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activeTab="0"/>
  </bookViews>
  <sheets>
    <sheet name="data" sheetId="1" r:id="rId1"/>
    <sheet name="fig_rel" sheetId="2" r:id="rId2"/>
    <sheet name="fig_toetspeilen" sheetId="3" r:id="rId3"/>
    <sheet name="fig_taakstelling" sheetId="4" r:id="rId4"/>
    <sheet name="fig_rel Q-dh" sheetId="5" r:id="rId5"/>
    <sheet name="fig_taakstelling na MW" sheetId="6" r:id="rId6"/>
    <sheet name="fig_taakstelling na MW_werkvs" sheetId="7" r:id="rId7"/>
    <sheet name="fig_taakstelling na MW_klim" sheetId="8" r:id="rId8"/>
  </sheets>
  <definedNames/>
  <calcPr fullCalcOnLoad="1"/>
</workbook>
</file>

<file path=xl/sharedStrings.xml><?xml version="1.0" encoding="utf-8"?>
<sst xmlns="http://schemas.openxmlformats.org/spreadsheetml/2006/main" count="1152" uniqueCount="54">
  <si>
    <t>Code</t>
  </si>
  <si>
    <t>KmCode</t>
  </si>
  <si>
    <t>RivKm</t>
  </si>
  <si>
    <t>Value</t>
  </si>
  <si>
    <t>N</t>
  </si>
  <si>
    <t>_ZO</t>
  </si>
  <si>
    <t>_ZB</t>
  </si>
  <si>
    <t>Q=3800</t>
  </si>
  <si>
    <t>Q=3950</t>
  </si>
  <si>
    <t>Q=4200</t>
  </si>
  <si>
    <t>Q=4400</t>
  </si>
  <si>
    <t>Q=4600</t>
  </si>
  <si>
    <t>km</t>
  </si>
  <si>
    <t xml:space="preserve">km </t>
  </si>
  <si>
    <t>PKB tov HR1996</t>
  </si>
  <si>
    <t>HR2001-HR1996</t>
  </si>
  <si>
    <t>SPK tov HR1996</t>
  </si>
  <si>
    <t>MW_4600-MW_3800</t>
  </si>
  <si>
    <t>Q=3650</t>
  </si>
  <si>
    <t>assen</t>
  </si>
  <si>
    <t>taakstelling na de Maaswerken Q_3800</t>
  </si>
  <si>
    <t>taakstelling na de Maaswerken Q_4600</t>
  </si>
  <si>
    <t>taakstelling Q_3800</t>
  </si>
  <si>
    <t>taakstelling Q_4600</t>
  </si>
  <si>
    <t>taakstelling Q_3800 (uit PKB)</t>
  </si>
  <si>
    <t>taakstelling Q_4600 (SPK - zeespiegelstijging)</t>
  </si>
  <si>
    <t>taakstelling Q_4400 (geinterpolleerd)</t>
  </si>
  <si>
    <t>Q_3650 (HR1996 )</t>
  </si>
  <si>
    <t>Q_3800 (HR2001)</t>
  </si>
  <si>
    <t>Q_4200 (IVM)</t>
  </si>
  <si>
    <t>Q_4400 (IVM)</t>
  </si>
  <si>
    <t>Q_4600 (IVM)</t>
  </si>
  <si>
    <t>Q_3800 (PKB)</t>
  </si>
  <si>
    <t>Q_3800 (na de Maaswerken, 2010)</t>
  </si>
  <si>
    <t>Q_4600 (na de Maaswerken, 2010)</t>
  </si>
  <si>
    <t>taakstelling Q_4000 (geinterpolleerd)</t>
  </si>
  <si>
    <t>taakstelling na de Maaswerken Q_4000 (geinterpoleerd)</t>
  </si>
  <si>
    <t>taakstelling na de Maaswerken Q_4200 (geinterpoleerd)</t>
  </si>
  <si>
    <t>taakstelling na de Maaswerken Q_4400 (geinterpoleerd)</t>
  </si>
  <si>
    <t>overgang 202-226,5</t>
  </si>
  <si>
    <t>taakstelling Q_4200 (geinterpolleerd)</t>
  </si>
  <si>
    <t>klimaateffect</t>
  </si>
  <si>
    <t>verhoging</t>
  </si>
  <si>
    <t>uit memo Slomp 12/1/2004</t>
  </si>
  <si>
    <t>correctie zeespiegelstijging</t>
  </si>
  <si>
    <t>korte termijn</t>
  </si>
  <si>
    <t>taakstelling</t>
  </si>
  <si>
    <t>taakstelling Q_4600 (SPK - zeespiegelstijging + korte termijn taakstelling)</t>
  </si>
  <si>
    <t>Q_4600 (Spankracht)</t>
  </si>
  <si>
    <t xml:space="preserve"> 1/1250</t>
  </si>
  <si>
    <t xml:space="preserve"> 1/2000</t>
  </si>
  <si>
    <t>gecorrigeerd</t>
  </si>
  <si>
    <t>tbv fig Q-dh</t>
  </si>
  <si>
    <t>uit PKB 3800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</si>
</sst>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0.0000"/>
  </numFmts>
  <fonts count="15">
    <font>
      <sz val="10"/>
      <name val="Arial"/>
      <family val="0"/>
    </font>
    <font>
      <sz val="10"/>
      <color indexed="8"/>
      <name val="MS Sans Serif"/>
      <family val="0"/>
    </font>
    <font>
      <sz val="11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0"/>
      <color indexed="8"/>
      <name val="Arial"/>
      <family val="2"/>
    </font>
    <font>
      <b/>
      <sz val="15.75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1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1" xfId="17" applyFont="1" applyFill="1" applyBorder="1" applyAlignment="1">
      <alignment wrapText="1"/>
      <protection/>
    </xf>
    <xf numFmtId="0" fontId="5" fillId="0" borderId="1" xfId="17" applyFont="1" applyFill="1" applyBorder="1" applyAlignment="1">
      <alignment horizontal="left" wrapText="1"/>
      <protection/>
    </xf>
    <xf numFmtId="2" fontId="5" fillId="0" borderId="1" xfId="17" applyNumberFormat="1" applyFont="1" applyFill="1" applyBorder="1" applyAlignment="1">
      <alignment horizontal="right" wrapText="1"/>
      <protection/>
    </xf>
    <xf numFmtId="1" fontId="5" fillId="0" borderId="1" xfId="17" applyNumberFormat="1" applyFont="1" applyFill="1" applyBorder="1" applyAlignment="1">
      <alignment horizontal="right" wrapText="1"/>
      <protection/>
    </xf>
    <xf numFmtId="2" fontId="5" fillId="0" borderId="0" xfId="17" applyNumberFormat="1" applyFont="1" applyFill="1" applyBorder="1" applyAlignment="1">
      <alignment horizontal="right" wrapText="1"/>
      <protection/>
    </xf>
    <xf numFmtId="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5" fillId="2" borderId="0" xfId="17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4" fontId="5" fillId="0" borderId="0" xfId="17" applyNumberFormat="1" applyFont="1" applyFill="1" applyBorder="1" applyAlignment="1">
      <alignment horizontal="right" wrapText="1"/>
      <protection/>
    </xf>
    <xf numFmtId="1" fontId="11" fillId="0" borderId="0" xfId="17" applyNumberFormat="1" applyFont="1" applyFill="1" applyBorder="1" applyAlignment="1">
      <alignment horizontal="right" wrapText="1"/>
      <protection/>
    </xf>
    <xf numFmtId="2" fontId="11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2" fontId="5" fillId="0" borderId="0" xfId="17" applyNumberFormat="1" applyFont="1" applyFill="1" applyBorder="1" applyAlignment="1">
      <alignment horizontal="right" wrapText="1"/>
      <protection/>
    </xf>
    <xf numFmtId="1" fontId="5" fillId="0" borderId="0" xfId="17" applyNumberFormat="1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174" fontId="0" fillId="0" borderId="0" xfId="0" applyNumberFormat="1" applyFont="1" applyBorder="1" applyAlignment="1">
      <alignment horizontal="center" vertical="top" wrapText="1"/>
    </xf>
    <xf numFmtId="174" fontId="0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4" fontId="5" fillId="0" borderId="0" xfId="17" applyNumberFormat="1" applyFont="1" applyFill="1" applyBorder="1" applyAlignment="1">
      <alignment horizontal="right" wrapText="1"/>
      <protection/>
    </xf>
    <xf numFmtId="0" fontId="5" fillId="2" borderId="2" xfId="17" applyFont="1" applyFill="1" applyBorder="1" applyAlignment="1">
      <alignment horizontal="justify" vertical="justify"/>
      <protection/>
    </xf>
    <xf numFmtId="0" fontId="5" fillId="0" borderId="0" xfId="17" applyFont="1" applyFill="1" applyBorder="1" applyAlignment="1">
      <alignment horizontal="justify" vertical="justify"/>
      <protection/>
    </xf>
    <xf numFmtId="0" fontId="0" fillId="0" borderId="0" xfId="0" applyFont="1" applyAlignment="1">
      <alignment horizontal="justify" vertical="justify"/>
    </xf>
    <xf numFmtId="174" fontId="0" fillId="0" borderId="0" xfId="0" applyNumberFormat="1" applyFont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11" fillId="0" borderId="0" xfId="0" applyFont="1" applyAlignment="1">
      <alignment horizontal="justify" vertical="justify"/>
    </xf>
    <xf numFmtId="0" fontId="13" fillId="0" borderId="0" xfId="0" applyFont="1" applyAlignment="1">
      <alignment horizontal="justify" vertical="justify"/>
    </xf>
    <xf numFmtId="0" fontId="14" fillId="0" borderId="0" xfId="0" applyFont="1" applyAlignment="1">
      <alignment horizontal="justify" vertical="justify"/>
    </xf>
    <xf numFmtId="0" fontId="12" fillId="0" borderId="0" xfId="0" applyFont="1" applyAlignment="1">
      <alignment horizontal="justify" vertical="justify"/>
    </xf>
    <xf numFmtId="0" fontId="10" fillId="0" borderId="0" xfId="0" applyFont="1" applyAlignment="1">
      <alignment horizontal="justify" vertical="justify"/>
    </xf>
  </cellXfs>
  <cellStyles count="7">
    <cellStyle name="Normal" xfId="0"/>
    <cellStyle name="Comma" xfId="15"/>
    <cellStyle name="Comma [0]" xfId="16"/>
    <cellStyle name="Normal_Sheet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IVM-taakstelling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425"/>
          <c:w val="0.85925"/>
          <c:h val="0.8265"/>
        </c:manualLayout>
      </c:layout>
      <c:scatterChart>
        <c:scatterStyle val="lineMarker"/>
        <c:varyColors val="0"/>
        <c:ser>
          <c:idx val="2"/>
          <c:order val="0"/>
          <c:tx>
            <c:strRef>
              <c:f>data!$Q$1</c:f>
              <c:strCache>
                <c:ptCount val="1"/>
                <c:pt idx="0">
                  <c:v>Q=4600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data!$P$4:$P$157</c:f>
              <c:numCache>
                <c:ptCount val="154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</c:numCache>
            </c:numRef>
          </c:xVal>
          <c:yVal>
            <c:numRef>
              <c:f>data!$Q$4:$Q$157</c:f>
              <c:numCache>
                <c:ptCount val="154"/>
                <c:pt idx="0">
                  <c:v>0.74</c:v>
                </c:pt>
                <c:pt idx="1">
                  <c:v>0.76</c:v>
                </c:pt>
                <c:pt idx="2">
                  <c:v>0.77</c:v>
                </c:pt>
                <c:pt idx="3">
                  <c:v>0.77</c:v>
                </c:pt>
                <c:pt idx="4">
                  <c:v>0.78</c:v>
                </c:pt>
                <c:pt idx="5">
                  <c:v>0.76</c:v>
                </c:pt>
                <c:pt idx="6">
                  <c:v>0.79</c:v>
                </c:pt>
                <c:pt idx="7">
                  <c:v>0.8</c:v>
                </c:pt>
                <c:pt idx="8">
                  <c:v>0.8</c:v>
                </c:pt>
                <c:pt idx="9">
                  <c:v>0.81</c:v>
                </c:pt>
                <c:pt idx="10">
                  <c:v>0.81</c:v>
                </c:pt>
                <c:pt idx="11">
                  <c:v>0.82</c:v>
                </c:pt>
                <c:pt idx="12">
                  <c:v>0.83</c:v>
                </c:pt>
                <c:pt idx="13">
                  <c:v>0.83</c:v>
                </c:pt>
                <c:pt idx="14">
                  <c:v>0.82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0.78</c:v>
                </c:pt>
                <c:pt idx="19">
                  <c:v>0.76</c:v>
                </c:pt>
                <c:pt idx="20">
                  <c:v>0.75</c:v>
                </c:pt>
                <c:pt idx="21">
                  <c:v>0.75</c:v>
                </c:pt>
                <c:pt idx="22">
                  <c:v>0.73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0.73</c:v>
                </c:pt>
                <c:pt idx="27">
                  <c:v>0.73</c:v>
                </c:pt>
                <c:pt idx="28">
                  <c:v>0.74</c:v>
                </c:pt>
                <c:pt idx="29">
                  <c:v>0.74</c:v>
                </c:pt>
                <c:pt idx="30">
                  <c:v>0.74</c:v>
                </c:pt>
                <c:pt idx="31">
                  <c:v>0.72</c:v>
                </c:pt>
                <c:pt idx="32">
                  <c:v>0.69</c:v>
                </c:pt>
                <c:pt idx="33">
                  <c:v>0.67</c:v>
                </c:pt>
                <c:pt idx="34">
                  <c:v>0.69</c:v>
                </c:pt>
                <c:pt idx="35">
                  <c:v>0.69</c:v>
                </c:pt>
                <c:pt idx="36">
                  <c:v>0.67</c:v>
                </c:pt>
                <c:pt idx="37">
                  <c:v>0.68</c:v>
                </c:pt>
                <c:pt idx="38">
                  <c:v>0.67</c:v>
                </c:pt>
                <c:pt idx="39">
                  <c:v>0.68</c:v>
                </c:pt>
                <c:pt idx="40">
                  <c:v>0.69</c:v>
                </c:pt>
                <c:pt idx="41">
                  <c:v>0.69</c:v>
                </c:pt>
                <c:pt idx="42">
                  <c:v>0.69</c:v>
                </c:pt>
                <c:pt idx="43">
                  <c:v>0.7</c:v>
                </c:pt>
                <c:pt idx="44">
                  <c:v>0.71</c:v>
                </c:pt>
                <c:pt idx="45">
                  <c:v>0.68</c:v>
                </c:pt>
                <c:pt idx="46">
                  <c:v>0.68</c:v>
                </c:pt>
                <c:pt idx="47">
                  <c:v>0.66</c:v>
                </c:pt>
                <c:pt idx="48">
                  <c:v>0.66</c:v>
                </c:pt>
                <c:pt idx="49">
                  <c:v>0.59</c:v>
                </c:pt>
                <c:pt idx="50">
                  <c:v>0.6</c:v>
                </c:pt>
                <c:pt idx="51">
                  <c:v>0.57</c:v>
                </c:pt>
                <c:pt idx="52">
                  <c:v>0.54</c:v>
                </c:pt>
                <c:pt idx="53">
                  <c:v>0.54</c:v>
                </c:pt>
                <c:pt idx="54">
                  <c:v>0.52</c:v>
                </c:pt>
                <c:pt idx="55">
                  <c:v>0.5</c:v>
                </c:pt>
                <c:pt idx="56">
                  <c:v>0.51</c:v>
                </c:pt>
                <c:pt idx="57">
                  <c:v>0.5</c:v>
                </c:pt>
                <c:pt idx="58">
                  <c:v>0.49</c:v>
                </c:pt>
                <c:pt idx="59">
                  <c:v>0.5</c:v>
                </c:pt>
                <c:pt idx="60">
                  <c:v>0.47</c:v>
                </c:pt>
                <c:pt idx="61">
                  <c:v>0.47</c:v>
                </c:pt>
                <c:pt idx="62">
                  <c:v>0.44</c:v>
                </c:pt>
                <c:pt idx="63">
                  <c:v>0.44</c:v>
                </c:pt>
                <c:pt idx="64">
                  <c:v>0.43</c:v>
                </c:pt>
                <c:pt idx="65">
                  <c:v>0.42</c:v>
                </c:pt>
                <c:pt idx="66">
                  <c:v>0.41</c:v>
                </c:pt>
                <c:pt idx="67">
                  <c:v>0.4</c:v>
                </c:pt>
                <c:pt idx="68">
                  <c:v>0.32</c:v>
                </c:pt>
                <c:pt idx="69">
                  <c:v>0.32</c:v>
                </c:pt>
                <c:pt idx="70">
                  <c:v>0.28</c:v>
                </c:pt>
                <c:pt idx="71">
                  <c:v>0.23</c:v>
                </c:pt>
                <c:pt idx="72">
                  <c:v>0.21</c:v>
                </c:pt>
                <c:pt idx="73">
                  <c:v>0.17</c:v>
                </c:pt>
                <c:pt idx="74">
                  <c:v>0.12</c:v>
                </c:pt>
                <c:pt idx="75">
                  <c:v>0.06</c:v>
                </c:pt>
                <c:pt idx="76">
                  <c:v>0.02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data!$O$1</c:f>
              <c:strCache>
                <c:ptCount val="1"/>
                <c:pt idx="0">
                  <c:v>Q=4400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data!$N$4:$N$157</c:f>
              <c:numCache>
                <c:ptCount val="154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</c:numCache>
            </c:numRef>
          </c:xVal>
          <c:yVal>
            <c:numRef>
              <c:f>data!$O$4:$O$157</c:f>
              <c:numCache>
                <c:ptCount val="154"/>
                <c:pt idx="0">
                  <c:v>0.57</c:v>
                </c:pt>
                <c:pt idx="1">
                  <c:v>0.57</c:v>
                </c:pt>
                <c:pt idx="2">
                  <c:v>0.58</c:v>
                </c:pt>
                <c:pt idx="3">
                  <c:v>0.57</c:v>
                </c:pt>
                <c:pt idx="4">
                  <c:v>0.58</c:v>
                </c:pt>
                <c:pt idx="5">
                  <c:v>0.54</c:v>
                </c:pt>
                <c:pt idx="6">
                  <c:v>0.56</c:v>
                </c:pt>
                <c:pt idx="7">
                  <c:v>0.56</c:v>
                </c:pt>
                <c:pt idx="8">
                  <c:v>0.57</c:v>
                </c:pt>
                <c:pt idx="9">
                  <c:v>0.57</c:v>
                </c:pt>
                <c:pt idx="10">
                  <c:v>0.57</c:v>
                </c:pt>
                <c:pt idx="11">
                  <c:v>0.58</c:v>
                </c:pt>
                <c:pt idx="12">
                  <c:v>0.59</c:v>
                </c:pt>
                <c:pt idx="13">
                  <c:v>0.59</c:v>
                </c:pt>
                <c:pt idx="14">
                  <c:v>0.58</c:v>
                </c:pt>
                <c:pt idx="15">
                  <c:v>0.56</c:v>
                </c:pt>
                <c:pt idx="16">
                  <c:v>0.56</c:v>
                </c:pt>
                <c:pt idx="17">
                  <c:v>0.56</c:v>
                </c:pt>
                <c:pt idx="18">
                  <c:v>0.55</c:v>
                </c:pt>
                <c:pt idx="19">
                  <c:v>0.54</c:v>
                </c:pt>
                <c:pt idx="20">
                  <c:v>0.53</c:v>
                </c:pt>
                <c:pt idx="21">
                  <c:v>0.52</c:v>
                </c:pt>
                <c:pt idx="22">
                  <c:v>0.51</c:v>
                </c:pt>
                <c:pt idx="23">
                  <c:v>0.51</c:v>
                </c:pt>
                <c:pt idx="24">
                  <c:v>0.52</c:v>
                </c:pt>
                <c:pt idx="25">
                  <c:v>0.52</c:v>
                </c:pt>
                <c:pt idx="26">
                  <c:v>0.51</c:v>
                </c:pt>
                <c:pt idx="27">
                  <c:v>0.51</c:v>
                </c:pt>
                <c:pt idx="28">
                  <c:v>0.52</c:v>
                </c:pt>
                <c:pt idx="29">
                  <c:v>0.52</c:v>
                </c:pt>
                <c:pt idx="30">
                  <c:v>0.52</c:v>
                </c:pt>
                <c:pt idx="31">
                  <c:v>0.5</c:v>
                </c:pt>
                <c:pt idx="32">
                  <c:v>0.48</c:v>
                </c:pt>
                <c:pt idx="33">
                  <c:v>0.47</c:v>
                </c:pt>
                <c:pt idx="34">
                  <c:v>0.48</c:v>
                </c:pt>
                <c:pt idx="35">
                  <c:v>0.48</c:v>
                </c:pt>
                <c:pt idx="36">
                  <c:v>0.46</c:v>
                </c:pt>
                <c:pt idx="37">
                  <c:v>0.47</c:v>
                </c:pt>
                <c:pt idx="38">
                  <c:v>0.46</c:v>
                </c:pt>
                <c:pt idx="39">
                  <c:v>0.47</c:v>
                </c:pt>
                <c:pt idx="40">
                  <c:v>0.48</c:v>
                </c:pt>
                <c:pt idx="41">
                  <c:v>0.48</c:v>
                </c:pt>
                <c:pt idx="42">
                  <c:v>0.48</c:v>
                </c:pt>
                <c:pt idx="43">
                  <c:v>0.48</c:v>
                </c:pt>
                <c:pt idx="44">
                  <c:v>0.49</c:v>
                </c:pt>
                <c:pt idx="45">
                  <c:v>0.47</c:v>
                </c:pt>
                <c:pt idx="46">
                  <c:v>0.47</c:v>
                </c:pt>
                <c:pt idx="47">
                  <c:v>0.46</c:v>
                </c:pt>
                <c:pt idx="48">
                  <c:v>0.45</c:v>
                </c:pt>
                <c:pt idx="49">
                  <c:v>0.41</c:v>
                </c:pt>
                <c:pt idx="50">
                  <c:v>0.41</c:v>
                </c:pt>
                <c:pt idx="51">
                  <c:v>0.39</c:v>
                </c:pt>
                <c:pt idx="52">
                  <c:v>0.37</c:v>
                </c:pt>
                <c:pt idx="53">
                  <c:v>0.37</c:v>
                </c:pt>
                <c:pt idx="54">
                  <c:v>0.36</c:v>
                </c:pt>
                <c:pt idx="55">
                  <c:v>0.34</c:v>
                </c:pt>
                <c:pt idx="56">
                  <c:v>0.34</c:v>
                </c:pt>
                <c:pt idx="57">
                  <c:v>0.34</c:v>
                </c:pt>
                <c:pt idx="58">
                  <c:v>0.33</c:v>
                </c:pt>
                <c:pt idx="59">
                  <c:v>0.34</c:v>
                </c:pt>
                <c:pt idx="60">
                  <c:v>0.32</c:v>
                </c:pt>
                <c:pt idx="61">
                  <c:v>0.32</c:v>
                </c:pt>
                <c:pt idx="62">
                  <c:v>0.3</c:v>
                </c:pt>
                <c:pt idx="63">
                  <c:v>0.3</c:v>
                </c:pt>
                <c:pt idx="64">
                  <c:v>0.29</c:v>
                </c:pt>
                <c:pt idx="65">
                  <c:v>0.28</c:v>
                </c:pt>
                <c:pt idx="66">
                  <c:v>0.27</c:v>
                </c:pt>
                <c:pt idx="67">
                  <c:v>0.26</c:v>
                </c:pt>
                <c:pt idx="68">
                  <c:v>0.2</c:v>
                </c:pt>
                <c:pt idx="69">
                  <c:v>0.21</c:v>
                </c:pt>
                <c:pt idx="70">
                  <c:v>0.18</c:v>
                </c:pt>
                <c:pt idx="71">
                  <c:v>0.14</c:v>
                </c:pt>
                <c:pt idx="72">
                  <c:v>0.12</c:v>
                </c:pt>
                <c:pt idx="73">
                  <c:v>0.09</c:v>
                </c:pt>
                <c:pt idx="74">
                  <c:v>0.06</c:v>
                </c:pt>
                <c:pt idx="75">
                  <c:v>0.01</c:v>
                </c:pt>
                <c:pt idx="76">
                  <c:v>-0.02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data!$M$1</c:f>
              <c:strCache>
                <c:ptCount val="1"/>
                <c:pt idx="0">
                  <c:v>Q=4200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data!$L$4:$L$157</c:f>
              <c:numCache>
                <c:ptCount val="154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</c:numCache>
            </c:numRef>
          </c:xVal>
          <c:yVal>
            <c:numRef>
              <c:f>data!$M$4:$M$157</c:f>
              <c:numCache>
                <c:ptCount val="154"/>
                <c:pt idx="0">
                  <c:v>0.41</c:v>
                </c:pt>
                <c:pt idx="1">
                  <c:v>0.41</c:v>
                </c:pt>
                <c:pt idx="2">
                  <c:v>0.42</c:v>
                </c:pt>
                <c:pt idx="3">
                  <c:v>0.42</c:v>
                </c:pt>
                <c:pt idx="4">
                  <c:v>0.43</c:v>
                </c:pt>
                <c:pt idx="5">
                  <c:v>0.41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0.45</c:v>
                </c:pt>
                <c:pt idx="13">
                  <c:v>0.45</c:v>
                </c:pt>
                <c:pt idx="14">
                  <c:v>0.44</c:v>
                </c:pt>
                <c:pt idx="15">
                  <c:v>0.43</c:v>
                </c:pt>
                <c:pt idx="16">
                  <c:v>0.42</c:v>
                </c:pt>
                <c:pt idx="17">
                  <c:v>0.42</c:v>
                </c:pt>
                <c:pt idx="18">
                  <c:v>0.42</c:v>
                </c:pt>
                <c:pt idx="19">
                  <c:v>0.41</c:v>
                </c:pt>
                <c:pt idx="20">
                  <c:v>0.4</c:v>
                </c:pt>
                <c:pt idx="21">
                  <c:v>0.4</c:v>
                </c:pt>
                <c:pt idx="22">
                  <c:v>0.39</c:v>
                </c:pt>
                <c:pt idx="23">
                  <c:v>0.39</c:v>
                </c:pt>
                <c:pt idx="24">
                  <c:v>0.4</c:v>
                </c:pt>
                <c:pt idx="25">
                  <c:v>0.4</c:v>
                </c:pt>
                <c:pt idx="26">
                  <c:v>0.39</c:v>
                </c:pt>
                <c:pt idx="27">
                  <c:v>0.39</c:v>
                </c:pt>
                <c:pt idx="28">
                  <c:v>0.4</c:v>
                </c:pt>
                <c:pt idx="29">
                  <c:v>0.39</c:v>
                </c:pt>
                <c:pt idx="30">
                  <c:v>0.39</c:v>
                </c:pt>
                <c:pt idx="31">
                  <c:v>0.38</c:v>
                </c:pt>
                <c:pt idx="32">
                  <c:v>0.37</c:v>
                </c:pt>
                <c:pt idx="33">
                  <c:v>0.35</c:v>
                </c:pt>
                <c:pt idx="34">
                  <c:v>0.36</c:v>
                </c:pt>
                <c:pt idx="35">
                  <c:v>0.37</c:v>
                </c:pt>
                <c:pt idx="36">
                  <c:v>0.35</c:v>
                </c:pt>
                <c:pt idx="37">
                  <c:v>0.36</c:v>
                </c:pt>
                <c:pt idx="38">
                  <c:v>0.35</c:v>
                </c:pt>
                <c:pt idx="39">
                  <c:v>0.36</c:v>
                </c:pt>
                <c:pt idx="40">
                  <c:v>0.36</c:v>
                </c:pt>
                <c:pt idx="41">
                  <c:v>0.36</c:v>
                </c:pt>
                <c:pt idx="42">
                  <c:v>0.36</c:v>
                </c:pt>
                <c:pt idx="43">
                  <c:v>0.37</c:v>
                </c:pt>
                <c:pt idx="44">
                  <c:v>0.37</c:v>
                </c:pt>
                <c:pt idx="45">
                  <c:v>0.35</c:v>
                </c:pt>
                <c:pt idx="46">
                  <c:v>0.35</c:v>
                </c:pt>
                <c:pt idx="47">
                  <c:v>0.34</c:v>
                </c:pt>
                <c:pt idx="48">
                  <c:v>0.34</c:v>
                </c:pt>
                <c:pt idx="49">
                  <c:v>0.31</c:v>
                </c:pt>
                <c:pt idx="50">
                  <c:v>0.31</c:v>
                </c:pt>
                <c:pt idx="51">
                  <c:v>0.29</c:v>
                </c:pt>
                <c:pt idx="52">
                  <c:v>0.28</c:v>
                </c:pt>
                <c:pt idx="53">
                  <c:v>0.28</c:v>
                </c:pt>
                <c:pt idx="54">
                  <c:v>0.27</c:v>
                </c:pt>
                <c:pt idx="55">
                  <c:v>0.26</c:v>
                </c:pt>
                <c:pt idx="56">
                  <c:v>0.26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0.24</c:v>
                </c:pt>
                <c:pt idx="61">
                  <c:v>0.24</c:v>
                </c:pt>
                <c:pt idx="62">
                  <c:v>0.22</c:v>
                </c:pt>
                <c:pt idx="63">
                  <c:v>0.22</c:v>
                </c:pt>
                <c:pt idx="64">
                  <c:v>0.21</c:v>
                </c:pt>
                <c:pt idx="65">
                  <c:v>0.21</c:v>
                </c:pt>
                <c:pt idx="66">
                  <c:v>0.2</c:v>
                </c:pt>
                <c:pt idx="67">
                  <c:v>0.19</c:v>
                </c:pt>
                <c:pt idx="68">
                  <c:v>0.15</c:v>
                </c:pt>
                <c:pt idx="69">
                  <c:v>0.15</c:v>
                </c:pt>
                <c:pt idx="70">
                  <c:v>0.13</c:v>
                </c:pt>
                <c:pt idx="71">
                  <c:v>0.1</c:v>
                </c:pt>
                <c:pt idx="72">
                  <c:v>0.09</c:v>
                </c:pt>
                <c:pt idx="73">
                  <c:v>0.06</c:v>
                </c:pt>
                <c:pt idx="74">
                  <c:v>0.04</c:v>
                </c:pt>
                <c:pt idx="75">
                  <c:v>0</c:v>
                </c:pt>
                <c:pt idx="76">
                  <c:v>-0.02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data!$K$1</c:f>
              <c:strCache>
                <c:ptCount val="1"/>
                <c:pt idx="0">
                  <c:v>Q=3950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data!$J$4:$J$24</c:f>
              <c:numCache>
                <c:ptCount val="21"/>
                <c:pt idx="0">
                  <c:v>150</c:v>
                </c:pt>
                <c:pt idx="1">
                  <c:v>150.5</c:v>
                </c:pt>
                <c:pt idx="2">
                  <c:v>151</c:v>
                </c:pt>
                <c:pt idx="3">
                  <c:v>151.5</c:v>
                </c:pt>
                <c:pt idx="4">
                  <c:v>152</c:v>
                </c:pt>
                <c:pt idx="5">
                  <c:v>152.5</c:v>
                </c:pt>
                <c:pt idx="6">
                  <c:v>153</c:v>
                </c:pt>
                <c:pt idx="7">
                  <c:v>153.5</c:v>
                </c:pt>
                <c:pt idx="8">
                  <c:v>154</c:v>
                </c:pt>
                <c:pt idx="9">
                  <c:v>154.5</c:v>
                </c:pt>
                <c:pt idx="10">
                  <c:v>155</c:v>
                </c:pt>
                <c:pt idx="11">
                  <c:v>155.5</c:v>
                </c:pt>
                <c:pt idx="12">
                  <c:v>156</c:v>
                </c:pt>
                <c:pt idx="13">
                  <c:v>156.5</c:v>
                </c:pt>
                <c:pt idx="14">
                  <c:v>157</c:v>
                </c:pt>
                <c:pt idx="15">
                  <c:v>157.5</c:v>
                </c:pt>
                <c:pt idx="16">
                  <c:v>158</c:v>
                </c:pt>
                <c:pt idx="17">
                  <c:v>158.5</c:v>
                </c:pt>
                <c:pt idx="18">
                  <c:v>159</c:v>
                </c:pt>
                <c:pt idx="19">
                  <c:v>159.5</c:v>
                </c:pt>
                <c:pt idx="20">
                  <c:v>160</c:v>
                </c:pt>
              </c:numCache>
            </c:numRef>
          </c:xVal>
          <c:yVal>
            <c:numRef>
              <c:f>data!$K$4:$K$24</c:f>
              <c:numCache>
                <c:ptCount val="21"/>
                <c:pt idx="0">
                  <c:v>0.53</c:v>
                </c:pt>
                <c:pt idx="1">
                  <c:v>0.53</c:v>
                </c:pt>
                <c:pt idx="2">
                  <c:v>0.54</c:v>
                </c:pt>
                <c:pt idx="3">
                  <c:v>0.54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0.56</c:v>
                </c:pt>
                <c:pt idx="8">
                  <c:v>0.56</c:v>
                </c:pt>
                <c:pt idx="9">
                  <c:v>0.56</c:v>
                </c:pt>
                <c:pt idx="10">
                  <c:v>0.56</c:v>
                </c:pt>
                <c:pt idx="11">
                  <c:v>0.57</c:v>
                </c:pt>
                <c:pt idx="12">
                  <c:v>0.58</c:v>
                </c:pt>
                <c:pt idx="13">
                  <c:v>0.58</c:v>
                </c:pt>
                <c:pt idx="14">
                  <c:v>0.59</c:v>
                </c:pt>
                <c:pt idx="15">
                  <c:v>0.59</c:v>
                </c:pt>
                <c:pt idx="16">
                  <c:v>0.59</c:v>
                </c:pt>
                <c:pt idx="17">
                  <c:v>0.59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data!$I$1</c:f>
              <c:strCache>
                <c:ptCount val="1"/>
                <c:pt idx="0">
                  <c:v>Q=3800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data!$H$4:$H$24</c:f>
              <c:numCache>
                <c:ptCount val="21"/>
                <c:pt idx="0">
                  <c:v>150</c:v>
                </c:pt>
                <c:pt idx="1">
                  <c:v>150.5</c:v>
                </c:pt>
                <c:pt idx="2">
                  <c:v>151</c:v>
                </c:pt>
                <c:pt idx="3">
                  <c:v>151.5</c:v>
                </c:pt>
                <c:pt idx="4">
                  <c:v>152</c:v>
                </c:pt>
                <c:pt idx="5">
                  <c:v>152.5</c:v>
                </c:pt>
                <c:pt idx="6">
                  <c:v>153</c:v>
                </c:pt>
                <c:pt idx="7">
                  <c:v>153.5</c:v>
                </c:pt>
                <c:pt idx="8">
                  <c:v>154</c:v>
                </c:pt>
                <c:pt idx="9">
                  <c:v>154.5</c:v>
                </c:pt>
                <c:pt idx="10">
                  <c:v>155</c:v>
                </c:pt>
                <c:pt idx="11">
                  <c:v>155.5</c:v>
                </c:pt>
                <c:pt idx="12">
                  <c:v>156</c:v>
                </c:pt>
                <c:pt idx="13">
                  <c:v>156.5</c:v>
                </c:pt>
                <c:pt idx="14">
                  <c:v>157</c:v>
                </c:pt>
                <c:pt idx="15">
                  <c:v>157.5</c:v>
                </c:pt>
                <c:pt idx="16">
                  <c:v>158</c:v>
                </c:pt>
                <c:pt idx="17">
                  <c:v>158.5</c:v>
                </c:pt>
                <c:pt idx="18">
                  <c:v>159</c:v>
                </c:pt>
                <c:pt idx="19">
                  <c:v>159.5</c:v>
                </c:pt>
                <c:pt idx="20">
                  <c:v>160</c:v>
                </c:pt>
              </c:numCache>
            </c:numRef>
          </c:xVal>
          <c:yVal>
            <c:numRef>
              <c:f>data!$I$4:$I$24</c:f>
              <c:numCache>
                <c:ptCount val="21"/>
                <c:pt idx="0">
                  <c:v>0.46</c:v>
                </c:pt>
                <c:pt idx="1">
                  <c:v>0.46</c:v>
                </c:pt>
                <c:pt idx="2">
                  <c:v>0.47</c:v>
                </c:pt>
                <c:pt idx="3">
                  <c:v>0.47</c:v>
                </c:pt>
                <c:pt idx="4">
                  <c:v>0.48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0.49</c:v>
                </c:pt>
                <c:pt idx="9">
                  <c:v>0.48</c:v>
                </c:pt>
                <c:pt idx="10">
                  <c:v>0.49</c:v>
                </c:pt>
                <c:pt idx="11">
                  <c:v>0.5</c:v>
                </c:pt>
                <c:pt idx="12">
                  <c:v>0.5</c:v>
                </c:pt>
                <c:pt idx="13">
                  <c:v>0.51</c:v>
                </c:pt>
                <c:pt idx="14">
                  <c:v>0.51</c:v>
                </c:pt>
                <c:pt idx="15">
                  <c:v>0.51</c:v>
                </c:pt>
                <c:pt idx="16">
                  <c:v>0.51</c:v>
                </c:pt>
                <c:pt idx="17">
                  <c:v>0.52</c:v>
                </c:pt>
                <c:pt idx="18">
                  <c:v>0.52</c:v>
                </c:pt>
                <c:pt idx="19">
                  <c:v>0.52</c:v>
                </c:pt>
                <c:pt idx="20">
                  <c:v>0.52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data!$G$1</c:f>
              <c:strCache>
                <c:ptCount val="1"/>
                <c:pt idx="0">
                  <c:v>Q=3650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data!$F$4:$F$23</c:f>
              <c:numCache>
                <c:ptCount val="20"/>
                <c:pt idx="0">
                  <c:v>150.5</c:v>
                </c:pt>
                <c:pt idx="1">
                  <c:v>151</c:v>
                </c:pt>
                <c:pt idx="2">
                  <c:v>151.5</c:v>
                </c:pt>
                <c:pt idx="3">
                  <c:v>152</c:v>
                </c:pt>
                <c:pt idx="4">
                  <c:v>152.5</c:v>
                </c:pt>
                <c:pt idx="5">
                  <c:v>153</c:v>
                </c:pt>
                <c:pt idx="6">
                  <c:v>153.5</c:v>
                </c:pt>
                <c:pt idx="7">
                  <c:v>154</c:v>
                </c:pt>
                <c:pt idx="8">
                  <c:v>154.5</c:v>
                </c:pt>
                <c:pt idx="9">
                  <c:v>155</c:v>
                </c:pt>
                <c:pt idx="10">
                  <c:v>155.5</c:v>
                </c:pt>
                <c:pt idx="11">
                  <c:v>156</c:v>
                </c:pt>
                <c:pt idx="12">
                  <c:v>156.5</c:v>
                </c:pt>
                <c:pt idx="13">
                  <c:v>157</c:v>
                </c:pt>
                <c:pt idx="14">
                  <c:v>157.5</c:v>
                </c:pt>
                <c:pt idx="15">
                  <c:v>158</c:v>
                </c:pt>
                <c:pt idx="16">
                  <c:v>158.5</c:v>
                </c:pt>
                <c:pt idx="17">
                  <c:v>159</c:v>
                </c:pt>
                <c:pt idx="18">
                  <c:v>159.5</c:v>
                </c:pt>
                <c:pt idx="19">
                  <c:v>160</c:v>
                </c:pt>
              </c:numCache>
            </c:numRef>
          </c:xVal>
          <c:yVal>
            <c:numRef>
              <c:f>data!$G$4:$G$23</c:f>
              <c:numCache>
                <c:ptCount val="20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0.41</c:v>
                </c:pt>
                <c:pt idx="8">
                  <c:v>0.4</c:v>
                </c:pt>
                <c:pt idx="9">
                  <c:v>0.4</c:v>
                </c:pt>
                <c:pt idx="10">
                  <c:v>0.41</c:v>
                </c:pt>
                <c:pt idx="11">
                  <c:v>0.42</c:v>
                </c:pt>
                <c:pt idx="12">
                  <c:v>0.42</c:v>
                </c:pt>
                <c:pt idx="13">
                  <c:v>0.42</c:v>
                </c:pt>
                <c:pt idx="14">
                  <c:v>0.42</c:v>
                </c:pt>
                <c:pt idx="15">
                  <c:v>0.43</c:v>
                </c:pt>
                <c:pt idx="16">
                  <c:v>0.43</c:v>
                </c:pt>
                <c:pt idx="17">
                  <c:v>0.43</c:v>
                </c:pt>
                <c:pt idx="18">
                  <c:v>0.43</c:v>
                </c:pt>
                <c:pt idx="19">
                  <c:v>0.43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data!$AY$1</c:f>
              <c:strCache>
                <c:ptCount val="1"/>
                <c:pt idx="0">
                  <c:v>MW_4600-MW_3800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data!$AR$4:$AR$101</c:f>
              <c:numCache>
                <c:ptCount val="98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</c:numCache>
            </c:numRef>
          </c:xVal>
          <c:yVal>
            <c:numRef>
              <c:f>data!$AY$4:$AY$101</c:f>
              <c:numCache>
                <c:ptCount val="98"/>
                <c:pt idx="0">
                  <c:v>0.7576</c:v>
                </c:pt>
                <c:pt idx="1">
                  <c:v>0.7703000000000007</c:v>
                </c:pt>
                <c:pt idx="2">
                  <c:v>0.780800000000001</c:v>
                </c:pt>
                <c:pt idx="3">
                  <c:v>0.7866999999999997</c:v>
                </c:pt>
                <c:pt idx="4">
                  <c:v>0.7984000000000009</c:v>
                </c:pt>
                <c:pt idx="5">
                  <c:v>0.7807999999999993</c:v>
                </c:pt>
                <c:pt idx="6">
                  <c:v>0.8062000000000005</c:v>
                </c:pt>
                <c:pt idx="7">
                  <c:v>0.8133999999999997</c:v>
                </c:pt>
                <c:pt idx="8">
                  <c:v>0.8192000000000004</c:v>
                </c:pt>
                <c:pt idx="9">
                  <c:v>0.8264999999999993</c:v>
                </c:pt>
                <c:pt idx="10">
                  <c:v>0.8305000000000007</c:v>
                </c:pt>
                <c:pt idx="11">
                  <c:v>0.8425000000000011</c:v>
                </c:pt>
                <c:pt idx="12">
                  <c:v>0.8513000000000002</c:v>
                </c:pt>
                <c:pt idx="13">
                  <c:v>0.8557000000000006</c:v>
                </c:pt>
                <c:pt idx="14">
                  <c:v>0.8414999999999999</c:v>
                </c:pt>
                <c:pt idx="15">
                  <c:v>0.8172999999999995</c:v>
                </c:pt>
                <c:pt idx="16">
                  <c:v>0.8150999999999993</c:v>
                </c:pt>
                <c:pt idx="17">
                  <c:v>0.8155000000000001</c:v>
                </c:pt>
                <c:pt idx="18">
                  <c:v>0.8083000000000009</c:v>
                </c:pt>
                <c:pt idx="19">
                  <c:v>0.7949999999999999</c:v>
                </c:pt>
                <c:pt idx="20">
                  <c:v>0.7792000000000012</c:v>
                </c:pt>
                <c:pt idx="21">
                  <c:v>0.7799999999999994</c:v>
                </c:pt>
                <c:pt idx="22">
                  <c:v>0.7698</c:v>
                </c:pt>
                <c:pt idx="23">
                  <c:v>0.7696000000000005</c:v>
                </c:pt>
                <c:pt idx="24">
                  <c:v>0.7840000000000007</c:v>
                </c:pt>
                <c:pt idx="25">
                  <c:v>0.7902000000000005</c:v>
                </c:pt>
                <c:pt idx="26">
                  <c:v>0.7852999999999994</c:v>
                </c:pt>
                <c:pt idx="27">
                  <c:v>0.7799000000000014</c:v>
                </c:pt>
                <c:pt idx="28">
                  <c:v>0.7905999999999995</c:v>
                </c:pt>
                <c:pt idx="29">
                  <c:v>0.7889999999999997</c:v>
                </c:pt>
                <c:pt idx="30">
                  <c:v>0.7909000000000006</c:v>
                </c:pt>
                <c:pt idx="31">
                  <c:v>0.7757000000000005</c:v>
                </c:pt>
                <c:pt idx="32">
                  <c:v>0.7490000000000006</c:v>
                </c:pt>
                <c:pt idx="33">
                  <c:v>0.7344999999999988</c:v>
                </c:pt>
                <c:pt idx="34">
                  <c:v>0.7584</c:v>
                </c:pt>
                <c:pt idx="35">
                  <c:v>0.7676999999999996</c:v>
                </c:pt>
                <c:pt idx="36">
                  <c:v>0.751100000000001</c:v>
                </c:pt>
                <c:pt idx="37">
                  <c:v>0.7696000000000005</c:v>
                </c:pt>
                <c:pt idx="38">
                  <c:v>0.7669999999999995</c:v>
                </c:pt>
                <c:pt idx="39">
                  <c:v>0.7919</c:v>
                </c:pt>
                <c:pt idx="40">
                  <c:v>0.8018000000000001</c:v>
                </c:pt>
                <c:pt idx="41">
                  <c:v>0.8077000000000005</c:v>
                </c:pt>
                <c:pt idx="42">
                  <c:v>0.8188999999999993</c:v>
                </c:pt>
                <c:pt idx="43">
                  <c:v>0.8304999999999989</c:v>
                </c:pt>
                <c:pt idx="44">
                  <c:v>0.8483999999999998</c:v>
                </c:pt>
                <c:pt idx="45">
                  <c:v>0.8352000000000004</c:v>
                </c:pt>
                <c:pt idx="46">
                  <c:v>0.8455999999999992</c:v>
                </c:pt>
                <c:pt idx="47">
                  <c:v>0.8403999999999989</c:v>
                </c:pt>
                <c:pt idx="48">
                  <c:v>0.8562000000000012</c:v>
                </c:pt>
                <c:pt idx="49">
                  <c:v>0.8003999999999998</c:v>
                </c:pt>
                <c:pt idx="50">
                  <c:v>0.8160000000000007</c:v>
                </c:pt>
                <c:pt idx="51">
                  <c:v>0.8185999999999991</c:v>
                </c:pt>
                <c:pt idx="52">
                  <c:v>0.7964000000000002</c:v>
                </c:pt>
                <c:pt idx="53">
                  <c:v>0.8121</c:v>
                </c:pt>
                <c:pt idx="54">
                  <c:v>0.8081000000000005</c:v>
                </c:pt>
                <c:pt idx="55">
                  <c:v>0.7958000000000007</c:v>
                </c:pt>
                <c:pt idx="56">
                  <c:v>0.8002000000000002</c:v>
                </c:pt>
                <c:pt idx="57">
                  <c:v>0.7991000000000001</c:v>
                </c:pt>
                <c:pt idx="58">
                  <c:v>0.7982999999999993</c:v>
                </c:pt>
                <c:pt idx="59">
                  <c:v>0.8059999999999992</c:v>
                </c:pt>
                <c:pt idx="60">
                  <c:v>0.8012000000000006</c:v>
                </c:pt>
                <c:pt idx="61">
                  <c:v>0.8088000000000006</c:v>
                </c:pt>
                <c:pt idx="62">
                  <c:v>0.7992999999999997</c:v>
                </c:pt>
                <c:pt idx="63">
                  <c:v>0.8036000000000003</c:v>
                </c:pt>
                <c:pt idx="64">
                  <c:v>0.8016999999999994</c:v>
                </c:pt>
                <c:pt idx="65">
                  <c:v>0.8056999999999999</c:v>
                </c:pt>
                <c:pt idx="66">
                  <c:v>0.8123999999999993</c:v>
                </c:pt>
                <c:pt idx="67">
                  <c:v>0.8156999999999996</c:v>
                </c:pt>
                <c:pt idx="68">
                  <c:v>0.7542</c:v>
                </c:pt>
                <c:pt idx="69">
                  <c:v>0.7656000000000001</c:v>
                </c:pt>
                <c:pt idx="70">
                  <c:v>0.7560000000000002</c:v>
                </c:pt>
                <c:pt idx="71">
                  <c:v>0.7439999999999998</c:v>
                </c:pt>
                <c:pt idx="72">
                  <c:v>0.7518000000000002</c:v>
                </c:pt>
                <c:pt idx="73">
                  <c:v>0.7423000000000002</c:v>
                </c:pt>
                <c:pt idx="74">
                  <c:v>0.7345000000000006</c:v>
                </c:pt>
                <c:pt idx="75">
                  <c:v>0.7194000000000003</c:v>
                </c:pt>
                <c:pt idx="76">
                  <c:v>0.7335000000000003</c:v>
                </c:pt>
                <c:pt idx="77">
                  <c:v>0.7086000000000006</c:v>
                </c:pt>
                <c:pt idx="78">
                  <c:v>0.6778999999999993</c:v>
                </c:pt>
                <c:pt idx="79">
                  <c:v>0.6885000000000003</c:v>
                </c:pt>
                <c:pt idx="80">
                  <c:v>0.6841999999999997</c:v>
                </c:pt>
                <c:pt idx="81">
                  <c:v>0.6723999999999997</c:v>
                </c:pt>
                <c:pt idx="82">
                  <c:v>0.6658</c:v>
                </c:pt>
                <c:pt idx="83">
                  <c:v>0.6555999999999997</c:v>
                </c:pt>
                <c:pt idx="84">
                  <c:v>0.6532</c:v>
                </c:pt>
                <c:pt idx="85">
                  <c:v>0.6461000000000006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</c:ser>
        <c:axId val="34971567"/>
        <c:axId val="46308648"/>
      </c:scatterChart>
      <c:valAx>
        <c:axId val="34971567"/>
        <c:scaling>
          <c:orientation val="minMax"/>
          <c:max val="25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Maas kilometer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308648"/>
        <c:crossesAt val="-0.2"/>
        <c:crossBetween val="midCat"/>
        <c:dispUnits/>
        <c:majorUnit val="10"/>
        <c:minorUnit val="1"/>
      </c:valAx>
      <c:valAx>
        <c:axId val="463086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waterstandstoename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34971567"/>
        <c:crosses val="autoZero"/>
        <c:crossBetween val="midCat"/>
        <c:dispUnits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03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Toetspeilen Maas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075"/>
          <c:w val="0.93525"/>
          <c:h val="0.82975"/>
        </c:manualLayout>
      </c:layout>
      <c:scatterChart>
        <c:scatterStyle val="lineMarker"/>
        <c:varyColors val="0"/>
        <c:ser>
          <c:idx val="8"/>
          <c:order val="0"/>
          <c:tx>
            <c:strRef>
              <c:f>data!$AJ$1</c:f>
              <c:strCache>
                <c:ptCount val="1"/>
                <c:pt idx="0">
                  <c:v>Q_4600 (Spankracht)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data!$AE$4:$AE$38</c:f>
              <c:numCache>
                <c:ptCount val="35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207</c:v>
                </c:pt>
                <c:pt idx="7">
                  <c:v>208</c:v>
                </c:pt>
                <c:pt idx="8">
                  <c:v>209</c:v>
                </c:pt>
                <c:pt idx="9">
                  <c:v>210</c:v>
                </c:pt>
                <c:pt idx="10">
                  <c:v>211</c:v>
                </c:pt>
                <c:pt idx="11">
                  <c:v>212</c:v>
                </c:pt>
                <c:pt idx="12">
                  <c:v>213</c:v>
                </c:pt>
                <c:pt idx="13">
                  <c:v>214</c:v>
                </c:pt>
                <c:pt idx="14">
                  <c:v>215</c:v>
                </c:pt>
                <c:pt idx="15">
                  <c:v>216</c:v>
                </c:pt>
                <c:pt idx="16">
                  <c:v>217</c:v>
                </c:pt>
                <c:pt idx="17">
                  <c:v>218</c:v>
                </c:pt>
                <c:pt idx="18">
                  <c:v>219</c:v>
                </c:pt>
                <c:pt idx="19">
                  <c:v>220</c:v>
                </c:pt>
                <c:pt idx="20">
                  <c:v>221</c:v>
                </c:pt>
                <c:pt idx="21">
                  <c:v>222</c:v>
                </c:pt>
                <c:pt idx="22">
                  <c:v>223</c:v>
                </c:pt>
                <c:pt idx="23">
                  <c:v>224</c:v>
                </c:pt>
                <c:pt idx="24">
                  <c:v>225</c:v>
                </c:pt>
                <c:pt idx="25">
                  <c:v>226</c:v>
                </c:pt>
                <c:pt idx="26">
                  <c:v>227</c:v>
                </c:pt>
                <c:pt idx="27">
                  <c:v>228</c:v>
                </c:pt>
                <c:pt idx="28">
                  <c:v>229</c:v>
                </c:pt>
                <c:pt idx="29">
                  <c:v>230</c:v>
                </c:pt>
                <c:pt idx="30">
                  <c:v>231</c:v>
                </c:pt>
                <c:pt idx="31">
                  <c:v>232</c:v>
                </c:pt>
                <c:pt idx="32">
                  <c:v>233</c:v>
                </c:pt>
                <c:pt idx="33">
                  <c:v>234</c:v>
                </c:pt>
                <c:pt idx="34">
                  <c:v>235</c:v>
                </c:pt>
              </c:numCache>
            </c:numRef>
          </c:xVal>
          <c:yVal>
            <c:numRef>
              <c:f>data!$AJ$4:$AJ$38</c:f>
              <c:numCache>
                <c:ptCount val="35"/>
                <c:pt idx="0">
                  <c:v>9.323</c:v>
                </c:pt>
                <c:pt idx="1">
                  <c:v>9.174999999999999</c:v>
                </c:pt>
                <c:pt idx="2">
                  <c:v>9.056000000000001</c:v>
                </c:pt>
                <c:pt idx="3">
                  <c:v>8.952</c:v>
                </c:pt>
                <c:pt idx="4">
                  <c:v>8.856</c:v>
                </c:pt>
                <c:pt idx="5">
                  <c:v>8.808</c:v>
                </c:pt>
                <c:pt idx="6">
                  <c:v>8.758000000000001</c:v>
                </c:pt>
                <c:pt idx="7">
                  <c:v>8.698</c:v>
                </c:pt>
                <c:pt idx="8">
                  <c:v>8.638</c:v>
                </c:pt>
                <c:pt idx="9">
                  <c:v>8.529</c:v>
                </c:pt>
                <c:pt idx="10">
                  <c:v>8.47</c:v>
                </c:pt>
                <c:pt idx="11">
                  <c:v>8.424</c:v>
                </c:pt>
                <c:pt idx="12">
                  <c:v>8.34</c:v>
                </c:pt>
                <c:pt idx="13">
                  <c:v>8.296</c:v>
                </c:pt>
                <c:pt idx="14">
                  <c:v>8.179</c:v>
                </c:pt>
                <c:pt idx="15">
                  <c:v>8.12</c:v>
                </c:pt>
                <c:pt idx="16">
                  <c:v>8.026</c:v>
                </c:pt>
                <c:pt idx="17">
                  <c:v>7.928</c:v>
                </c:pt>
                <c:pt idx="18">
                  <c:v>7.824</c:v>
                </c:pt>
                <c:pt idx="19">
                  <c:v>7.721</c:v>
                </c:pt>
                <c:pt idx="20">
                  <c:v>7.63</c:v>
                </c:pt>
                <c:pt idx="21">
                  <c:v>7.486000000000001</c:v>
                </c:pt>
                <c:pt idx="22">
                  <c:v>7.395</c:v>
                </c:pt>
                <c:pt idx="23">
                  <c:v>7.257000000000001</c:v>
                </c:pt>
                <c:pt idx="24">
                  <c:v>7.167</c:v>
                </c:pt>
                <c:pt idx="25">
                  <c:v>7.019</c:v>
                </c:pt>
                <c:pt idx="26">
                  <c:v>6.9079999999999995</c:v>
                </c:pt>
                <c:pt idx="27">
                  <c:v>6.801</c:v>
                </c:pt>
                <c:pt idx="28">
                  <c:v>6.705</c:v>
                </c:pt>
                <c:pt idx="29">
                  <c:v>6.6129999999999995</c:v>
                </c:pt>
                <c:pt idx="30">
                  <c:v>6.509</c:v>
                </c:pt>
                <c:pt idx="31">
                  <c:v>6.354</c:v>
                </c:pt>
                <c:pt idx="32">
                  <c:v>6.145</c:v>
                </c:pt>
                <c:pt idx="33">
                  <c:v>5.988</c:v>
                </c:pt>
                <c:pt idx="34">
                  <c:v>5.818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data!$AW$1</c:f>
              <c:strCache>
                <c:ptCount val="1"/>
                <c:pt idx="0">
                  <c:v>Q_4600 (na de Maaswerken, 2010)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data!$AR$4:$AR$101</c:f>
              <c:numCache>
                <c:ptCount val="98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</c:numCache>
            </c:numRef>
          </c:xVal>
          <c:yVal>
            <c:numRef>
              <c:f>data!$AT$4:$AT$101</c:f>
              <c:numCache>
                <c:ptCount val="98"/>
                <c:pt idx="0">
                  <c:v>15.1844</c:v>
                </c:pt>
                <c:pt idx="1">
                  <c:v>15.1349</c:v>
                </c:pt>
                <c:pt idx="2">
                  <c:v>15.0767</c:v>
                </c:pt>
                <c:pt idx="3">
                  <c:v>15.0139</c:v>
                </c:pt>
                <c:pt idx="4">
                  <c:v>14.9335</c:v>
                </c:pt>
                <c:pt idx="5">
                  <c:v>14.612</c:v>
                </c:pt>
                <c:pt idx="6">
                  <c:v>14.6212</c:v>
                </c:pt>
                <c:pt idx="7">
                  <c:v>14.5564</c:v>
                </c:pt>
                <c:pt idx="8">
                  <c:v>14.4533</c:v>
                </c:pt>
                <c:pt idx="9">
                  <c:v>14.3738</c:v>
                </c:pt>
                <c:pt idx="10">
                  <c:v>14.262</c:v>
                </c:pt>
                <c:pt idx="11">
                  <c:v>14.175</c:v>
                </c:pt>
                <c:pt idx="12">
                  <c:v>14.1125</c:v>
                </c:pt>
                <c:pt idx="13">
                  <c:v>13.9936</c:v>
                </c:pt>
                <c:pt idx="14">
                  <c:v>13.7827</c:v>
                </c:pt>
                <c:pt idx="15">
                  <c:v>13.577</c:v>
                </c:pt>
                <c:pt idx="16">
                  <c:v>13.4947</c:v>
                </c:pt>
                <c:pt idx="17">
                  <c:v>13.3911</c:v>
                </c:pt>
                <c:pt idx="18">
                  <c:v>13.2545</c:v>
                </c:pt>
                <c:pt idx="19">
                  <c:v>13.1044</c:v>
                </c:pt>
                <c:pt idx="20">
                  <c:v>12.9365</c:v>
                </c:pt>
                <c:pt idx="21">
                  <c:v>12.8035</c:v>
                </c:pt>
                <c:pt idx="22">
                  <c:v>12.6589</c:v>
                </c:pt>
                <c:pt idx="23">
                  <c:v>12.5305</c:v>
                </c:pt>
                <c:pt idx="24">
                  <c:v>12.4962</c:v>
                </c:pt>
                <c:pt idx="25">
                  <c:v>12.4001</c:v>
                </c:pt>
                <c:pt idx="26">
                  <c:v>12.1927</c:v>
                </c:pt>
                <c:pt idx="27">
                  <c:v>12.0271</c:v>
                </c:pt>
                <c:pt idx="28">
                  <c:v>12.038</c:v>
                </c:pt>
                <c:pt idx="29">
                  <c:v>11.9721</c:v>
                </c:pt>
                <c:pt idx="30">
                  <c:v>11.9059</c:v>
                </c:pt>
                <c:pt idx="31">
                  <c:v>11.7539</c:v>
                </c:pt>
                <c:pt idx="32">
                  <c:v>11.5006</c:v>
                </c:pt>
                <c:pt idx="33">
                  <c:v>11.2808</c:v>
                </c:pt>
                <c:pt idx="34">
                  <c:v>11.1953</c:v>
                </c:pt>
                <c:pt idx="35">
                  <c:v>11.0826</c:v>
                </c:pt>
                <c:pt idx="36">
                  <c:v>10.7971</c:v>
                </c:pt>
                <c:pt idx="37">
                  <c:v>10.6903</c:v>
                </c:pt>
                <c:pt idx="38">
                  <c:v>10.4599</c:v>
                </c:pt>
                <c:pt idx="39">
                  <c:v>10.3347</c:v>
                </c:pt>
                <c:pt idx="40">
                  <c:v>10.2625</c:v>
                </c:pt>
                <c:pt idx="41">
                  <c:v>10.201</c:v>
                </c:pt>
                <c:pt idx="42">
                  <c:v>10.0743</c:v>
                </c:pt>
                <c:pt idx="43">
                  <c:v>9.9796</c:v>
                </c:pt>
                <c:pt idx="44">
                  <c:v>9.8825</c:v>
                </c:pt>
                <c:pt idx="45">
                  <c:v>9.6332</c:v>
                </c:pt>
                <c:pt idx="46">
                  <c:v>9.5023</c:v>
                </c:pt>
                <c:pt idx="47">
                  <c:v>9.3227</c:v>
                </c:pt>
                <c:pt idx="48">
                  <c:v>9.159</c:v>
                </c:pt>
                <c:pt idx="49">
                  <c:v>8.8679</c:v>
                </c:pt>
                <c:pt idx="50">
                  <c:v>8.7833</c:v>
                </c:pt>
                <c:pt idx="51">
                  <c:v>8.5857</c:v>
                </c:pt>
                <c:pt idx="52">
                  <c:v>8.3461</c:v>
                </c:pt>
                <c:pt idx="53">
                  <c:v>8.2812</c:v>
                </c:pt>
                <c:pt idx="54">
                  <c:v>8.221</c:v>
                </c:pt>
                <c:pt idx="55">
                  <c:v>8.1431</c:v>
                </c:pt>
                <c:pt idx="56">
                  <c:v>8.1341</c:v>
                </c:pt>
                <c:pt idx="57">
                  <c:v>8.0946</c:v>
                </c:pt>
                <c:pt idx="58">
                  <c:v>8.04</c:v>
                </c:pt>
                <c:pt idx="59">
                  <c:v>8.0338</c:v>
                </c:pt>
                <c:pt idx="60">
                  <c:v>7.8947</c:v>
                </c:pt>
                <c:pt idx="61">
                  <c:v>7.8764</c:v>
                </c:pt>
                <c:pt idx="62">
                  <c:v>7.7215</c:v>
                </c:pt>
                <c:pt idx="63">
                  <c:v>7.7039</c:v>
                </c:pt>
                <c:pt idx="64">
                  <c:v>7.6209</c:v>
                </c:pt>
                <c:pt idx="65">
                  <c:v>7.5857</c:v>
                </c:pt>
                <c:pt idx="66">
                  <c:v>7.5017</c:v>
                </c:pt>
                <c:pt idx="67">
                  <c:v>7.4181</c:v>
                </c:pt>
                <c:pt idx="68">
                  <c:v>7.1227</c:v>
                </c:pt>
                <c:pt idx="69">
                  <c:v>7.1254</c:v>
                </c:pt>
                <c:pt idx="70">
                  <c:v>6.9779</c:v>
                </c:pt>
                <c:pt idx="71">
                  <c:v>6.7973</c:v>
                </c:pt>
                <c:pt idx="72">
                  <c:v>6.719</c:v>
                </c:pt>
                <c:pt idx="73">
                  <c:v>6.586</c:v>
                </c:pt>
                <c:pt idx="74">
                  <c:v>6.4458</c:v>
                </c:pt>
                <c:pt idx="75">
                  <c:v>6.2614</c:v>
                </c:pt>
                <c:pt idx="76">
                  <c:v>6.1822</c:v>
                </c:pt>
                <c:pt idx="77">
                  <c:v>5.9507</c:v>
                </c:pt>
                <c:pt idx="78">
                  <c:v>5.688</c:v>
                </c:pt>
                <c:pt idx="79">
                  <c:v>5.6089</c:v>
                </c:pt>
                <c:pt idx="80">
                  <c:v>5.4563</c:v>
                </c:pt>
                <c:pt idx="81">
                  <c:v>5.33</c:v>
                </c:pt>
                <c:pt idx="82">
                  <c:v>5.2347</c:v>
                </c:pt>
                <c:pt idx="83">
                  <c:v>5.1338</c:v>
                </c:pt>
                <c:pt idx="84">
                  <c:v>5.0449</c:v>
                </c:pt>
                <c:pt idx="85">
                  <c:v>4.9598</c:v>
                </c:pt>
                <c:pt idx="86">
                  <c:v>4.8604</c:v>
                </c:pt>
                <c:pt idx="87">
                  <c:v>4.7539</c:v>
                </c:pt>
                <c:pt idx="88">
                  <c:v>4.6549</c:v>
                </c:pt>
                <c:pt idx="89">
                  <c:v>4.5313</c:v>
                </c:pt>
                <c:pt idx="90">
                  <c:v>4.4353</c:v>
                </c:pt>
                <c:pt idx="91">
                  <c:v>4.3306</c:v>
                </c:pt>
                <c:pt idx="92">
                  <c:v>4.2319</c:v>
                </c:pt>
                <c:pt idx="93">
                  <c:v>4.1089</c:v>
                </c:pt>
                <c:pt idx="94">
                  <c:v>3.9999</c:v>
                </c:pt>
                <c:pt idx="95">
                  <c:v>3.8627</c:v>
                </c:pt>
                <c:pt idx="96">
                  <c:v>3.7413</c:v>
                </c:pt>
                <c:pt idx="97">
                  <c:v>3.6197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data!$AC$1</c:f>
              <c:strCache>
                <c:ptCount val="1"/>
                <c:pt idx="0">
                  <c:v>Q_4600 (IVM)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data!$S$4:$S$105</c:f>
              <c:numCache>
                <c:ptCount val="98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</c:numCache>
            </c:numRef>
          </c:xVal>
          <c:yVal>
            <c:numRef>
              <c:f>data!$AC$4:$AC$80</c:f>
              <c:numCache>
                <c:ptCount val="77"/>
                <c:pt idx="0">
                  <c:v>15.13</c:v>
                </c:pt>
                <c:pt idx="1">
                  <c:v>15.12</c:v>
                </c:pt>
                <c:pt idx="2">
                  <c:v>15.08</c:v>
                </c:pt>
                <c:pt idx="3">
                  <c:v>15.04</c:v>
                </c:pt>
                <c:pt idx="4">
                  <c:v>15.01</c:v>
                </c:pt>
                <c:pt idx="5">
                  <c:v>14.6</c:v>
                </c:pt>
                <c:pt idx="6">
                  <c:v>14.649999999999999</c:v>
                </c:pt>
                <c:pt idx="7">
                  <c:v>14.620000000000001</c:v>
                </c:pt>
                <c:pt idx="8">
                  <c:v>14.510000000000002</c:v>
                </c:pt>
                <c:pt idx="9">
                  <c:v>14.47</c:v>
                </c:pt>
                <c:pt idx="10">
                  <c:v>14.38</c:v>
                </c:pt>
                <c:pt idx="11">
                  <c:v>14.36</c:v>
                </c:pt>
                <c:pt idx="12">
                  <c:v>14.34</c:v>
                </c:pt>
                <c:pt idx="13">
                  <c:v>14.28</c:v>
                </c:pt>
                <c:pt idx="14">
                  <c:v>14.09</c:v>
                </c:pt>
                <c:pt idx="15">
                  <c:v>13.79</c:v>
                </c:pt>
                <c:pt idx="16">
                  <c:v>13.68</c:v>
                </c:pt>
                <c:pt idx="17">
                  <c:v>13.52</c:v>
                </c:pt>
                <c:pt idx="18">
                  <c:v>13.37</c:v>
                </c:pt>
                <c:pt idx="19">
                  <c:v>13.17</c:v>
                </c:pt>
                <c:pt idx="20">
                  <c:v>13</c:v>
                </c:pt>
                <c:pt idx="21">
                  <c:v>12.82</c:v>
                </c:pt>
                <c:pt idx="22">
                  <c:v>12.64</c:v>
                </c:pt>
                <c:pt idx="23">
                  <c:v>12.55</c:v>
                </c:pt>
                <c:pt idx="24">
                  <c:v>12.5</c:v>
                </c:pt>
                <c:pt idx="25">
                  <c:v>12.42</c:v>
                </c:pt>
                <c:pt idx="26">
                  <c:v>12.22</c:v>
                </c:pt>
                <c:pt idx="27">
                  <c:v>12.06</c:v>
                </c:pt>
                <c:pt idx="28">
                  <c:v>11.98</c:v>
                </c:pt>
                <c:pt idx="29">
                  <c:v>11.9</c:v>
                </c:pt>
                <c:pt idx="30">
                  <c:v>11.77</c:v>
                </c:pt>
                <c:pt idx="31">
                  <c:v>11.610000000000001</c:v>
                </c:pt>
                <c:pt idx="32">
                  <c:v>11.33</c:v>
                </c:pt>
                <c:pt idx="33">
                  <c:v>11.11</c:v>
                </c:pt>
                <c:pt idx="34">
                  <c:v>11.02</c:v>
                </c:pt>
                <c:pt idx="35">
                  <c:v>10.95</c:v>
                </c:pt>
                <c:pt idx="36">
                  <c:v>10.72</c:v>
                </c:pt>
                <c:pt idx="37">
                  <c:v>10.57</c:v>
                </c:pt>
                <c:pt idx="38">
                  <c:v>10.4</c:v>
                </c:pt>
                <c:pt idx="39">
                  <c:v>10.34</c:v>
                </c:pt>
                <c:pt idx="40">
                  <c:v>10.24</c:v>
                </c:pt>
                <c:pt idx="41">
                  <c:v>10.15</c:v>
                </c:pt>
                <c:pt idx="42">
                  <c:v>10.1</c:v>
                </c:pt>
                <c:pt idx="43">
                  <c:v>9.95</c:v>
                </c:pt>
                <c:pt idx="44">
                  <c:v>9.82</c:v>
                </c:pt>
                <c:pt idx="45">
                  <c:v>9.54</c:v>
                </c:pt>
                <c:pt idx="46">
                  <c:v>9.36</c:v>
                </c:pt>
                <c:pt idx="47">
                  <c:v>9.26</c:v>
                </c:pt>
                <c:pt idx="48">
                  <c:v>9.05</c:v>
                </c:pt>
                <c:pt idx="49">
                  <c:v>8.79</c:v>
                </c:pt>
                <c:pt idx="50">
                  <c:v>8.74</c:v>
                </c:pt>
                <c:pt idx="51">
                  <c:v>8.52</c:v>
                </c:pt>
                <c:pt idx="52">
                  <c:v>8.35</c:v>
                </c:pt>
                <c:pt idx="53">
                  <c:v>8.24</c:v>
                </c:pt>
                <c:pt idx="54">
                  <c:v>8.12</c:v>
                </c:pt>
                <c:pt idx="55">
                  <c:v>8</c:v>
                </c:pt>
                <c:pt idx="56">
                  <c:v>7.96</c:v>
                </c:pt>
                <c:pt idx="57">
                  <c:v>7.9</c:v>
                </c:pt>
                <c:pt idx="58">
                  <c:v>7.84</c:v>
                </c:pt>
                <c:pt idx="59">
                  <c:v>7.8</c:v>
                </c:pt>
                <c:pt idx="60">
                  <c:v>7.67</c:v>
                </c:pt>
                <c:pt idx="61">
                  <c:v>7.62</c:v>
                </c:pt>
                <c:pt idx="62">
                  <c:v>7.54</c:v>
                </c:pt>
                <c:pt idx="63">
                  <c:v>7.44</c:v>
                </c:pt>
                <c:pt idx="64">
                  <c:v>7.38</c:v>
                </c:pt>
                <c:pt idx="65">
                  <c:v>7.27</c:v>
                </c:pt>
                <c:pt idx="66">
                  <c:v>7.21</c:v>
                </c:pt>
                <c:pt idx="67">
                  <c:v>7.1000000000000005</c:v>
                </c:pt>
                <c:pt idx="68">
                  <c:v>6.92</c:v>
                </c:pt>
                <c:pt idx="69">
                  <c:v>6.82</c:v>
                </c:pt>
                <c:pt idx="70">
                  <c:v>6.680000000000001</c:v>
                </c:pt>
                <c:pt idx="71">
                  <c:v>6.53</c:v>
                </c:pt>
                <c:pt idx="72">
                  <c:v>6.36</c:v>
                </c:pt>
                <c:pt idx="73">
                  <c:v>6.22</c:v>
                </c:pt>
                <c:pt idx="74">
                  <c:v>6.0200000000000005</c:v>
                </c:pt>
                <c:pt idx="75">
                  <c:v>5.859999999999999</c:v>
                </c:pt>
                <c:pt idx="76">
                  <c:v>5.67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data!$AB$1</c:f>
              <c:strCache>
                <c:ptCount val="1"/>
                <c:pt idx="0">
                  <c:v>Q_4400 (IVM)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data!$S$4:$S$105</c:f>
              <c:numCache>
                <c:ptCount val="98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</c:numCache>
            </c:numRef>
          </c:xVal>
          <c:yVal>
            <c:numRef>
              <c:f>data!$AB$4:$AB$80</c:f>
              <c:numCache>
                <c:ptCount val="77"/>
                <c:pt idx="0">
                  <c:v>14.96</c:v>
                </c:pt>
                <c:pt idx="1">
                  <c:v>14.93</c:v>
                </c:pt>
                <c:pt idx="2">
                  <c:v>14.89</c:v>
                </c:pt>
                <c:pt idx="3">
                  <c:v>14.84</c:v>
                </c:pt>
                <c:pt idx="4">
                  <c:v>14.81</c:v>
                </c:pt>
                <c:pt idx="5">
                  <c:v>14.379999999999999</c:v>
                </c:pt>
                <c:pt idx="6">
                  <c:v>14.42</c:v>
                </c:pt>
                <c:pt idx="7">
                  <c:v>14.38</c:v>
                </c:pt>
                <c:pt idx="8">
                  <c:v>14.280000000000001</c:v>
                </c:pt>
                <c:pt idx="9">
                  <c:v>14.23</c:v>
                </c:pt>
                <c:pt idx="10">
                  <c:v>14.14</c:v>
                </c:pt>
                <c:pt idx="11">
                  <c:v>14.12</c:v>
                </c:pt>
                <c:pt idx="12">
                  <c:v>14.1</c:v>
                </c:pt>
                <c:pt idx="13">
                  <c:v>14.04</c:v>
                </c:pt>
                <c:pt idx="14">
                  <c:v>13.85</c:v>
                </c:pt>
                <c:pt idx="15">
                  <c:v>13.56</c:v>
                </c:pt>
                <c:pt idx="16">
                  <c:v>13.450000000000001</c:v>
                </c:pt>
                <c:pt idx="17">
                  <c:v>13.290000000000001</c:v>
                </c:pt>
                <c:pt idx="18">
                  <c:v>13.14</c:v>
                </c:pt>
                <c:pt idx="19">
                  <c:v>12.95</c:v>
                </c:pt>
                <c:pt idx="20">
                  <c:v>12.78</c:v>
                </c:pt>
                <c:pt idx="21">
                  <c:v>12.59</c:v>
                </c:pt>
                <c:pt idx="22">
                  <c:v>12.42</c:v>
                </c:pt>
                <c:pt idx="23">
                  <c:v>12.33</c:v>
                </c:pt>
                <c:pt idx="24">
                  <c:v>12.28</c:v>
                </c:pt>
                <c:pt idx="25">
                  <c:v>12.19</c:v>
                </c:pt>
                <c:pt idx="26">
                  <c:v>12</c:v>
                </c:pt>
                <c:pt idx="27">
                  <c:v>11.84</c:v>
                </c:pt>
                <c:pt idx="28">
                  <c:v>11.76</c:v>
                </c:pt>
                <c:pt idx="29">
                  <c:v>11.68</c:v>
                </c:pt>
                <c:pt idx="30">
                  <c:v>11.549999999999999</c:v>
                </c:pt>
                <c:pt idx="31">
                  <c:v>11.39</c:v>
                </c:pt>
                <c:pt idx="32">
                  <c:v>11.120000000000001</c:v>
                </c:pt>
                <c:pt idx="33">
                  <c:v>10.91</c:v>
                </c:pt>
                <c:pt idx="34">
                  <c:v>10.81</c:v>
                </c:pt>
                <c:pt idx="35">
                  <c:v>10.74</c:v>
                </c:pt>
                <c:pt idx="36">
                  <c:v>10.510000000000002</c:v>
                </c:pt>
                <c:pt idx="37">
                  <c:v>10.360000000000001</c:v>
                </c:pt>
                <c:pt idx="38">
                  <c:v>10.190000000000001</c:v>
                </c:pt>
                <c:pt idx="39">
                  <c:v>10.13</c:v>
                </c:pt>
                <c:pt idx="40">
                  <c:v>10.030000000000001</c:v>
                </c:pt>
                <c:pt idx="41">
                  <c:v>9.940000000000001</c:v>
                </c:pt>
                <c:pt idx="42">
                  <c:v>9.89</c:v>
                </c:pt>
                <c:pt idx="43">
                  <c:v>9.73</c:v>
                </c:pt>
                <c:pt idx="44">
                  <c:v>9.6</c:v>
                </c:pt>
                <c:pt idx="45">
                  <c:v>9.33</c:v>
                </c:pt>
                <c:pt idx="46">
                  <c:v>9.15</c:v>
                </c:pt>
                <c:pt idx="47">
                  <c:v>9.06</c:v>
                </c:pt>
                <c:pt idx="48">
                  <c:v>8.84</c:v>
                </c:pt>
                <c:pt idx="49">
                  <c:v>8.61</c:v>
                </c:pt>
                <c:pt idx="50">
                  <c:v>8.55</c:v>
                </c:pt>
                <c:pt idx="51">
                  <c:v>8.34</c:v>
                </c:pt>
                <c:pt idx="52">
                  <c:v>8.18</c:v>
                </c:pt>
                <c:pt idx="53">
                  <c:v>8.07</c:v>
                </c:pt>
                <c:pt idx="54">
                  <c:v>7.96</c:v>
                </c:pt>
                <c:pt idx="55">
                  <c:v>7.84</c:v>
                </c:pt>
                <c:pt idx="56">
                  <c:v>7.79</c:v>
                </c:pt>
                <c:pt idx="57">
                  <c:v>7.74</c:v>
                </c:pt>
                <c:pt idx="58">
                  <c:v>7.68</c:v>
                </c:pt>
                <c:pt idx="59">
                  <c:v>7.64</c:v>
                </c:pt>
                <c:pt idx="60">
                  <c:v>7.5200000000000005</c:v>
                </c:pt>
                <c:pt idx="61">
                  <c:v>7.470000000000001</c:v>
                </c:pt>
                <c:pt idx="62">
                  <c:v>7.3999999999999995</c:v>
                </c:pt>
                <c:pt idx="63">
                  <c:v>7.3</c:v>
                </c:pt>
                <c:pt idx="64">
                  <c:v>7.24</c:v>
                </c:pt>
                <c:pt idx="65">
                  <c:v>7.13</c:v>
                </c:pt>
                <c:pt idx="66">
                  <c:v>7.07</c:v>
                </c:pt>
                <c:pt idx="67">
                  <c:v>6.96</c:v>
                </c:pt>
                <c:pt idx="68">
                  <c:v>6.8</c:v>
                </c:pt>
                <c:pt idx="69">
                  <c:v>6.71</c:v>
                </c:pt>
                <c:pt idx="70">
                  <c:v>6.58</c:v>
                </c:pt>
                <c:pt idx="71">
                  <c:v>6.4399999999999995</c:v>
                </c:pt>
                <c:pt idx="72">
                  <c:v>6.2700000000000005</c:v>
                </c:pt>
                <c:pt idx="73">
                  <c:v>6.14</c:v>
                </c:pt>
                <c:pt idx="74">
                  <c:v>5.96</c:v>
                </c:pt>
                <c:pt idx="75">
                  <c:v>5.81</c:v>
                </c:pt>
                <c:pt idx="76">
                  <c:v>5.630000000000001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data!$AA$1</c:f>
              <c:strCache>
                <c:ptCount val="1"/>
                <c:pt idx="0">
                  <c:v>Q_4200 (IVM)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data!$S$4:$S$80</c:f>
              <c:numCache>
                <c:ptCount val="77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</c:numCache>
            </c:numRef>
          </c:xVal>
          <c:yVal>
            <c:numRef>
              <c:f>data!$AA$4:$AA$80</c:f>
              <c:numCache>
                <c:ptCount val="77"/>
                <c:pt idx="0">
                  <c:v>14.8</c:v>
                </c:pt>
                <c:pt idx="1">
                  <c:v>14.77</c:v>
                </c:pt>
                <c:pt idx="2">
                  <c:v>14.73</c:v>
                </c:pt>
                <c:pt idx="3">
                  <c:v>14.69</c:v>
                </c:pt>
                <c:pt idx="4">
                  <c:v>14.66</c:v>
                </c:pt>
                <c:pt idx="5">
                  <c:v>14.25</c:v>
                </c:pt>
                <c:pt idx="6">
                  <c:v>14.29</c:v>
                </c:pt>
                <c:pt idx="7">
                  <c:v>14.25</c:v>
                </c:pt>
                <c:pt idx="8">
                  <c:v>14.14</c:v>
                </c:pt>
                <c:pt idx="9">
                  <c:v>14.1</c:v>
                </c:pt>
                <c:pt idx="10">
                  <c:v>14.01</c:v>
                </c:pt>
                <c:pt idx="11">
                  <c:v>13.979999999999999</c:v>
                </c:pt>
                <c:pt idx="12">
                  <c:v>13.959999999999999</c:v>
                </c:pt>
                <c:pt idx="13">
                  <c:v>13.899999999999999</c:v>
                </c:pt>
                <c:pt idx="14">
                  <c:v>13.709999999999999</c:v>
                </c:pt>
                <c:pt idx="15">
                  <c:v>13.43</c:v>
                </c:pt>
                <c:pt idx="16">
                  <c:v>13.31</c:v>
                </c:pt>
                <c:pt idx="17">
                  <c:v>13.15</c:v>
                </c:pt>
                <c:pt idx="18">
                  <c:v>13.01</c:v>
                </c:pt>
                <c:pt idx="19">
                  <c:v>12.82</c:v>
                </c:pt>
                <c:pt idx="20">
                  <c:v>12.65</c:v>
                </c:pt>
                <c:pt idx="21">
                  <c:v>12.47</c:v>
                </c:pt>
                <c:pt idx="22">
                  <c:v>12.3</c:v>
                </c:pt>
                <c:pt idx="23">
                  <c:v>12.21</c:v>
                </c:pt>
                <c:pt idx="24">
                  <c:v>12.16</c:v>
                </c:pt>
                <c:pt idx="25">
                  <c:v>12.07</c:v>
                </c:pt>
                <c:pt idx="26">
                  <c:v>11.88</c:v>
                </c:pt>
                <c:pt idx="27">
                  <c:v>11.72</c:v>
                </c:pt>
                <c:pt idx="28">
                  <c:v>11.64</c:v>
                </c:pt>
                <c:pt idx="29">
                  <c:v>11.55</c:v>
                </c:pt>
                <c:pt idx="30">
                  <c:v>11.42</c:v>
                </c:pt>
                <c:pt idx="31">
                  <c:v>11.270000000000001</c:v>
                </c:pt>
                <c:pt idx="32">
                  <c:v>11.01</c:v>
                </c:pt>
                <c:pt idx="33">
                  <c:v>10.79</c:v>
                </c:pt>
                <c:pt idx="34">
                  <c:v>10.69</c:v>
                </c:pt>
                <c:pt idx="35">
                  <c:v>10.629999999999999</c:v>
                </c:pt>
                <c:pt idx="36">
                  <c:v>10.4</c:v>
                </c:pt>
                <c:pt idx="37">
                  <c:v>10.25</c:v>
                </c:pt>
                <c:pt idx="38">
                  <c:v>10.08</c:v>
                </c:pt>
                <c:pt idx="39">
                  <c:v>10.02</c:v>
                </c:pt>
                <c:pt idx="40">
                  <c:v>9.91</c:v>
                </c:pt>
                <c:pt idx="41">
                  <c:v>9.82</c:v>
                </c:pt>
                <c:pt idx="42">
                  <c:v>9.77</c:v>
                </c:pt>
                <c:pt idx="43">
                  <c:v>9.62</c:v>
                </c:pt>
                <c:pt idx="44">
                  <c:v>9.479999999999999</c:v>
                </c:pt>
                <c:pt idx="45">
                  <c:v>9.209999999999999</c:v>
                </c:pt>
                <c:pt idx="46">
                  <c:v>9.03</c:v>
                </c:pt>
                <c:pt idx="47">
                  <c:v>8.94</c:v>
                </c:pt>
                <c:pt idx="48">
                  <c:v>8.73</c:v>
                </c:pt>
                <c:pt idx="49">
                  <c:v>8.51</c:v>
                </c:pt>
                <c:pt idx="50">
                  <c:v>8.450000000000001</c:v>
                </c:pt>
                <c:pt idx="51">
                  <c:v>8.24</c:v>
                </c:pt>
                <c:pt idx="52">
                  <c:v>8.09</c:v>
                </c:pt>
                <c:pt idx="53">
                  <c:v>7.98</c:v>
                </c:pt>
                <c:pt idx="54">
                  <c:v>7.869999999999999</c:v>
                </c:pt>
                <c:pt idx="55">
                  <c:v>7.76</c:v>
                </c:pt>
                <c:pt idx="56">
                  <c:v>7.71</c:v>
                </c:pt>
                <c:pt idx="57">
                  <c:v>7.65</c:v>
                </c:pt>
                <c:pt idx="58">
                  <c:v>7.6</c:v>
                </c:pt>
                <c:pt idx="59">
                  <c:v>7.55</c:v>
                </c:pt>
                <c:pt idx="60">
                  <c:v>7.44</c:v>
                </c:pt>
                <c:pt idx="61">
                  <c:v>7.390000000000001</c:v>
                </c:pt>
                <c:pt idx="62">
                  <c:v>7.319999999999999</c:v>
                </c:pt>
                <c:pt idx="63">
                  <c:v>7.22</c:v>
                </c:pt>
                <c:pt idx="64">
                  <c:v>7.16</c:v>
                </c:pt>
                <c:pt idx="65">
                  <c:v>7.06</c:v>
                </c:pt>
                <c:pt idx="66">
                  <c:v>7</c:v>
                </c:pt>
                <c:pt idx="67">
                  <c:v>6.890000000000001</c:v>
                </c:pt>
                <c:pt idx="68">
                  <c:v>6.75</c:v>
                </c:pt>
                <c:pt idx="69">
                  <c:v>6.65</c:v>
                </c:pt>
                <c:pt idx="70">
                  <c:v>6.53</c:v>
                </c:pt>
                <c:pt idx="71">
                  <c:v>6.3999999999999995</c:v>
                </c:pt>
                <c:pt idx="72">
                  <c:v>6.24</c:v>
                </c:pt>
                <c:pt idx="73">
                  <c:v>6.109999999999999</c:v>
                </c:pt>
                <c:pt idx="74">
                  <c:v>5.94</c:v>
                </c:pt>
                <c:pt idx="75">
                  <c:v>5.8</c:v>
                </c:pt>
                <c:pt idx="76">
                  <c:v>5.630000000000001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data!$AG$1</c:f>
              <c:strCache>
                <c:ptCount val="1"/>
                <c:pt idx="0">
                  <c:v>Q_3800 (PKB)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data!$AE$4:$AE$38</c:f>
              <c:numCache>
                <c:ptCount val="35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207</c:v>
                </c:pt>
                <c:pt idx="7">
                  <c:v>208</c:v>
                </c:pt>
                <c:pt idx="8">
                  <c:v>209</c:v>
                </c:pt>
                <c:pt idx="9">
                  <c:v>210</c:v>
                </c:pt>
                <c:pt idx="10">
                  <c:v>211</c:v>
                </c:pt>
                <c:pt idx="11">
                  <c:v>212</c:v>
                </c:pt>
                <c:pt idx="12">
                  <c:v>213</c:v>
                </c:pt>
                <c:pt idx="13">
                  <c:v>214</c:v>
                </c:pt>
                <c:pt idx="14">
                  <c:v>215</c:v>
                </c:pt>
                <c:pt idx="15">
                  <c:v>216</c:v>
                </c:pt>
                <c:pt idx="16">
                  <c:v>217</c:v>
                </c:pt>
                <c:pt idx="17">
                  <c:v>218</c:v>
                </c:pt>
                <c:pt idx="18">
                  <c:v>219</c:v>
                </c:pt>
                <c:pt idx="19">
                  <c:v>220</c:v>
                </c:pt>
                <c:pt idx="20">
                  <c:v>221</c:v>
                </c:pt>
                <c:pt idx="21">
                  <c:v>222</c:v>
                </c:pt>
                <c:pt idx="22">
                  <c:v>223</c:v>
                </c:pt>
                <c:pt idx="23">
                  <c:v>224</c:v>
                </c:pt>
                <c:pt idx="24">
                  <c:v>225</c:v>
                </c:pt>
                <c:pt idx="25">
                  <c:v>226</c:v>
                </c:pt>
                <c:pt idx="26">
                  <c:v>227</c:v>
                </c:pt>
                <c:pt idx="27">
                  <c:v>228</c:v>
                </c:pt>
                <c:pt idx="28">
                  <c:v>229</c:v>
                </c:pt>
                <c:pt idx="29">
                  <c:v>230</c:v>
                </c:pt>
                <c:pt idx="30">
                  <c:v>231</c:v>
                </c:pt>
                <c:pt idx="31">
                  <c:v>232</c:v>
                </c:pt>
                <c:pt idx="32">
                  <c:v>233</c:v>
                </c:pt>
                <c:pt idx="33">
                  <c:v>234</c:v>
                </c:pt>
                <c:pt idx="34">
                  <c:v>235</c:v>
                </c:pt>
              </c:numCache>
            </c:numRef>
          </c:xVal>
          <c:yVal>
            <c:numRef>
              <c:f>data!$AG$4:$AG$38</c:f>
              <c:numCache>
                <c:ptCount val="35"/>
                <c:pt idx="0">
                  <c:v>7.495</c:v>
                </c:pt>
                <c:pt idx="1">
                  <c:v>7.3709999999999996</c:v>
                </c:pt>
                <c:pt idx="2">
                  <c:v>7.3340000000000005</c:v>
                </c:pt>
                <c:pt idx="3">
                  <c:v>7.321999999999999</c:v>
                </c:pt>
                <c:pt idx="4">
                  <c:v>7.252</c:v>
                </c:pt>
                <c:pt idx="5">
                  <c:v>7.247</c:v>
                </c:pt>
                <c:pt idx="6">
                  <c:v>7.205</c:v>
                </c:pt>
                <c:pt idx="7">
                  <c:v>7.143999999999999</c:v>
                </c:pt>
                <c:pt idx="8">
                  <c:v>7.087</c:v>
                </c:pt>
                <c:pt idx="9">
                  <c:v>6.978</c:v>
                </c:pt>
                <c:pt idx="10">
                  <c:v>6.922000000000001</c:v>
                </c:pt>
                <c:pt idx="11">
                  <c:v>6.935</c:v>
                </c:pt>
                <c:pt idx="12">
                  <c:v>6.836</c:v>
                </c:pt>
                <c:pt idx="13">
                  <c:v>6.819</c:v>
                </c:pt>
                <c:pt idx="14">
                  <c:v>6.685</c:v>
                </c:pt>
                <c:pt idx="15">
                  <c:v>6.655</c:v>
                </c:pt>
                <c:pt idx="16">
                  <c:v>6.575</c:v>
                </c:pt>
                <c:pt idx="17">
                  <c:v>6.4959999999999996</c:v>
                </c:pt>
                <c:pt idx="18">
                  <c:v>6.405</c:v>
                </c:pt>
                <c:pt idx="19">
                  <c:v>6.316000000000001</c:v>
                </c:pt>
                <c:pt idx="20">
                  <c:v>6.277</c:v>
                </c:pt>
                <c:pt idx="21">
                  <c:v>6.128</c:v>
                </c:pt>
                <c:pt idx="22">
                  <c:v>6.077</c:v>
                </c:pt>
                <c:pt idx="23">
                  <c:v>5.923</c:v>
                </c:pt>
                <c:pt idx="24">
                  <c:v>5.862</c:v>
                </c:pt>
                <c:pt idx="25">
                  <c:v>5.708</c:v>
                </c:pt>
                <c:pt idx="26">
                  <c:v>5.608</c:v>
                </c:pt>
                <c:pt idx="27">
                  <c:v>5.489</c:v>
                </c:pt>
                <c:pt idx="28">
                  <c:v>5.364</c:v>
                </c:pt>
                <c:pt idx="29">
                  <c:v>5.248</c:v>
                </c:pt>
                <c:pt idx="30">
                  <c:v>5.151000000000001</c:v>
                </c:pt>
                <c:pt idx="31">
                  <c:v>5.057</c:v>
                </c:pt>
                <c:pt idx="32">
                  <c:v>4.957</c:v>
                </c:pt>
                <c:pt idx="33">
                  <c:v>4.8580000000000005</c:v>
                </c:pt>
                <c:pt idx="34">
                  <c:v>4.757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data!$AU$1</c:f>
              <c:strCache>
                <c:ptCount val="1"/>
                <c:pt idx="0">
                  <c:v>Q_3800 (na de Maaswerken, 2010)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data!$AR$4:$AR$101</c:f>
              <c:numCache>
                <c:ptCount val="98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</c:numCache>
            </c:numRef>
          </c:xVal>
          <c:yVal>
            <c:numRef>
              <c:f>data!$AS$4:$AS$101</c:f>
              <c:numCache>
                <c:ptCount val="98"/>
                <c:pt idx="0">
                  <c:v>14.4268</c:v>
                </c:pt>
                <c:pt idx="1">
                  <c:v>14.3646</c:v>
                </c:pt>
                <c:pt idx="2">
                  <c:v>14.2959</c:v>
                </c:pt>
                <c:pt idx="3">
                  <c:v>14.2272</c:v>
                </c:pt>
                <c:pt idx="4">
                  <c:v>14.1351</c:v>
                </c:pt>
                <c:pt idx="5">
                  <c:v>13.8312</c:v>
                </c:pt>
                <c:pt idx="6">
                  <c:v>13.815</c:v>
                </c:pt>
                <c:pt idx="7">
                  <c:v>13.743</c:v>
                </c:pt>
                <c:pt idx="8">
                  <c:v>13.6341</c:v>
                </c:pt>
                <c:pt idx="9">
                  <c:v>13.5473</c:v>
                </c:pt>
                <c:pt idx="10">
                  <c:v>13.4315</c:v>
                </c:pt>
                <c:pt idx="11">
                  <c:v>13.3325</c:v>
                </c:pt>
                <c:pt idx="12">
                  <c:v>13.2612</c:v>
                </c:pt>
                <c:pt idx="13">
                  <c:v>13.1379</c:v>
                </c:pt>
                <c:pt idx="14">
                  <c:v>12.9412</c:v>
                </c:pt>
                <c:pt idx="15">
                  <c:v>12.7597</c:v>
                </c:pt>
                <c:pt idx="16">
                  <c:v>12.6796</c:v>
                </c:pt>
                <c:pt idx="17">
                  <c:v>12.5756</c:v>
                </c:pt>
                <c:pt idx="18">
                  <c:v>12.4462</c:v>
                </c:pt>
                <c:pt idx="19">
                  <c:v>12.3094</c:v>
                </c:pt>
                <c:pt idx="20">
                  <c:v>12.1573</c:v>
                </c:pt>
                <c:pt idx="21">
                  <c:v>12.0235</c:v>
                </c:pt>
                <c:pt idx="22">
                  <c:v>11.8891</c:v>
                </c:pt>
                <c:pt idx="23">
                  <c:v>11.7609</c:v>
                </c:pt>
                <c:pt idx="24">
                  <c:v>11.7122</c:v>
                </c:pt>
                <c:pt idx="25">
                  <c:v>11.6099</c:v>
                </c:pt>
                <c:pt idx="26">
                  <c:v>11.4074</c:v>
                </c:pt>
                <c:pt idx="27">
                  <c:v>11.2472</c:v>
                </c:pt>
                <c:pt idx="28">
                  <c:v>11.2474</c:v>
                </c:pt>
                <c:pt idx="29">
                  <c:v>11.1831</c:v>
                </c:pt>
                <c:pt idx="30">
                  <c:v>11.115</c:v>
                </c:pt>
                <c:pt idx="31">
                  <c:v>10.9782</c:v>
                </c:pt>
                <c:pt idx="32">
                  <c:v>10.7516</c:v>
                </c:pt>
                <c:pt idx="33">
                  <c:v>10.5463</c:v>
                </c:pt>
                <c:pt idx="34">
                  <c:v>10.4369</c:v>
                </c:pt>
                <c:pt idx="35">
                  <c:v>10.3149</c:v>
                </c:pt>
                <c:pt idx="36">
                  <c:v>10.046</c:v>
                </c:pt>
                <c:pt idx="37">
                  <c:v>9.9207</c:v>
                </c:pt>
                <c:pt idx="38">
                  <c:v>9.6929</c:v>
                </c:pt>
                <c:pt idx="39">
                  <c:v>9.5428</c:v>
                </c:pt>
                <c:pt idx="40">
                  <c:v>9.4607</c:v>
                </c:pt>
                <c:pt idx="41">
                  <c:v>9.3933</c:v>
                </c:pt>
                <c:pt idx="42">
                  <c:v>9.2554</c:v>
                </c:pt>
                <c:pt idx="43">
                  <c:v>9.1491</c:v>
                </c:pt>
                <c:pt idx="44">
                  <c:v>9.0341</c:v>
                </c:pt>
                <c:pt idx="45">
                  <c:v>8.798</c:v>
                </c:pt>
                <c:pt idx="46">
                  <c:v>8.6567</c:v>
                </c:pt>
                <c:pt idx="47">
                  <c:v>8.4823</c:v>
                </c:pt>
                <c:pt idx="48">
                  <c:v>8.3028</c:v>
                </c:pt>
                <c:pt idx="49">
                  <c:v>8.0675</c:v>
                </c:pt>
                <c:pt idx="50">
                  <c:v>7.9673</c:v>
                </c:pt>
                <c:pt idx="51">
                  <c:v>7.7671</c:v>
                </c:pt>
                <c:pt idx="52">
                  <c:v>7.5497</c:v>
                </c:pt>
                <c:pt idx="53">
                  <c:v>7.4691</c:v>
                </c:pt>
                <c:pt idx="54">
                  <c:v>7.4129</c:v>
                </c:pt>
                <c:pt idx="55">
                  <c:v>7.3473</c:v>
                </c:pt>
                <c:pt idx="56">
                  <c:v>7.3339</c:v>
                </c:pt>
                <c:pt idx="57">
                  <c:v>7.2955</c:v>
                </c:pt>
                <c:pt idx="58">
                  <c:v>7.2417</c:v>
                </c:pt>
                <c:pt idx="59">
                  <c:v>7.2278</c:v>
                </c:pt>
                <c:pt idx="60">
                  <c:v>7.0935</c:v>
                </c:pt>
                <c:pt idx="61">
                  <c:v>7.0676</c:v>
                </c:pt>
                <c:pt idx="62">
                  <c:v>6.9222</c:v>
                </c:pt>
                <c:pt idx="63">
                  <c:v>6.9003</c:v>
                </c:pt>
                <c:pt idx="64">
                  <c:v>6.8192</c:v>
                </c:pt>
                <c:pt idx="65">
                  <c:v>6.78</c:v>
                </c:pt>
                <c:pt idx="66">
                  <c:v>6.6893</c:v>
                </c:pt>
                <c:pt idx="67">
                  <c:v>6.6024</c:v>
                </c:pt>
                <c:pt idx="68">
                  <c:v>6.3685</c:v>
                </c:pt>
                <c:pt idx="69">
                  <c:v>6.3598</c:v>
                </c:pt>
                <c:pt idx="70">
                  <c:v>6.2219</c:v>
                </c:pt>
                <c:pt idx="71">
                  <c:v>6.0533</c:v>
                </c:pt>
                <c:pt idx="72">
                  <c:v>5.9672</c:v>
                </c:pt>
                <c:pt idx="73">
                  <c:v>5.8437</c:v>
                </c:pt>
                <c:pt idx="74">
                  <c:v>5.7113</c:v>
                </c:pt>
                <c:pt idx="75">
                  <c:v>5.542</c:v>
                </c:pt>
                <c:pt idx="76">
                  <c:v>5.4487</c:v>
                </c:pt>
                <c:pt idx="77">
                  <c:v>5.2421</c:v>
                </c:pt>
                <c:pt idx="78">
                  <c:v>5.0101</c:v>
                </c:pt>
                <c:pt idx="79">
                  <c:v>4.9204</c:v>
                </c:pt>
                <c:pt idx="80">
                  <c:v>4.7721</c:v>
                </c:pt>
                <c:pt idx="81">
                  <c:v>4.6576</c:v>
                </c:pt>
                <c:pt idx="82">
                  <c:v>4.5689</c:v>
                </c:pt>
                <c:pt idx="83">
                  <c:v>4.4782</c:v>
                </c:pt>
                <c:pt idx="84">
                  <c:v>4.3917</c:v>
                </c:pt>
                <c:pt idx="85">
                  <c:v>4.3137</c:v>
                </c:pt>
                <c:pt idx="86">
                  <c:v>4.2235</c:v>
                </c:pt>
                <c:pt idx="87">
                  <c:v>4.1254</c:v>
                </c:pt>
                <c:pt idx="88">
                  <c:v>4.0332</c:v>
                </c:pt>
                <c:pt idx="89">
                  <c:v>3.9233</c:v>
                </c:pt>
                <c:pt idx="90">
                  <c:v>3.8335</c:v>
                </c:pt>
                <c:pt idx="91">
                  <c:v>3.7387</c:v>
                </c:pt>
                <c:pt idx="92">
                  <c:v>3.6491</c:v>
                </c:pt>
                <c:pt idx="93">
                  <c:v>3.5402</c:v>
                </c:pt>
                <c:pt idx="94">
                  <c:v>3.4431</c:v>
                </c:pt>
                <c:pt idx="95">
                  <c:v>3.3242</c:v>
                </c:pt>
                <c:pt idx="96">
                  <c:v>3.2141</c:v>
                </c:pt>
                <c:pt idx="97">
                  <c:v>3.1081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data!$V$1</c:f>
              <c:strCache>
                <c:ptCount val="1"/>
                <c:pt idx="0">
                  <c:v>Q_3800 (HR2001)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data!$S$4:$S$89</c:f>
              <c:numCache>
                <c:ptCount val="8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</c:numCache>
            </c:numRef>
          </c:xVal>
          <c:yVal>
            <c:numRef>
              <c:f>data!$V$4:$V$89</c:f>
              <c:numCache>
                <c:ptCount val="86"/>
                <c:pt idx="0">
                  <c:v>14.512</c:v>
                </c:pt>
                <c:pt idx="1">
                  <c:v>14.451</c:v>
                </c:pt>
                <c:pt idx="2">
                  <c:v>14.378</c:v>
                </c:pt>
                <c:pt idx="3">
                  <c:v>14.322</c:v>
                </c:pt>
                <c:pt idx="4">
                  <c:v>14.252</c:v>
                </c:pt>
                <c:pt idx="5">
                  <c:v>13.912</c:v>
                </c:pt>
                <c:pt idx="6">
                  <c:v>13.86</c:v>
                </c:pt>
                <c:pt idx="7">
                  <c:v>13.8</c:v>
                </c:pt>
                <c:pt idx="8">
                  <c:v>13.689</c:v>
                </c:pt>
                <c:pt idx="9">
                  <c:v>13.621</c:v>
                </c:pt>
                <c:pt idx="10">
                  <c:v>13.538</c:v>
                </c:pt>
                <c:pt idx="11">
                  <c:v>13.503</c:v>
                </c:pt>
                <c:pt idx="12">
                  <c:v>13.461</c:v>
                </c:pt>
                <c:pt idx="13">
                  <c:v>13.371</c:v>
                </c:pt>
                <c:pt idx="14">
                  <c:v>13.163</c:v>
                </c:pt>
                <c:pt idx="15">
                  <c:v>12.912</c:v>
                </c:pt>
                <c:pt idx="16">
                  <c:v>12.802</c:v>
                </c:pt>
                <c:pt idx="17">
                  <c:v>12.66</c:v>
                </c:pt>
                <c:pt idx="18">
                  <c:v>12.497</c:v>
                </c:pt>
                <c:pt idx="19">
                  <c:v>12.329</c:v>
                </c:pt>
                <c:pt idx="20">
                  <c:v>12.184</c:v>
                </c:pt>
                <c:pt idx="21">
                  <c:v>12</c:v>
                </c:pt>
                <c:pt idx="22">
                  <c:v>11.849</c:v>
                </c:pt>
                <c:pt idx="23">
                  <c:v>11.746</c:v>
                </c:pt>
                <c:pt idx="24">
                  <c:v>11.677</c:v>
                </c:pt>
                <c:pt idx="25">
                  <c:v>11.553</c:v>
                </c:pt>
                <c:pt idx="26">
                  <c:v>11.362</c:v>
                </c:pt>
                <c:pt idx="27">
                  <c:v>11.194</c:v>
                </c:pt>
                <c:pt idx="28">
                  <c:v>11.071</c:v>
                </c:pt>
                <c:pt idx="29">
                  <c:v>10.98</c:v>
                </c:pt>
                <c:pt idx="30">
                  <c:v>10.858</c:v>
                </c:pt>
                <c:pt idx="31">
                  <c:v>10.741</c:v>
                </c:pt>
                <c:pt idx="32">
                  <c:v>10.483</c:v>
                </c:pt>
                <c:pt idx="33">
                  <c:v>10.304</c:v>
                </c:pt>
                <c:pt idx="34">
                  <c:v>10.202</c:v>
                </c:pt>
                <c:pt idx="35">
                  <c:v>10.107</c:v>
                </c:pt>
                <c:pt idx="36">
                  <c:v>9.88</c:v>
                </c:pt>
                <c:pt idx="37">
                  <c:v>9.74</c:v>
                </c:pt>
                <c:pt idx="38">
                  <c:v>9.572</c:v>
                </c:pt>
                <c:pt idx="39">
                  <c:v>9.493</c:v>
                </c:pt>
                <c:pt idx="40">
                  <c:v>9.341</c:v>
                </c:pt>
                <c:pt idx="41">
                  <c:v>9.233</c:v>
                </c:pt>
                <c:pt idx="42">
                  <c:v>9.176</c:v>
                </c:pt>
                <c:pt idx="43">
                  <c:v>8.983</c:v>
                </c:pt>
                <c:pt idx="44">
                  <c:v>8.848</c:v>
                </c:pt>
                <c:pt idx="45">
                  <c:v>8.608</c:v>
                </c:pt>
                <c:pt idx="46">
                  <c:v>8.39</c:v>
                </c:pt>
                <c:pt idx="47">
                  <c:v>8.222</c:v>
                </c:pt>
                <c:pt idx="48">
                  <c:v>8.029</c:v>
                </c:pt>
                <c:pt idx="49">
                  <c:v>7.789</c:v>
                </c:pt>
                <c:pt idx="50">
                  <c:v>7.724</c:v>
                </c:pt>
                <c:pt idx="51">
                  <c:v>7.504000000000001</c:v>
                </c:pt>
                <c:pt idx="52">
                  <c:v>7.355480000000002</c:v>
                </c:pt>
                <c:pt idx="53">
                  <c:v>7.2609600000000025</c:v>
                </c:pt>
                <c:pt idx="54">
                  <c:v>7.233680000000001</c:v>
                </c:pt>
                <c:pt idx="55">
                  <c:v>7.222080000000002</c:v>
                </c:pt>
                <c:pt idx="56">
                  <c:v>7.202000000000002</c:v>
                </c:pt>
                <c:pt idx="57">
                  <c:v>7.196560000000001</c:v>
                </c:pt>
                <c:pt idx="58">
                  <c:v>7.155480000000001</c:v>
                </c:pt>
                <c:pt idx="59">
                  <c:v>7.09404</c:v>
                </c:pt>
                <c:pt idx="60">
                  <c:v>6.98752</c:v>
                </c:pt>
                <c:pt idx="61">
                  <c:v>6.9284</c:v>
                </c:pt>
                <c:pt idx="62">
                  <c:v>6.87184</c:v>
                </c:pt>
                <c:pt idx="63">
                  <c:v>6.834759999999999</c:v>
                </c:pt>
                <c:pt idx="64">
                  <c:v>6.78568</c:v>
                </c:pt>
                <c:pt idx="65">
                  <c:v>6.718680000000001</c:v>
                </c:pt>
                <c:pt idx="66">
                  <c:v>6.635199999999999</c:v>
                </c:pt>
                <c:pt idx="67">
                  <c:v>6.55476</c:v>
                </c:pt>
                <c:pt idx="68">
                  <c:v>6.474959999999999</c:v>
                </c:pt>
                <c:pt idx="69">
                  <c:v>6.3964</c:v>
                </c:pt>
                <c:pt idx="70">
                  <c:v>6.305199999999998</c:v>
                </c:pt>
                <c:pt idx="71">
                  <c:v>6.216199999999999</c:v>
                </c:pt>
                <c:pt idx="72">
                  <c:v>6.127039999999998</c:v>
                </c:pt>
                <c:pt idx="73">
                  <c:v>6.028079999999999</c:v>
                </c:pt>
                <c:pt idx="74">
                  <c:v>5.926479999999999</c:v>
                </c:pt>
                <c:pt idx="75">
                  <c:v>5.823359999999998</c:v>
                </c:pt>
                <c:pt idx="76">
                  <c:v>5.711999999999998</c:v>
                </c:pt>
                <c:pt idx="77">
                  <c:v>5.608</c:v>
                </c:pt>
                <c:pt idx="78">
                  <c:v>5.508</c:v>
                </c:pt>
                <c:pt idx="79">
                  <c:v>5.389</c:v>
                </c:pt>
                <c:pt idx="80">
                  <c:v>5.264</c:v>
                </c:pt>
                <c:pt idx="81">
                  <c:v>5.148</c:v>
                </c:pt>
                <c:pt idx="82">
                  <c:v>5.055</c:v>
                </c:pt>
                <c:pt idx="83">
                  <c:v>4.957</c:v>
                </c:pt>
                <c:pt idx="84">
                  <c:v>4.858</c:v>
                </c:pt>
                <c:pt idx="85">
                  <c:v>4.757</c:v>
                </c:pt>
              </c:numCache>
            </c:numRef>
          </c:yVal>
          <c:smooth val="0"/>
        </c:ser>
        <c:ser>
          <c:idx val="4"/>
          <c:order val="8"/>
          <c:tx>
            <c:strRef>
              <c:f>data!$T$1</c:f>
              <c:strCache>
                <c:ptCount val="1"/>
                <c:pt idx="0">
                  <c:v>Q_3650 (HR1996 )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data!$S$4:$S$89</c:f>
              <c:numCache>
                <c:ptCount val="8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</c:numCache>
            </c:numRef>
          </c:xVal>
          <c:yVal>
            <c:numRef>
              <c:f>data!$T$4:$T$89</c:f>
              <c:numCache>
                <c:ptCount val="86"/>
                <c:pt idx="0">
                  <c:v>14.39</c:v>
                </c:pt>
                <c:pt idx="1">
                  <c:v>14.36</c:v>
                </c:pt>
                <c:pt idx="2">
                  <c:v>14.31</c:v>
                </c:pt>
                <c:pt idx="3">
                  <c:v>14.27</c:v>
                </c:pt>
                <c:pt idx="4">
                  <c:v>14.23</c:v>
                </c:pt>
                <c:pt idx="5">
                  <c:v>13.84</c:v>
                </c:pt>
                <c:pt idx="6">
                  <c:v>13.86</c:v>
                </c:pt>
                <c:pt idx="7">
                  <c:v>13.82</c:v>
                </c:pt>
                <c:pt idx="8">
                  <c:v>13.71</c:v>
                </c:pt>
                <c:pt idx="9">
                  <c:v>13.66</c:v>
                </c:pt>
                <c:pt idx="10">
                  <c:v>13.57</c:v>
                </c:pt>
                <c:pt idx="11">
                  <c:v>13.54</c:v>
                </c:pt>
                <c:pt idx="12">
                  <c:v>13.51</c:v>
                </c:pt>
                <c:pt idx="13">
                  <c:v>13.45</c:v>
                </c:pt>
                <c:pt idx="14">
                  <c:v>13.27</c:v>
                </c:pt>
                <c:pt idx="15">
                  <c:v>13</c:v>
                </c:pt>
                <c:pt idx="16">
                  <c:v>12.89</c:v>
                </c:pt>
                <c:pt idx="17">
                  <c:v>12.73</c:v>
                </c:pt>
                <c:pt idx="18">
                  <c:v>12.59</c:v>
                </c:pt>
                <c:pt idx="19">
                  <c:v>12.41</c:v>
                </c:pt>
                <c:pt idx="20">
                  <c:v>12.25</c:v>
                </c:pt>
                <c:pt idx="21">
                  <c:v>12.07</c:v>
                </c:pt>
                <c:pt idx="22">
                  <c:v>11.91</c:v>
                </c:pt>
                <c:pt idx="23">
                  <c:v>11.82</c:v>
                </c:pt>
                <c:pt idx="24">
                  <c:v>11.76</c:v>
                </c:pt>
                <c:pt idx="25">
                  <c:v>11.67</c:v>
                </c:pt>
                <c:pt idx="26">
                  <c:v>11.49</c:v>
                </c:pt>
                <c:pt idx="27">
                  <c:v>11.33</c:v>
                </c:pt>
                <c:pt idx="28">
                  <c:v>11.24</c:v>
                </c:pt>
                <c:pt idx="29">
                  <c:v>11.16</c:v>
                </c:pt>
                <c:pt idx="30">
                  <c:v>11.03</c:v>
                </c:pt>
                <c:pt idx="31">
                  <c:v>10.89</c:v>
                </c:pt>
                <c:pt idx="32">
                  <c:v>10.64</c:v>
                </c:pt>
                <c:pt idx="33">
                  <c:v>10.44</c:v>
                </c:pt>
                <c:pt idx="34">
                  <c:v>10.33</c:v>
                </c:pt>
                <c:pt idx="35">
                  <c:v>10.26</c:v>
                </c:pt>
                <c:pt idx="36">
                  <c:v>10.05</c:v>
                </c:pt>
                <c:pt idx="37">
                  <c:v>9.89</c:v>
                </c:pt>
                <c:pt idx="38">
                  <c:v>9.73</c:v>
                </c:pt>
                <c:pt idx="39">
                  <c:v>9.66</c:v>
                </c:pt>
                <c:pt idx="40">
                  <c:v>9.55</c:v>
                </c:pt>
                <c:pt idx="41">
                  <c:v>9.46</c:v>
                </c:pt>
                <c:pt idx="42">
                  <c:v>9.41</c:v>
                </c:pt>
                <c:pt idx="43">
                  <c:v>9.25</c:v>
                </c:pt>
                <c:pt idx="44">
                  <c:v>9.11</c:v>
                </c:pt>
                <c:pt idx="45">
                  <c:v>8.86</c:v>
                </c:pt>
                <c:pt idx="46">
                  <c:v>8.68</c:v>
                </c:pt>
                <c:pt idx="47">
                  <c:v>8.6</c:v>
                </c:pt>
                <c:pt idx="48">
                  <c:v>8.39</c:v>
                </c:pt>
                <c:pt idx="49">
                  <c:v>8.2</c:v>
                </c:pt>
                <c:pt idx="50">
                  <c:v>8.14</c:v>
                </c:pt>
                <c:pt idx="51">
                  <c:v>7.95</c:v>
                </c:pt>
                <c:pt idx="52">
                  <c:v>7.81</c:v>
                </c:pt>
                <c:pt idx="53">
                  <c:v>7.7</c:v>
                </c:pt>
                <c:pt idx="54">
                  <c:v>7.6</c:v>
                </c:pt>
                <c:pt idx="55">
                  <c:v>7.5</c:v>
                </c:pt>
                <c:pt idx="56">
                  <c:v>7.45</c:v>
                </c:pt>
                <c:pt idx="57">
                  <c:v>7.4</c:v>
                </c:pt>
                <c:pt idx="58">
                  <c:v>7.35</c:v>
                </c:pt>
                <c:pt idx="59">
                  <c:v>7.3</c:v>
                </c:pt>
                <c:pt idx="60">
                  <c:v>7.2</c:v>
                </c:pt>
                <c:pt idx="61">
                  <c:v>7.15</c:v>
                </c:pt>
                <c:pt idx="62">
                  <c:v>7.1</c:v>
                </c:pt>
                <c:pt idx="63">
                  <c:v>7</c:v>
                </c:pt>
                <c:pt idx="64">
                  <c:v>6.95</c:v>
                </c:pt>
                <c:pt idx="65">
                  <c:v>6.85</c:v>
                </c:pt>
                <c:pt idx="66">
                  <c:v>6.8</c:v>
                </c:pt>
                <c:pt idx="67">
                  <c:v>6.7</c:v>
                </c:pt>
                <c:pt idx="68">
                  <c:v>6.6</c:v>
                </c:pt>
                <c:pt idx="69">
                  <c:v>6.5</c:v>
                </c:pt>
                <c:pt idx="70">
                  <c:v>6.4</c:v>
                </c:pt>
                <c:pt idx="71">
                  <c:v>6.3</c:v>
                </c:pt>
                <c:pt idx="72">
                  <c:v>6.15</c:v>
                </c:pt>
                <c:pt idx="73">
                  <c:v>6.05</c:v>
                </c:pt>
                <c:pt idx="74">
                  <c:v>5.9</c:v>
                </c:pt>
                <c:pt idx="75">
                  <c:v>5.8</c:v>
                </c:pt>
                <c:pt idx="76">
                  <c:v>5.65</c:v>
                </c:pt>
                <c:pt idx="77">
                  <c:v>5.55</c:v>
                </c:pt>
                <c:pt idx="78">
                  <c:v>5.45</c:v>
                </c:pt>
                <c:pt idx="79">
                  <c:v>5.35</c:v>
                </c:pt>
                <c:pt idx="80">
                  <c:v>5.25</c:v>
                </c:pt>
                <c:pt idx="81">
                  <c:v>5.15</c:v>
                </c:pt>
                <c:pt idx="82">
                  <c:v>5</c:v>
                </c:pt>
                <c:pt idx="83">
                  <c:v>4.8</c:v>
                </c:pt>
                <c:pt idx="84">
                  <c:v>4.65</c:v>
                </c:pt>
                <c:pt idx="85">
                  <c:v>4.5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data!$S$85:$S$104</c:f>
              <c:numCache>
                <c:ptCount val="20"/>
                <c:pt idx="0">
                  <c:v>231</c:v>
                </c:pt>
                <c:pt idx="1">
                  <c:v>232</c:v>
                </c:pt>
                <c:pt idx="2">
                  <c:v>233</c:v>
                </c:pt>
                <c:pt idx="3">
                  <c:v>234</c:v>
                </c:pt>
                <c:pt idx="4">
                  <c:v>235</c:v>
                </c:pt>
                <c:pt idx="5">
                  <c:v>236</c:v>
                </c:pt>
                <c:pt idx="6">
                  <c:v>237</c:v>
                </c:pt>
                <c:pt idx="7">
                  <c:v>238</c:v>
                </c:pt>
                <c:pt idx="8">
                  <c:v>239</c:v>
                </c:pt>
                <c:pt idx="9">
                  <c:v>240</c:v>
                </c:pt>
                <c:pt idx="10">
                  <c:v>241</c:v>
                </c:pt>
                <c:pt idx="11">
                  <c:v>242</c:v>
                </c:pt>
                <c:pt idx="12">
                  <c:v>243</c:v>
                </c:pt>
                <c:pt idx="13">
                  <c:v>244</c:v>
                </c:pt>
                <c:pt idx="14">
                  <c:v>245</c:v>
                </c:pt>
                <c:pt idx="15">
                  <c:v>246</c:v>
                </c:pt>
                <c:pt idx="16">
                  <c:v>247</c:v>
                </c:pt>
                <c:pt idx="17">
                  <c:v>248</c:v>
                </c:pt>
                <c:pt idx="18">
                  <c:v>249</c:v>
                </c:pt>
                <c:pt idx="19">
                  <c:v>250</c:v>
                </c:pt>
              </c:numCache>
            </c:numRef>
          </c:xVal>
          <c:yVal>
            <c:numRef>
              <c:f>data!$W$85:$W$104</c:f>
              <c:numCache>
                <c:ptCount val="20"/>
                <c:pt idx="0">
                  <c:v>5.294</c:v>
                </c:pt>
                <c:pt idx="1">
                  <c:v>5.2</c:v>
                </c:pt>
                <c:pt idx="2">
                  <c:v>5.101</c:v>
                </c:pt>
                <c:pt idx="3">
                  <c:v>5</c:v>
                </c:pt>
                <c:pt idx="4">
                  <c:v>4.888</c:v>
                </c:pt>
                <c:pt idx="5">
                  <c:v>4.778</c:v>
                </c:pt>
                <c:pt idx="6">
                  <c:v>4.679</c:v>
                </c:pt>
                <c:pt idx="7">
                  <c:v>4.573</c:v>
                </c:pt>
                <c:pt idx="8">
                  <c:v>4.442</c:v>
                </c:pt>
                <c:pt idx="9">
                  <c:v>4.333</c:v>
                </c:pt>
                <c:pt idx="10">
                  <c:v>4.214</c:v>
                </c:pt>
                <c:pt idx="11">
                  <c:v>4.103</c:v>
                </c:pt>
                <c:pt idx="12">
                  <c:v>3.985</c:v>
                </c:pt>
                <c:pt idx="13">
                  <c:v>3.858</c:v>
                </c:pt>
                <c:pt idx="14">
                  <c:v>3.725</c:v>
                </c:pt>
                <c:pt idx="15">
                  <c:v>3.592</c:v>
                </c:pt>
                <c:pt idx="16">
                  <c:v>3.44</c:v>
                </c:pt>
                <c:pt idx="17">
                  <c:v>3.333</c:v>
                </c:pt>
                <c:pt idx="18">
                  <c:v>3.248</c:v>
                </c:pt>
                <c:pt idx="19">
                  <c:v>3.152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data!$S$85:$S$104</c:f>
              <c:numCache>
                <c:ptCount val="20"/>
                <c:pt idx="0">
                  <c:v>231</c:v>
                </c:pt>
                <c:pt idx="1">
                  <c:v>232</c:v>
                </c:pt>
                <c:pt idx="2">
                  <c:v>233</c:v>
                </c:pt>
                <c:pt idx="3">
                  <c:v>234</c:v>
                </c:pt>
                <c:pt idx="4">
                  <c:v>235</c:v>
                </c:pt>
                <c:pt idx="5">
                  <c:v>236</c:v>
                </c:pt>
                <c:pt idx="6">
                  <c:v>237</c:v>
                </c:pt>
                <c:pt idx="7">
                  <c:v>238</c:v>
                </c:pt>
                <c:pt idx="8">
                  <c:v>239</c:v>
                </c:pt>
                <c:pt idx="9">
                  <c:v>240</c:v>
                </c:pt>
                <c:pt idx="10">
                  <c:v>241</c:v>
                </c:pt>
                <c:pt idx="11">
                  <c:v>242</c:v>
                </c:pt>
                <c:pt idx="12">
                  <c:v>243</c:v>
                </c:pt>
                <c:pt idx="13">
                  <c:v>244</c:v>
                </c:pt>
                <c:pt idx="14">
                  <c:v>245</c:v>
                </c:pt>
                <c:pt idx="15">
                  <c:v>246</c:v>
                </c:pt>
                <c:pt idx="16">
                  <c:v>247</c:v>
                </c:pt>
                <c:pt idx="17">
                  <c:v>248</c:v>
                </c:pt>
                <c:pt idx="18">
                  <c:v>249</c:v>
                </c:pt>
                <c:pt idx="19">
                  <c:v>250</c:v>
                </c:pt>
              </c:numCache>
            </c:numRef>
          </c:xVal>
          <c:yVal>
            <c:numRef>
              <c:f>data!$U$85:$U$104</c:f>
              <c:numCache>
                <c:ptCount val="20"/>
                <c:pt idx="0">
                  <c:v>5.293</c:v>
                </c:pt>
                <c:pt idx="1">
                  <c:v>5.143</c:v>
                </c:pt>
                <c:pt idx="2">
                  <c:v>5.036</c:v>
                </c:pt>
                <c:pt idx="3">
                  <c:v>4.886</c:v>
                </c:pt>
                <c:pt idx="4">
                  <c:v>4.736</c:v>
                </c:pt>
                <c:pt idx="5">
                  <c:v>4.579</c:v>
                </c:pt>
                <c:pt idx="6">
                  <c:v>4.429</c:v>
                </c:pt>
                <c:pt idx="7">
                  <c:v>4.272</c:v>
                </c:pt>
                <c:pt idx="8">
                  <c:v>4.122</c:v>
                </c:pt>
                <c:pt idx="9">
                  <c:v>3.915</c:v>
                </c:pt>
                <c:pt idx="10">
                  <c:v>3.765</c:v>
                </c:pt>
                <c:pt idx="11">
                  <c:v>3.565</c:v>
                </c:pt>
                <c:pt idx="12">
                  <c:v>3.408</c:v>
                </c:pt>
                <c:pt idx="13">
                  <c:v>3.308</c:v>
                </c:pt>
                <c:pt idx="14">
                  <c:v>3.208</c:v>
                </c:pt>
                <c:pt idx="15">
                  <c:v>3.158</c:v>
                </c:pt>
                <c:pt idx="16">
                  <c:v>3.058</c:v>
                </c:pt>
                <c:pt idx="17">
                  <c:v>3.008</c:v>
                </c:pt>
                <c:pt idx="18">
                  <c:v>2.958</c:v>
                </c:pt>
                <c:pt idx="19">
                  <c:v>2.951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data!$AE$34:$AE$53</c:f>
              <c:numCache>
                <c:ptCount val="20"/>
                <c:pt idx="0">
                  <c:v>231</c:v>
                </c:pt>
                <c:pt idx="1">
                  <c:v>232</c:v>
                </c:pt>
                <c:pt idx="2">
                  <c:v>233</c:v>
                </c:pt>
                <c:pt idx="3">
                  <c:v>234</c:v>
                </c:pt>
                <c:pt idx="4">
                  <c:v>235</c:v>
                </c:pt>
                <c:pt idx="5">
                  <c:v>236</c:v>
                </c:pt>
                <c:pt idx="6">
                  <c:v>237</c:v>
                </c:pt>
                <c:pt idx="7">
                  <c:v>238</c:v>
                </c:pt>
                <c:pt idx="8">
                  <c:v>239</c:v>
                </c:pt>
                <c:pt idx="9">
                  <c:v>240</c:v>
                </c:pt>
                <c:pt idx="10">
                  <c:v>241</c:v>
                </c:pt>
                <c:pt idx="11">
                  <c:v>242</c:v>
                </c:pt>
                <c:pt idx="12">
                  <c:v>243</c:v>
                </c:pt>
                <c:pt idx="13">
                  <c:v>244</c:v>
                </c:pt>
                <c:pt idx="14">
                  <c:v>245</c:v>
                </c:pt>
                <c:pt idx="15">
                  <c:v>246</c:v>
                </c:pt>
                <c:pt idx="16">
                  <c:v>247</c:v>
                </c:pt>
                <c:pt idx="17">
                  <c:v>248</c:v>
                </c:pt>
                <c:pt idx="18">
                  <c:v>249</c:v>
                </c:pt>
                <c:pt idx="19">
                  <c:v>250</c:v>
                </c:pt>
              </c:numCache>
            </c:numRef>
          </c:xVal>
          <c:yVal>
            <c:numRef>
              <c:f>data!$AK$34:$AK$53</c:f>
              <c:numCache>
                <c:ptCount val="20"/>
                <c:pt idx="0">
                  <c:v>6.652</c:v>
                </c:pt>
                <c:pt idx="1">
                  <c:v>6.497</c:v>
                </c:pt>
                <c:pt idx="2">
                  <c:v>6.380999999999999</c:v>
                </c:pt>
                <c:pt idx="3">
                  <c:v>6.224</c:v>
                </c:pt>
                <c:pt idx="4">
                  <c:v>6.054</c:v>
                </c:pt>
                <c:pt idx="5">
                  <c:v>5.882</c:v>
                </c:pt>
                <c:pt idx="6">
                  <c:v>5.712</c:v>
                </c:pt>
                <c:pt idx="7">
                  <c:v>5.5440000000000005</c:v>
                </c:pt>
                <c:pt idx="8">
                  <c:v>5.385</c:v>
                </c:pt>
                <c:pt idx="9">
                  <c:v>5.162</c:v>
                </c:pt>
                <c:pt idx="10">
                  <c:v>4.996</c:v>
                </c:pt>
                <c:pt idx="11">
                  <c:v>4.768</c:v>
                </c:pt>
                <c:pt idx="12">
                  <c:v>4.5809999999999995</c:v>
                </c:pt>
                <c:pt idx="13">
                  <c:v>4.449</c:v>
                </c:pt>
                <c:pt idx="14">
                  <c:v>4.309</c:v>
                </c:pt>
                <c:pt idx="15">
                  <c:v>4.213</c:v>
                </c:pt>
                <c:pt idx="16">
                  <c:v>4.061</c:v>
                </c:pt>
                <c:pt idx="17">
                  <c:v>3.958</c:v>
                </c:pt>
                <c:pt idx="18">
                  <c:v>3.8710000000000004</c:v>
                </c:pt>
                <c:pt idx="19">
                  <c:v>3.823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data!$AE$34:$AE$53</c:f>
              <c:numCache>
                <c:ptCount val="20"/>
                <c:pt idx="0">
                  <c:v>231</c:v>
                </c:pt>
                <c:pt idx="1">
                  <c:v>232</c:v>
                </c:pt>
                <c:pt idx="2">
                  <c:v>233</c:v>
                </c:pt>
                <c:pt idx="3">
                  <c:v>234</c:v>
                </c:pt>
                <c:pt idx="4">
                  <c:v>235</c:v>
                </c:pt>
                <c:pt idx="5">
                  <c:v>236</c:v>
                </c:pt>
                <c:pt idx="6">
                  <c:v>237</c:v>
                </c:pt>
                <c:pt idx="7">
                  <c:v>238</c:v>
                </c:pt>
                <c:pt idx="8">
                  <c:v>239</c:v>
                </c:pt>
                <c:pt idx="9">
                  <c:v>240</c:v>
                </c:pt>
                <c:pt idx="10">
                  <c:v>241</c:v>
                </c:pt>
                <c:pt idx="11">
                  <c:v>242</c:v>
                </c:pt>
                <c:pt idx="12">
                  <c:v>243</c:v>
                </c:pt>
                <c:pt idx="13">
                  <c:v>244</c:v>
                </c:pt>
                <c:pt idx="14">
                  <c:v>245</c:v>
                </c:pt>
                <c:pt idx="15">
                  <c:v>246</c:v>
                </c:pt>
                <c:pt idx="16">
                  <c:v>247</c:v>
                </c:pt>
                <c:pt idx="17">
                  <c:v>248</c:v>
                </c:pt>
                <c:pt idx="18">
                  <c:v>249</c:v>
                </c:pt>
                <c:pt idx="19">
                  <c:v>250</c:v>
                </c:pt>
              </c:numCache>
            </c:numRef>
          </c:xVal>
          <c:yVal>
            <c:numRef>
              <c:f>data!$AH$34:$AH$53</c:f>
              <c:numCache>
                <c:ptCount val="20"/>
                <c:pt idx="0">
                  <c:v>5.2940000000000005</c:v>
                </c:pt>
                <c:pt idx="1">
                  <c:v>5.2</c:v>
                </c:pt>
                <c:pt idx="2">
                  <c:v>5.193</c:v>
                </c:pt>
                <c:pt idx="3">
                  <c:v>5.094</c:v>
                </c:pt>
                <c:pt idx="4">
                  <c:v>4.992999999999999</c:v>
                </c:pt>
                <c:pt idx="5">
                  <c:v>4.778</c:v>
                </c:pt>
                <c:pt idx="6">
                  <c:v>4.679</c:v>
                </c:pt>
                <c:pt idx="7">
                  <c:v>4.573</c:v>
                </c:pt>
                <c:pt idx="8">
                  <c:v>4.442</c:v>
                </c:pt>
                <c:pt idx="9">
                  <c:v>4.333</c:v>
                </c:pt>
                <c:pt idx="10">
                  <c:v>4.214</c:v>
                </c:pt>
                <c:pt idx="11">
                  <c:v>4.103</c:v>
                </c:pt>
                <c:pt idx="12">
                  <c:v>3.985</c:v>
                </c:pt>
                <c:pt idx="13">
                  <c:v>3.8579999999999997</c:v>
                </c:pt>
                <c:pt idx="14">
                  <c:v>3.725</c:v>
                </c:pt>
                <c:pt idx="15">
                  <c:v>3.592</c:v>
                </c:pt>
                <c:pt idx="16">
                  <c:v>3.44</c:v>
                </c:pt>
                <c:pt idx="17">
                  <c:v>3.333</c:v>
                </c:pt>
                <c:pt idx="18">
                  <c:v>3.248</c:v>
                </c:pt>
                <c:pt idx="19">
                  <c:v>3.152</c:v>
                </c:pt>
              </c:numCache>
            </c:numRef>
          </c:yVal>
          <c:smooth val="0"/>
        </c:ser>
        <c:axId val="14124649"/>
        <c:axId val="60012978"/>
      </c:scatterChart>
      <c:valAx>
        <c:axId val="14124649"/>
        <c:scaling>
          <c:orientation val="minMax"/>
          <c:max val="25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Maas kilometer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0012978"/>
        <c:crosses val="autoZero"/>
        <c:crossBetween val="midCat"/>
        <c:dispUnits/>
        <c:majorUnit val="10"/>
        <c:minorUnit val="1"/>
      </c:valAx>
      <c:valAx>
        <c:axId val="60012978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waterstand [m+NAP]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14124649"/>
        <c:crosses val="autoZero"/>
        <c:crossBetween val="midCat"/>
        <c:dispUnits/>
        <c:majorUnit val="2"/>
        <c:minorUnit val="0.2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2525"/>
          <c:y val="0.14825"/>
          <c:w val="0.30525"/>
          <c:h val="0.30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Taakstelling Maas t.o.v. HR1996</a:t>
            </a:r>
          </a:p>
        </c:rich>
      </c:tx>
      <c:layout>
        <c:manualLayout>
          <c:xMode val="factor"/>
          <c:yMode val="factor"/>
          <c:x val="0.2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075"/>
          <c:w val="0.93275"/>
          <c:h val="0.833"/>
        </c:manualLayout>
      </c:layout>
      <c:scatterChart>
        <c:scatterStyle val="lineMarker"/>
        <c:varyColors val="0"/>
        <c:ser>
          <c:idx val="4"/>
          <c:order val="0"/>
          <c:tx>
            <c:strRef>
              <c:f>data!$AJ$1</c:f>
              <c:strCache>
                <c:ptCount val="1"/>
                <c:pt idx="0">
                  <c:v>Q_4600 (Spankracht)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data!$AE$4:$AE$65</c:f>
              <c:numCache>
                <c:ptCount val="62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207</c:v>
                </c:pt>
                <c:pt idx="7">
                  <c:v>208</c:v>
                </c:pt>
                <c:pt idx="8">
                  <c:v>209</c:v>
                </c:pt>
                <c:pt idx="9">
                  <c:v>210</c:v>
                </c:pt>
                <c:pt idx="10">
                  <c:v>211</c:v>
                </c:pt>
                <c:pt idx="11">
                  <c:v>212</c:v>
                </c:pt>
                <c:pt idx="12">
                  <c:v>213</c:v>
                </c:pt>
                <c:pt idx="13">
                  <c:v>214</c:v>
                </c:pt>
                <c:pt idx="14">
                  <c:v>215</c:v>
                </c:pt>
                <c:pt idx="15">
                  <c:v>216</c:v>
                </c:pt>
                <c:pt idx="16">
                  <c:v>217</c:v>
                </c:pt>
                <c:pt idx="17">
                  <c:v>218</c:v>
                </c:pt>
                <c:pt idx="18">
                  <c:v>219</c:v>
                </c:pt>
                <c:pt idx="19">
                  <c:v>220</c:v>
                </c:pt>
                <c:pt idx="20">
                  <c:v>221</c:v>
                </c:pt>
                <c:pt idx="21">
                  <c:v>222</c:v>
                </c:pt>
                <c:pt idx="22">
                  <c:v>223</c:v>
                </c:pt>
                <c:pt idx="23">
                  <c:v>224</c:v>
                </c:pt>
                <c:pt idx="24">
                  <c:v>225</c:v>
                </c:pt>
                <c:pt idx="25">
                  <c:v>226</c:v>
                </c:pt>
                <c:pt idx="26">
                  <c:v>227</c:v>
                </c:pt>
                <c:pt idx="27">
                  <c:v>228</c:v>
                </c:pt>
                <c:pt idx="28">
                  <c:v>229</c:v>
                </c:pt>
                <c:pt idx="29">
                  <c:v>230</c:v>
                </c:pt>
                <c:pt idx="30">
                  <c:v>231</c:v>
                </c:pt>
                <c:pt idx="31">
                  <c:v>232</c:v>
                </c:pt>
                <c:pt idx="32">
                  <c:v>233</c:v>
                </c:pt>
                <c:pt idx="33">
                  <c:v>234</c:v>
                </c:pt>
                <c:pt idx="34">
                  <c:v>235</c:v>
                </c:pt>
                <c:pt idx="35">
                  <c:v>236</c:v>
                </c:pt>
                <c:pt idx="36">
                  <c:v>237</c:v>
                </c:pt>
                <c:pt idx="37">
                  <c:v>238</c:v>
                </c:pt>
                <c:pt idx="38">
                  <c:v>239</c:v>
                </c:pt>
                <c:pt idx="39">
                  <c:v>240</c:v>
                </c:pt>
                <c:pt idx="40">
                  <c:v>241</c:v>
                </c:pt>
                <c:pt idx="41">
                  <c:v>242</c:v>
                </c:pt>
                <c:pt idx="42">
                  <c:v>243</c:v>
                </c:pt>
                <c:pt idx="43">
                  <c:v>244</c:v>
                </c:pt>
                <c:pt idx="44">
                  <c:v>245</c:v>
                </c:pt>
                <c:pt idx="45">
                  <c:v>246</c:v>
                </c:pt>
                <c:pt idx="46">
                  <c:v>247</c:v>
                </c:pt>
                <c:pt idx="47">
                  <c:v>248</c:v>
                </c:pt>
                <c:pt idx="48">
                  <c:v>249</c:v>
                </c:pt>
                <c:pt idx="49">
                  <c:v>250</c:v>
                </c:pt>
                <c:pt idx="50">
                  <c:v>251</c:v>
                </c:pt>
                <c:pt idx="51">
                  <c:v>252</c:v>
                </c:pt>
                <c:pt idx="52">
                  <c:v>253</c:v>
                </c:pt>
                <c:pt idx="53">
                  <c:v>254</c:v>
                </c:pt>
                <c:pt idx="54">
                  <c:v>255</c:v>
                </c:pt>
                <c:pt idx="55">
                  <c:v>256</c:v>
                </c:pt>
                <c:pt idx="56">
                  <c:v>257</c:v>
                </c:pt>
                <c:pt idx="57">
                  <c:v>258</c:v>
                </c:pt>
                <c:pt idx="58">
                  <c:v>259</c:v>
                </c:pt>
                <c:pt idx="59">
                  <c:v>260</c:v>
                </c:pt>
                <c:pt idx="60">
                  <c:v>261</c:v>
                </c:pt>
                <c:pt idx="61">
                  <c:v>262</c:v>
                </c:pt>
              </c:numCache>
            </c:numRef>
          </c:xVal>
          <c:yVal>
            <c:numRef>
              <c:f>data!$AI$4:$AI$65</c:f>
              <c:numCache>
                <c:ptCount val="62"/>
                <c:pt idx="0">
                  <c:v>1.373</c:v>
                </c:pt>
                <c:pt idx="1">
                  <c:v>1.365</c:v>
                </c:pt>
                <c:pt idx="2">
                  <c:v>1.356</c:v>
                </c:pt>
                <c:pt idx="3">
                  <c:v>1.352</c:v>
                </c:pt>
                <c:pt idx="4">
                  <c:v>1.356</c:v>
                </c:pt>
                <c:pt idx="5">
                  <c:v>1.358</c:v>
                </c:pt>
                <c:pt idx="6">
                  <c:v>1.358</c:v>
                </c:pt>
                <c:pt idx="7">
                  <c:v>1.348</c:v>
                </c:pt>
                <c:pt idx="8">
                  <c:v>1.338</c:v>
                </c:pt>
                <c:pt idx="9">
                  <c:v>1.329</c:v>
                </c:pt>
                <c:pt idx="10">
                  <c:v>1.32</c:v>
                </c:pt>
                <c:pt idx="11">
                  <c:v>1.324</c:v>
                </c:pt>
                <c:pt idx="12">
                  <c:v>1.34</c:v>
                </c:pt>
                <c:pt idx="13">
                  <c:v>1.346</c:v>
                </c:pt>
                <c:pt idx="14">
                  <c:v>1.329</c:v>
                </c:pt>
                <c:pt idx="15">
                  <c:v>1.32</c:v>
                </c:pt>
                <c:pt idx="16">
                  <c:v>1.326</c:v>
                </c:pt>
                <c:pt idx="17">
                  <c:v>1.328</c:v>
                </c:pt>
                <c:pt idx="18">
                  <c:v>1.324</c:v>
                </c:pt>
                <c:pt idx="19">
                  <c:v>1.321</c:v>
                </c:pt>
                <c:pt idx="20">
                  <c:v>1.33</c:v>
                </c:pt>
                <c:pt idx="21">
                  <c:v>1.336</c:v>
                </c:pt>
                <c:pt idx="22">
                  <c:v>1.345</c:v>
                </c:pt>
                <c:pt idx="23">
                  <c:v>1.357</c:v>
                </c:pt>
                <c:pt idx="24">
                  <c:v>1.367</c:v>
                </c:pt>
                <c:pt idx="25">
                  <c:v>1.369</c:v>
                </c:pt>
                <c:pt idx="26">
                  <c:v>1.358</c:v>
                </c:pt>
                <c:pt idx="27">
                  <c:v>1.351</c:v>
                </c:pt>
                <c:pt idx="28">
                  <c:v>1.355</c:v>
                </c:pt>
                <c:pt idx="29">
                  <c:v>1.363</c:v>
                </c:pt>
                <c:pt idx="30">
                  <c:v>1.359</c:v>
                </c:pt>
                <c:pt idx="31">
                  <c:v>1.354</c:v>
                </c:pt>
                <c:pt idx="32">
                  <c:v>1.345</c:v>
                </c:pt>
                <c:pt idx="33">
                  <c:v>1.338</c:v>
                </c:pt>
                <c:pt idx="34">
                  <c:v>1.318</c:v>
                </c:pt>
                <c:pt idx="35">
                  <c:v>1.303</c:v>
                </c:pt>
                <c:pt idx="36">
                  <c:v>1.283</c:v>
                </c:pt>
                <c:pt idx="37">
                  <c:v>1.272</c:v>
                </c:pt>
                <c:pt idx="38">
                  <c:v>1.263</c:v>
                </c:pt>
                <c:pt idx="39">
                  <c:v>1.247</c:v>
                </c:pt>
                <c:pt idx="40">
                  <c:v>1.231</c:v>
                </c:pt>
                <c:pt idx="41">
                  <c:v>1.203</c:v>
                </c:pt>
                <c:pt idx="42">
                  <c:v>1.173</c:v>
                </c:pt>
                <c:pt idx="43">
                  <c:v>1.141</c:v>
                </c:pt>
                <c:pt idx="44">
                  <c:v>1.101</c:v>
                </c:pt>
                <c:pt idx="45">
                  <c:v>1.055</c:v>
                </c:pt>
                <c:pt idx="46">
                  <c:v>1.003</c:v>
                </c:pt>
                <c:pt idx="47">
                  <c:v>0.95</c:v>
                </c:pt>
                <c:pt idx="48">
                  <c:v>0.913</c:v>
                </c:pt>
                <c:pt idx="49">
                  <c:v>0.872</c:v>
                </c:pt>
                <c:pt idx="50">
                  <c:v>0.828</c:v>
                </c:pt>
                <c:pt idx="51">
                  <c:v>0.802</c:v>
                </c:pt>
                <c:pt idx="52">
                  <c:v>0.792</c:v>
                </c:pt>
                <c:pt idx="53">
                  <c:v>0.786</c:v>
                </c:pt>
                <c:pt idx="54">
                  <c:v>0.778</c:v>
                </c:pt>
                <c:pt idx="55">
                  <c:v>0.772</c:v>
                </c:pt>
                <c:pt idx="56">
                  <c:v>0.764</c:v>
                </c:pt>
                <c:pt idx="57">
                  <c:v>0.75</c:v>
                </c:pt>
                <c:pt idx="58">
                  <c:v>0.742</c:v>
                </c:pt>
                <c:pt idx="59">
                  <c:v>0.734</c:v>
                </c:pt>
                <c:pt idx="60">
                  <c:v>0.729</c:v>
                </c:pt>
                <c:pt idx="61">
                  <c:v>0.72</c:v>
                </c:pt>
              </c:numCache>
            </c:numRef>
          </c:yVal>
          <c:smooth val="0"/>
        </c:ser>
        <c:ser>
          <c:idx val="7"/>
          <c:order val="1"/>
          <c:tx>
            <c:strRef>
              <c:f>data!$AW$1</c:f>
              <c:strCache>
                <c:ptCount val="1"/>
                <c:pt idx="0">
                  <c:v>Q_4600 (na de Maaswerken, 2010)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data!$AR$4:$AR$89</c:f>
              <c:numCache>
                <c:ptCount val="8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</c:numCache>
            </c:numRef>
          </c:xVal>
          <c:yVal>
            <c:numRef>
              <c:f>data!$AW$4:$AW$89</c:f>
              <c:numCache>
                <c:ptCount val="86"/>
                <c:pt idx="0">
                  <c:v>0.7943999999999996</c:v>
                </c:pt>
                <c:pt idx="1">
                  <c:v>0.7749000000000006</c:v>
                </c:pt>
                <c:pt idx="2">
                  <c:v>0.7667000000000002</c:v>
                </c:pt>
                <c:pt idx="3">
                  <c:v>0.7439</c:v>
                </c:pt>
                <c:pt idx="4">
                  <c:v>0.7035</c:v>
                </c:pt>
                <c:pt idx="5">
                  <c:v>0.7720000000000002</c:v>
                </c:pt>
                <c:pt idx="6">
                  <c:v>0.7612000000000005</c:v>
                </c:pt>
                <c:pt idx="7">
                  <c:v>0.7363999999999997</c:v>
                </c:pt>
                <c:pt idx="8">
                  <c:v>0.7432999999999996</c:v>
                </c:pt>
                <c:pt idx="9">
                  <c:v>0.7137999999999991</c:v>
                </c:pt>
                <c:pt idx="10">
                  <c:v>0.6920000000000002</c:v>
                </c:pt>
                <c:pt idx="11">
                  <c:v>0.6350000000000016</c:v>
                </c:pt>
                <c:pt idx="12">
                  <c:v>0.6025000000000009</c:v>
                </c:pt>
                <c:pt idx="13">
                  <c:v>0.5436000000000014</c:v>
                </c:pt>
                <c:pt idx="14">
                  <c:v>0.5127000000000006</c:v>
                </c:pt>
                <c:pt idx="15">
                  <c:v>0.577</c:v>
                </c:pt>
                <c:pt idx="16">
                  <c:v>0.6046999999999993</c:v>
                </c:pt>
                <c:pt idx="17">
                  <c:v>0.6610999999999994</c:v>
                </c:pt>
                <c:pt idx="18">
                  <c:v>0.6645000000000003</c:v>
                </c:pt>
                <c:pt idx="19">
                  <c:v>0.6943999999999999</c:v>
                </c:pt>
                <c:pt idx="20">
                  <c:v>0.6865000000000006</c:v>
                </c:pt>
                <c:pt idx="21">
                  <c:v>0.7334999999999994</c:v>
                </c:pt>
                <c:pt idx="22">
                  <c:v>0.748899999999999</c:v>
                </c:pt>
                <c:pt idx="23">
                  <c:v>0.7104999999999997</c:v>
                </c:pt>
                <c:pt idx="24">
                  <c:v>0.7362000000000002</c:v>
                </c:pt>
                <c:pt idx="25">
                  <c:v>0.7301000000000002</c:v>
                </c:pt>
                <c:pt idx="26">
                  <c:v>0.7027000000000001</c:v>
                </c:pt>
                <c:pt idx="27">
                  <c:v>0.6971000000000007</c:v>
                </c:pt>
                <c:pt idx="28">
                  <c:v>0.798</c:v>
                </c:pt>
                <c:pt idx="29">
                  <c:v>0.8120999999999992</c:v>
                </c:pt>
                <c:pt idx="30">
                  <c:v>0.8759000000000015</c:v>
                </c:pt>
                <c:pt idx="31">
                  <c:v>0.8638999999999992</c:v>
                </c:pt>
                <c:pt idx="32">
                  <c:v>0.8605999999999998</c:v>
                </c:pt>
                <c:pt idx="33">
                  <c:v>0.8407999999999998</c:v>
                </c:pt>
                <c:pt idx="34">
                  <c:v>0.8652999999999995</c:v>
                </c:pt>
                <c:pt idx="35">
                  <c:v>0.8225999999999996</c:v>
                </c:pt>
                <c:pt idx="36">
                  <c:v>0.7470999999999997</c:v>
                </c:pt>
                <c:pt idx="37">
                  <c:v>0.8003</c:v>
                </c:pt>
                <c:pt idx="38">
                  <c:v>0.7298999999999989</c:v>
                </c:pt>
                <c:pt idx="39">
                  <c:v>0.6746999999999996</c:v>
                </c:pt>
                <c:pt idx="40">
                  <c:v>0.7124999999999986</c:v>
                </c:pt>
                <c:pt idx="41">
                  <c:v>0.7409999999999997</c:v>
                </c:pt>
                <c:pt idx="42">
                  <c:v>0.664299999999999</c:v>
                </c:pt>
                <c:pt idx="43">
                  <c:v>0.7295999999999996</c:v>
                </c:pt>
                <c:pt idx="44">
                  <c:v>0.7725000000000009</c:v>
                </c:pt>
                <c:pt idx="45">
                  <c:v>0.773200000000001</c:v>
                </c:pt>
                <c:pt idx="46">
                  <c:v>0.8223000000000003</c:v>
                </c:pt>
                <c:pt idx="47">
                  <c:v>0.7226999999999997</c:v>
                </c:pt>
                <c:pt idx="48">
                  <c:v>0.7690000000000001</c:v>
                </c:pt>
                <c:pt idx="49">
                  <c:v>0.6679000000000013</c:v>
                </c:pt>
                <c:pt idx="50">
                  <c:v>0.6433</c:v>
                </c:pt>
                <c:pt idx="51">
                  <c:v>0.635699999999999</c:v>
                </c:pt>
                <c:pt idx="52">
                  <c:v>0.5361000000000002</c:v>
                </c:pt>
                <c:pt idx="53">
                  <c:v>0.5811999999999999</c:v>
                </c:pt>
                <c:pt idx="54">
                  <c:v>0.6210000000000004</c:v>
                </c:pt>
                <c:pt idx="55">
                  <c:v>0.6431000000000004</c:v>
                </c:pt>
                <c:pt idx="56">
                  <c:v>0.6840999999999999</c:v>
                </c:pt>
                <c:pt idx="57">
                  <c:v>0.6945999999999994</c:v>
                </c:pt>
                <c:pt idx="58">
                  <c:v>0.6899999999999995</c:v>
                </c:pt>
                <c:pt idx="59">
                  <c:v>0.7337999999999996</c:v>
                </c:pt>
                <c:pt idx="60">
                  <c:v>0.6947000000000001</c:v>
                </c:pt>
                <c:pt idx="61">
                  <c:v>0.7263999999999999</c:v>
                </c:pt>
                <c:pt idx="62">
                  <c:v>0.6215000000000002</c:v>
                </c:pt>
                <c:pt idx="63">
                  <c:v>0.7039</c:v>
                </c:pt>
                <c:pt idx="64">
                  <c:v>0.6708999999999996</c:v>
                </c:pt>
                <c:pt idx="65">
                  <c:v>0.7357000000000005</c:v>
                </c:pt>
                <c:pt idx="66">
                  <c:v>0.7016999999999998</c:v>
                </c:pt>
                <c:pt idx="67">
                  <c:v>0.7180999999999997</c:v>
                </c:pt>
                <c:pt idx="68">
                  <c:v>0.5227000000000004</c:v>
                </c:pt>
                <c:pt idx="69">
                  <c:v>0.6254</c:v>
                </c:pt>
                <c:pt idx="70">
                  <c:v>0.5778999999999996</c:v>
                </c:pt>
                <c:pt idx="71">
                  <c:v>0.4973000000000001</c:v>
                </c:pt>
                <c:pt idx="72">
                  <c:v>0.569</c:v>
                </c:pt>
                <c:pt idx="73">
                  <c:v>0.5360000000000005</c:v>
                </c:pt>
                <c:pt idx="74">
                  <c:v>0.5457999999999998</c:v>
                </c:pt>
                <c:pt idx="75">
                  <c:v>0.46140000000000025</c:v>
                </c:pt>
                <c:pt idx="76">
                  <c:v>0.5321999999999996</c:v>
                </c:pt>
                <c:pt idx="77">
                  <c:v>0.4007000000000005</c:v>
                </c:pt>
                <c:pt idx="78">
                  <c:v>0.23799999999999955</c:v>
                </c:pt>
                <c:pt idx="79">
                  <c:v>0.2589000000000006</c:v>
                </c:pt>
                <c:pt idx="80">
                  <c:v>0.2062999999999997</c:v>
                </c:pt>
                <c:pt idx="81">
                  <c:v>0.17999999999999972</c:v>
                </c:pt>
                <c:pt idx="82">
                  <c:v>0.23470000000000013</c:v>
                </c:pt>
                <c:pt idx="83">
                  <c:v>0.3338000000000001</c:v>
                </c:pt>
                <c:pt idx="84">
                  <c:v>0.3948999999999998</c:v>
                </c:pt>
                <c:pt idx="85">
                  <c:v>0.45980000000000043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data!$AC$1</c:f>
              <c:strCache>
                <c:ptCount val="1"/>
                <c:pt idx="0">
                  <c:v>Q_4600 (IVM)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data!$S$4:$S$105</c:f>
              <c:numCache>
                <c:ptCount val="8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</c:numCache>
            </c:numRef>
          </c:xVal>
          <c:yVal>
            <c:numRef>
              <c:f>data!$Q$4:$Q$80</c:f>
              <c:numCache>
                <c:ptCount val="77"/>
                <c:pt idx="0">
                  <c:v>0.74</c:v>
                </c:pt>
                <c:pt idx="1">
                  <c:v>0.76</c:v>
                </c:pt>
                <c:pt idx="2">
                  <c:v>0.77</c:v>
                </c:pt>
                <c:pt idx="3">
                  <c:v>0.77</c:v>
                </c:pt>
                <c:pt idx="4">
                  <c:v>0.78</c:v>
                </c:pt>
                <c:pt idx="5">
                  <c:v>0.76</c:v>
                </c:pt>
                <c:pt idx="6">
                  <c:v>0.79</c:v>
                </c:pt>
                <c:pt idx="7">
                  <c:v>0.8</c:v>
                </c:pt>
                <c:pt idx="8">
                  <c:v>0.8</c:v>
                </c:pt>
                <c:pt idx="9">
                  <c:v>0.81</c:v>
                </c:pt>
                <c:pt idx="10">
                  <c:v>0.81</c:v>
                </c:pt>
                <c:pt idx="11">
                  <c:v>0.82</c:v>
                </c:pt>
                <c:pt idx="12">
                  <c:v>0.83</c:v>
                </c:pt>
                <c:pt idx="13">
                  <c:v>0.83</c:v>
                </c:pt>
                <c:pt idx="14">
                  <c:v>0.82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0.78</c:v>
                </c:pt>
                <c:pt idx="19">
                  <c:v>0.76</c:v>
                </c:pt>
                <c:pt idx="20">
                  <c:v>0.75</c:v>
                </c:pt>
                <c:pt idx="21">
                  <c:v>0.75</c:v>
                </c:pt>
                <c:pt idx="22">
                  <c:v>0.73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0.73</c:v>
                </c:pt>
                <c:pt idx="27">
                  <c:v>0.73</c:v>
                </c:pt>
                <c:pt idx="28">
                  <c:v>0.74</c:v>
                </c:pt>
                <c:pt idx="29">
                  <c:v>0.74</c:v>
                </c:pt>
                <c:pt idx="30">
                  <c:v>0.74</c:v>
                </c:pt>
                <c:pt idx="31">
                  <c:v>0.72</c:v>
                </c:pt>
                <c:pt idx="32">
                  <c:v>0.69</c:v>
                </c:pt>
                <c:pt idx="33">
                  <c:v>0.67</c:v>
                </c:pt>
                <c:pt idx="34">
                  <c:v>0.69</c:v>
                </c:pt>
                <c:pt idx="35">
                  <c:v>0.69</c:v>
                </c:pt>
                <c:pt idx="36">
                  <c:v>0.67</c:v>
                </c:pt>
                <c:pt idx="37">
                  <c:v>0.68</c:v>
                </c:pt>
                <c:pt idx="38">
                  <c:v>0.67</c:v>
                </c:pt>
                <c:pt idx="39">
                  <c:v>0.68</c:v>
                </c:pt>
                <c:pt idx="40">
                  <c:v>0.69</c:v>
                </c:pt>
                <c:pt idx="41">
                  <c:v>0.69</c:v>
                </c:pt>
                <c:pt idx="42">
                  <c:v>0.69</c:v>
                </c:pt>
                <c:pt idx="43">
                  <c:v>0.7</c:v>
                </c:pt>
                <c:pt idx="44">
                  <c:v>0.71</c:v>
                </c:pt>
                <c:pt idx="45">
                  <c:v>0.68</c:v>
                </c:pt>
                <c:pt idx="46">
                  <c:v>0.68</c:v>
                </c:pt>
                <c:pt idx="47">
                  <c:v>0.66</c:v>
                </c:pt>
                <c:pt idx="48">
                  <c:v>0.66</c:v>
                </c:pt>
                <c:pt idx="49">
                  <c:v>0.59</c:v>
                </c:pt>
                <c:pt idx="50">
                  <c:v>0.6</c:v>
                </c:pt>
                <c:pt idx="51">
                  <c:v>0.57</c:v>
                </c:pt>
                <c:pt idx="52">
                  <c:v>0.54</c:v>
                </c:pt>
                <c:pt idx="53">
                  <c:v>0.54</c:v>
                </c:pt>
                <c:pt idx="54">
                  <c:v>0.52</c:v>
                </c:pt>
                <c:pt idx="55">
                  <c:v>0.5</c:v>
                </c:pt>
                <c:pt idx="56">
                  <c:v>0.51</c:v>
                </c:pt>
                <c:pt idx="57">
                  <c:v>0.5</c:v>
                </c:pt>
                <c:pt idx="58">
                  <c:v>0.49</c:v>
                </c:pt>
                <c:pt idx="59">
                  <c:v>0.5</c:v>
                </c:pt>
                <c:pt idx="60">
                  <c:v>0.47</c:v>
                </c:pt>
                <c:pt idx="61">
                  <c:v>0.47</c:v>
                </c:pt>
                <c:pt idx="62">
                  <c:v>0.44</c:v>
                </c:pt>
                <c:pt idx="63">
                  <c:v>0.44</c:v>
                </c:pt>
                <c:pt idx="64">
                  <c:v>0.43</c:v>
                </c:pt>
                <c:pt idx="65">
                  <c:v>0.42</c:v>
                </c:pt>
                <c:pt idx="66">
                  <c:v>0.41</c:v>
                </c:pt>
                <c:pt idx="67">
                  <c:v>0.4</c:v>
                </c:pt>
                <c:pt idx="68">
                  <c:v>0.32</c:v>
                </c:pt>
                <c:pt idx="69">
                  <c:v>0.32</c:v>
                </c:pt>
                <c:pt idx="70">
                  <c:v>0.28</c:v>
                </c:pt>
                <c:pt idx="71">
                  <c:v>0.23</c:v>
                </c:pt>
                <c:pt idx="72">
                  <c:v>0.21</c:v>
                </c:pt>
                <c:pt idx="73">
                  <c:v>0.17</c:v>
                </c:pt>
                <c:pt idx="74">
                  <c:v>0.12</c:v>
                </c:pt>
                <c:pt idx="75">
                  <c:v>0.06</c:v>
                </c:pt>
                <c:pt idx="76">
                  <c:v>0.02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data!$AB$1</c:f>
              <c:strCache>
                <c:ptCount val="1"/>
                <c:pt idx="0">
                  <c:v>Q_4400 (IVM)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data!$S$4:$S$105</c:f>
              <c:numCache>
                <c:ptCount val="8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</c:numCache>
            </c:numRef>
          </c:xVal>
          <c:yVal>
            <c:numRef>
              <c:f>data!$O$4:$O$80</c:f>
              <c:numCache>
                <c:ptCount val="77"/>
                <c:pt idx="0">
                  <c:v>0.57</c:v>
                </c:pt>
                <c:pt idx="1">
                  <c:v>0.57</c:v>
                </c:pt>
                <c:pt idx="2">
                  <c:v>0.58</c:v>
                </c:pt>
                <c:pt idx="3">
                  <c:v>0.57</c:v>
                </c:pt>
                <c:pt idx="4">
                  <c:v>0.58</c:v>
                </c:pt>
                <c:pt idx="5">
                  <c:v>0.54</c:v>
                </c:pt>
                <c:pt idx="6">
                  <c:v>0.56</c:v>
                </c:pt>
                <c:pt idx="7">
                  <c:v>0.56</c:v>
                </c:pt>
                <c:pt idx="8">
                  <c:v>0.57</c:v>
                </c:pt>
                <c:pt idx="9">
                  <c:v>0.57</c:v>
                </c:pt>
                <c:pt idx="10">
                  <c:v>0.57</c:v>
                </c:pt>
                <c:pt idx="11">
                  <c:v>0.58</c:v>
                </c:pt>
                <c:pt idx="12">
                  <c:v>0.59</c:v>
                </c:pt>
                <c:pt idx="13">
                  <c:v>0.59</c:v>
                </c:pt>
                <c:pt idx="14">
                  <c:v>0.58</c:v>
                </c:pt>
                <c:pt idx="15">
                  <c:v>0.56</c:v>
                </c:pt>
                <c:pt idx="16">
                  <c:v>0.56</c:v>
                </c:pt>
                <c:pt idx="17">
                  <c:v>0.56</c:v>
                </c:pt>
                <c:pt idx="18">
                  <c:v>0.55</c:v>
                </c:pt>
                <c:pt idx="19">
                  <c:v>0.54</c:v>
                </c:pt>
                <c:pt idx="20">
                  <c:v>0.53</c:v>
                </c:pt>
                <c:pt idx="21">
                  <c:v>0.52</c:v>
                </c:pt>
                <c:pt idx="22">
                  <c:v>0.51</c:v>
                </c:pt>
                <c:pt idx="23">
                  <c:v>0.51</c:v>
                </c:pt>
                <c:pt idx="24">
                  <c:v>0.52</c:v>
                </c:pt>
                <c:pt idx="25">
                  <c:v>0.52</c:v>
                </c:pt>
                <c:pt idx="26">
                  <c:v>0.51</c:v>
                </c:pt>
                <c:pt idx="27">
                  <c:v>0.51</c:v>
                </c:pt>
                <c:pt idx="28">
                  <c:v>0.52</c:v>
                </c:pt>
                <c:pt idx="29">
                  <c:v>0.52</c:v>
                </c:pt>
                <c:pt idx="30">
                  <c:v>0.52</c:v>
                </c:pt>
                <c:pt idx="31">
                  <c:v>0.5</c:v>
                </c:pt>
                <c:pt idx="32">
                  <c:v>0.48</c:v>
                </c:pt>
                <c:pt idx="33">
                  <c:v>0.47</c:v>
                </c:pt>
                <c:pt idx="34">
                  <c:v>0.48</c:v>
                </c:pt>
                <c:pt idx="35">
                  <c:v>0.48</c:v>
                </c:pt>
                <c:pt idx="36">
                  <c:v>0.46</c:v>
                </c:pt>
                <c:pt idx="37">
                  <c:v>0.47</c:v>
                </c:pt>
                <c:pt idx="38">
                  <c:v>0.46</c:v>
                </c:pt>
                <c:pt idx="39">
                  <c:v>0.47</c:v>
                </c:pt>
                <c:pt idx="40">
                  <c:v>0.48</c:v>
                </c:pt>
                <c:pt idx="41">
                  <c:v>0.48</c:v>
                </c:pt>
                <c:pt idx="42">
                  <c:v>0.48</c:v>
                </c:pt>
                <c:pt idx="43">
                  <c:v>0.48</c:v>
                </c:pt>
                <c:pt idx="44">
                  <c:v>0.49</c:v>
                </c:pt>
                <c:pt idx="45">
                  <c:v>0.47</c:v>
                </c:pt>
                <c:pt idx="46">
                  <c:v>0.47</c:v>
                </c:pt>
                <c:pt idx="47">
                  <c:v>0.46</c:v>
                </c:pt>
                <c:pt idx="48">
                  <c:v>0.45</c:v>
                </c:pt>
                <c:pt idx="49">
                  <c:v>0.41</c:v>
                </c:pt>
                <c:pt idx="50">
                  <c:v>0.41</c:v>
                </c:pt>
                <c:pt idx="51">
                  <c:v>0.39</c:v>
                </c:pt>
                <c:pt idx="52">
                  <c:v>0.37</c:v>
                </c:pt>
                <c:pt idx="53">
                  <c:v>0.37</c:v>
                </c:pt>
                <c:pt idx="54">
                  <c:v>0.36</c:v>
                </c:pt>
                <c:pt idx="55">
                  <c:v>0.34</c:v>
                </c:pt>
                <c:pt idx="56">
                  <c:v>0.34</c:v>
                </c:pt>
                <c:pt idx="57">
                  <c:v>0.34</c:v>
                </c:pt>
                <c:pt idx="58">
                  <c:v>0.33</c:v>
                </c:pt>
                <c:pt idx="59">
                  <c:v>0.34</c:v>
                </c:pt>
                <c:pt idx="60">
                  <c:v>0.32</c:v>
                </c:pt>
                <c:pt idx="61">
                  <c:v>0.32</c:v>
                </c:pt>
                <c:pt idx="62">
                  <c:v>0.3</c:v>
                </c:pt>
                <c:pt idx="63">
                  <c:v>0.3</c:v>
                </c:pt>
                <c:pt idx="64">
                  <c:v>0.29</c:v>
                </c:pt>
                <c:pt idx="65">
                  <c:v>0.28</c:v>
                </c:pt>
                <c:pt idx="66">
                  <c:v>0.27</c:v>
                </c:pt>
                <c:pt idx="67">
                  <c:v>0.26</c:v>
                </c:pt>
                <c:pt idx="68">
                  <c:v>0.2</c:v>
                </c:pt>
                <c:pt idx="69">
                  <c:v>0.21</c:v>
                </c:pt>
                <c:pt idx="70">
                  <c:v>0.18</c:v>
                </c:pt>
                <c:pt idx="71">
                  <c:v>0.14</c:v>
                </c:pt>
                <c:pt idx="72">
                  <c:v>0.12</c:v>
                </c:pt>
                <c:pt idx="73">
                  <c:v>0.09</c:v>
                </c:pt>
                <c:pt idx="74">
                  <c:v>0.06</c:v>
                </c:pt>
                <c:pt idx="75">
                  <c:v>0.01</c:v>
                </c:pt>
                <c:pt idx="76">
                  <c:v>-0.02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data!$AA$1</c:f>
              <c:strCache>
                <c:ptCount val="1"/>
                <c:pt idx="0">
                  <c:v>Q_4200 (IVM)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data!$S$4:$S$80</c:f>
              <c:numCache>
                <c:ptCount val="77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</c:numCache>
            </c:numRef>
          </c:xVal>
          <c:yVal>
            <c:numRef>
              <c:f>data!$M$4:$M$80</c:f>
              <c:numCache>
                <c:ptCount val="77"/>
                <c:pt idx="0">
                  <c:v>0.41</c:v>
                </c:pt>
                <c:pt idx="1">
                  <c:v>0.41</c:v>
                </c:pt>
                <c:pt idx="2">
                  <c:v>0.42</c:v>
                </c:pt>
                <c:pt idx="3">
                  <c:v>0.42</c:v>
                </c:pt>
                <c:pt idx="4">
                  <c:v>0.43</c:v>
                </c:pt>
                <c:pt idx="5">
                  <c:v>0.41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0.45</c:v>
                </c:pt>
                <c:pt idx="13">
                  <c:v>0.45</c:v>
                </c:pt>
                <c:pt idx="14">
                  <c:v>0.44</c:v>
                </c:pt>
                <c:pt idx="15">
                  <c:v>0.43</c:v>
                </c:pt>
                <c:pt idx="16">
                  <c:v>0.42</c:v>
                </c:pt>
                <c:pt idx="17">
                  <c:v>0.42</c:v>
                </c:pt>
                <c:pt idx="18">
                  <c:v>0.42</c:v>
                </c:pt>
                <c:pt idx="19">
                  <c:v>0.41</c:v>
                </c:pt>
                <c:pt idx="20">
                  <c:v>0.4</c:v>
                </c:pt>
                <c:pt idx="21">
                  <c:v>0.4</c:v>
                </c:pt>
                <c:pt idx="22">
                  <c:v>0.39</c:v>
                </c:pt>
                <c:pt idx="23">
                  <c:v>0.39</c:v>
                </c:pt>
                <c:pt idx="24">
                  <c:v>0.4</c:v>
                </c:pt>
                <c:pt idx="25">
                  <c:v>0.4</c:v>
                </c:pt>
                <c:pt idx="26">
                  <c:v>0.39</c:v>
                </c:pt>
                <c:pt idx="27">
                  <c:v>0.39</c:v>
                </c:pt>
                <c:pt idx="28">
                  <c:v>0.4</c:v>
                </c:pt>
                <c:pt idx="29">
                  <c:v>0.39</c:v>
                </c:pt>
                <c:pt idx="30">
                  <c:v>0.39</c:v>
                </c:pt>
                <c:pt idx="31">
                  <c:v>0.38</c:v>
                </c:pt>
                <c:pt idx="32">
                  <c:v>0.37</c:v>
                </c:pt>
                <c:pt idx="33">
                  <c:v>0.35</c:v>
                </c:pt>
                <c:pt idx="34">
                  <c:v>0.36</c:v>
                </c:pt>
                <c:pt idx="35">
                  <c:v>0.37</c:v>
                </c:pt>
                <c:pt idx="36">
                  <c:v>0.35</c:v>
                </c:pt>
                <c:pt idx="37">
                  <c:v>0.36</c:v>
                </c:pt>
                <c:pt idx="38">
                  <c:v>0.35</c:v>
                </c:pt>
                <c:pt idx="39">
                  <c:v>0.36</c:v>
                </c:pt>
                <c:pt idx="40">
                  <c:v>0.36</c:v>
                </c:pt>
                <c:pt idx="41">
                  <c:v>0.36</c:v>
                </c:pt>
                <c:pt idx="42">
                  <c:v>0.36</c:v>
                </c:pt>
                <c:pt idx="43">
                  <c:v>0.37</c:v>
                </c:pt>
                <c:pt idx="44">
                  <c:v>0.37</c:v>
                </c:pt>
                <c:pt idx="45">
                  <c:v>0.35</c:v>
                </c:pt>
                <c:pt idx="46">
                  <c:v>0.35</c:v>
                </c:pt>
                <c:pt idx="47">
                  <c:v>0.34</c:v>
                </c:pt>
                <c:pt idx="48">
                  <c:v>0.34</c:v>
                </c:pt>
                <c:pt idx="49">
                  <c:v>0.31</c:v>
                </c:pt>
                <c:pt idx="50">
                  <c:v>0.31</c:v>
                </c:pt>
                <c:pt idx="51">
                  <c:v>0.29</c:v>
                </c:pt>
                <c:pt idx="52">
                  <c:v>0.28</c:v>
                </c:pt>
                <c:pt idx="53">
                  <c:v>0.28</c:v>
                </c:pt>
                <c:pt idx="54">
                  <c:v>0.27</c:v>
                </c:pt>
                <c:pt idx="55">
                  <c:v>0.26</c:v>
                </c:pt>
                <c:pt idx="56">
                  <c:v>0.26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0.24</c:v>
                </c:pt>
                <c:pt idx="61">
                  <c:v>0.24</c:v>
                </c:pt>
                <c:pt idx="62">
                  <c:v>0.22</c:v>
                </c:pt>
                <c:pt idx="63">
                  <c:v>0.22</c:v>
                </c:pt>
                <c:pt idx="64">
                  <c:v>0.21</c:v>
                </c:pt>
                <c:pt idx="65">
                  <c:v>0.21</c:v>
                </c:pt>
                <c:pt idx="66">
                  <c:v>0.2</c:v>
                </c:pt>
                <c:pt idx="67">
                  <c:v>0.19</c:v>
                </c:pt>
                <c:pt idx="68">
                  <c:v>0.15</c:v>
                </c:pt>
                <c:pt idx="69">
                  <c:v>0.15</c:v>
                </c:pt>
                <c:pt idx="70">
                  <c:v>0.13</c:v>
                </c:pt>
                <c:pt idx="71">
                  <c:v>0.1</c:v>
                </c:pt>
                <c:pt idx="72">
                  <c:v>0.09</c:v>
                </c:pt>
                <c:pt idx="73">
                  <c:v>0.06</c:v>
                </c:pt>
                <c:pt idx="74">
                  <c:v>0.04</c:v>
                </c:pt>
                <c:pt idx="75">
                  <c:v>0</c:v>
                </c:pt>
                <c:pt idx="76">
                  <c:v>-0.02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data!$AG$1</c:f>
              <c:strCache>
                <c:ptCount val="1"/>
                <c:pt idx="0">
                  <c:v>Q_3800 (PKB)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data!$AE$4:$AE$65</c:f>
              <c:numCache>
                <c:ptCount val="62"/>
                <c:pt idx="0">
                  <c:v>201</c:v>
                </c:pt>
                <c:pt idx="1">
                  <c:v>202</c:v>
                </c:pt>
                <c:pt idx="2">
                  <c:v>203</c:v>
                </c:pt>
                <c:pt idx="3">
                  <c:v>204</c:v>
                </c:pt>
                <c:pt idx="4">
                  <c:v>205</c:v>
                </c:pt>
                <c:pt idx="5">
                  <c:v>206</c:v>
                </c:pt>
                <c:pt idx="6">
                  <c:v>207</c:v>
                </c:pt>
                <c:pt idx="7">
                  <c:v>208</c:v>
                </c:pt>
                <c:pt idx="8">
                  <c:v>209</c:v>
                </c:pt>
                <c:pt idx="9">
                  <c:v>210</c:v>
                </c:pt>
                <c:pt idx="10">
                  <c:v>211</c:v>
                </c:pt>
                <c:pt idx="11">
                  <c:v>212</c:v>
                </c:pt>
                <c:pt idx="12">
                  <c:v>213</c:v>
                </c:pt>
                <c:pt idx="13">
                  <c:v>214</c:v>
                </c:pt>
                <c:pt idx="14">
                  <c:v>215</c:v>
                </c:pt>
                <c:pt idx="15">
                  <c:v>216</c:v>
                </c:pt>
                <c:pt idx="16">
                  <c:v>217</c:v>
                </c:pt>
                <c:pt idx="17">
                  <c:v>218</c:v>
                </c:pt>
                <c:pt idx="18">
                  <c:v>219</c:v>
                </c:pt>
                <c:pt idx="19">
                  <c:v>220</c:v>
                </c:pt>
                <c:pt idx="20">
                  <c:v>221</c:v>
                </c:pt>
                <c:pt idx="21">
                  <c:v>222</c:v>
                </c:pt>
                <c:pt idx="22">
                  <c:v>223</c:v>
                </c:pt>
                <c:pt idx="23">
                  <c:v>224</c:v>
                </c:pt>
                <c:pt idx="24">
                  <c:v>225</c:v>
                </c:pt>
                <c:pt idx="25">
                  <c:v>226</c:v>
                </c:pt>
                <c:pt idx="26">
                  <c:v>227</c:v>
                </c:pt>
                <c:pt idx="27">
                  <c:v>228</c:v>
                </c:pt>
                <c:pt idx="28">
                  <c:v>229</c:v>
                </c:pt>
                <c:pt idx="29">
                  <c:v>230</c:v>
                </c:pt>
                <c:pt idx="30">
                  <c:v>231</c:v>
                </c:pt>
                <c:pt idx="31">
                  <c:v>232</c:v>
                </c:pt>
                <c:pt idx="32">
                  <c:v>233</c:v>
                </c:pt>
                <c:pt idx="33">
                  <c:v>234</c:v>
                </c:pt>
                <c:pt idx="34">
                  <c:v>235</c:v>
                </c:pt>
                <c:pt idx="35">
                  <c:v>236</c:v>
                </c:pt>
                <c:pt idx="36">
                  <c:v>237</c:v>
                </c:pt>
                <c:pt idx="37">
                  <c:v>238</c:v>
                </c:pt>
                <c:pt idx="38">
                  <c:v>239</c:v>
                </c:pt>
                <c:pt idx="39">
                  <c:v>240</c:v>
                </c:pt>
                <c:pt idx="40">
                  <c:v>241</c:v>
                </c:pt>
                <c:pt idx="41">
                  <c:v>242</c:v>
                </c:pt>
                <c:pt idx="42">
                  <c:v>243</c:v>
                </c:pt>
                <c:pt idx="43">
                  <c:v>244</c:v>
                </c:pt>
                <c:pt idx="44">
                  <c:v>245</c:v>
                </c:pt>
                <c:pt idx="45">
                  <c:v>246</c:v>
                </c:pt>
                <c:pt idx="46">
                  <c:v>247</c:v>
                </c:pt>
                <c:pt idx="47">
                  <c:v>248</c:v>
                </c:pt>
                <c:pt idx="48">
                  <c:v>249</c:v>
                </c:pt>
                <c:pt idx="49">
                  <c:v>250</c:v>
                </c:pt>
                <c:pt idx="50">
                  <c:v>251</c:v>
                </c:pt>
                <c:pt idx="51">
                  <c:v>252</c:v>
                </c:pt>
                <c:pt idx="52">
                  <c:v>253</c:v>
                </c:pt>
                <c:pt idx="53">
                  <c:v>254</c:v>
                </c:pt>
                <c:pt idx="54">
                  <c:v>255</c:v>
                </c:pt>
                <c:pt idx="55">
                  <c:v>256</c:v>
                </c:pt>
                <c:pt idx="56">
                  <c:v>257</c:v>
                </c:pt>
                <c:pt idx="57">
                  <c:v>258</c:v>
                </c:pt>
                <c:pt idx="58">
                  <c:v>259</c:v>
                </c:pt>
                <c:pt idx="59">
                  <c:v>260</c:v>
                </c:pt>
                <c:pt idx="60">
                  <c:v>261</c:v>
                </c:pt>
                <c:pt idx="61">
                  <c:v>262</c:v>
                </c:pt>
              </c:numCache>
            </c:numRef>
          </c:xVal>
          <c:yVal>
            <c:numRef>
              <c:f>data!$AF$4:$AF$65</c:f>
              <c:numCache>
                <c:ptCount val="62"/>
                <c:pt idx="0">
                  <c:v>-0.455</c:v>
                </c:pt>
                <c:pt idx="1">
                  <c:v>-0.439</c:v>
                </c:pt>
                <c:pt idx="2">
                  <c:v>-0.366</c:v>
                </c:pt>
                <c:pt idx="3">
                  <c:v>-0.278</c:v>
                </c:pt>
                <c:pt idx="4">
                  <c:v>-0.248</c:v>
                </c:pt>
                <c:pt idx="5">
                  <c:v>-0.203</c:v>
                </c:pt>
                <c:pt idx="6">
                  <c:v>-0.195</c:v>
                </c:pt>
                <c:pt idx="7">
                  <c:v>-0.206</c:v>
                </c:pt>
                <c:pt idx="8">
                  <c:v>-0.213</c:v>
                </c:pt>
                <c:pt idx="9">
                  <c:v>-0.222</c:v>
                </c:pt>
                <c:pt idx="10">
                  <c:v>-0.228</c:v>
                </c:pt>
                <c:pt idx="11">
                  <c:v>-0.165</c:v>
                </c:pt>
                <c:pt idx="12">
                  <c:v>-0.164</c:v>
                </c:pt>
                <c:pt idx="13">
                  <c:v>-0.131</c:v>
                </c:pt>
                <c:pt idx="14">
                  <c:v>-0.165</c:v>
                </c:pt>
                <c:pt idx="15">
                  <c:v>-0.145</c:v>
                </c:pt>
                <c:pt idx="16">
                  <c:v>-0.125</c:v>
                </c:pt>
                <c:pt idx="17">
                  <c:v>-0.104</c:v>
                </c:pt>
                <c:pt idx="18">
                  <c:v>-0.095</c:v>
                </c:pt>
                <c:pt idx="19">
                  <c:v>-0.084</c:v>
                </c:pt>
                <c:pt idx="20">
                  <c:v>-0.023</c:v>
                </c:pt>
                <c:pt idx="21">
                  <c:v>-0.022</c:v>
                </c:pt>
                <c:pt idx="22">
                  <c:v>0.027</c:v>
                </c:pt>
                <c:pt idx="23">
                  <c:v>0.023</c:v>
                </c:pt>
                <c:pt idx="24">
                  <c:v>0.062</c:v>
                </c:pt>
                <c:pt idx="25">
                  <c:v>0.058</c:v>
                </c:pt>
                <c:pt idx="26">
                  <c:v>0.058</c:v>
                </c:pt>
                <c:pt idx="27">
                  <c:v>0.039</c:v>
                </c:pt>
                <c:pt idx="28">
                  <c:v>0.014</c:v>
                </c:pt>
                <c:pt idx="29">
                  <c:v>-0.002</c:v>
                </c:pt>
                <c:pt idx="30">
                  <c:v>0.001</c:v>
                </c:pt>
                <c:pt idx="31">
                  <c:v>0.057</c:v>
                </c:pt>
                <c:pt idx="32">
                  <c:v>0.157</c:v>
                </c:pt>
                <c:pt idx="33">
                  <c:v>0.208</c:v>
                </c:pt>
                <c:pt idx="34">
                  <c:v>0.257</c:v>
                </c:pt>
                <c:pt idx="35">
                  <c:v>0.199</c:v>
                </c:pt>
                <c:pt idx="36">
                  <c:v>0.25</c:v>
                </c:pt>
                <c:pt idx="37">
                  <c:v>0.301</c:v>
                </c:pt>
                <c:pt idx="38">
                  <c:v>0.32</c:v>
                </c:pt>
                <c:pt idx="39">
                  <c:v>0.418</c:v>
                </c:pt>
                <c:pt idx="40">
                  <c:v>0.449</c:v>
                </c:pt>
                <c:pt idx="41">
                  <c:v>0.538</c:v>
                </c:pt>
                <c:pt idx="42">
                  <c:v>0.577</c:v>
                </c:pt>
                <c:pt idx="43">
                  <c:v>0.55</c:v>
                </c:pt>
                <c:pt idx="44">
                  <c:v>0.517</c:v>
                </c:pt>
                <c:pt idx="45">
                  <c:v>0.434</c:v>
                </c:pt>
                <c:pt idx="46">
                  <c:v>0.382</c:v>
                </c:pt>
                <c:pt idx="47">
                  <c:v>0.325</c:v>
                </c:pt>
                <c:pt idx="48">
                  <c:v>0.29</c:v>
                </c:pt>
                <c:pt idx="49">
                  <c:v>0.201</c:v>
                </c:pt>
                <c:pt idx="50">
                  <c:v>0.184</c:v>
                </c:pt>
                <c:pt idx="51">
                  <c:v>0.121</c:v>
                </c:pt>
                <c:pt idx="52">
                  <c:v>0.064</c:v>
                </c:pt>
                <c:pt idx="53">
                  <c:v>0.068</c:v>
                </c:pt>
                <c:pt idx="54">
                  <c:v>0.036</c:v>
                </c:pt>
                <c:pt idx="55">
                  <c:v>0.01</c:v>
                </c:pt>
                <c:pt idx="56">
                  <c:v>-0.012</c:v>
                </c:pt>
                <c:pt idx="57">
                  <c:v>0.019</c:v>
                </c:pt>
                <c:pt idx="58">
                  <c:v>0.002</c:v>
                </c:pt>
                <c:pt idx="59">
                  <c:v>-0.01</c:v>
                </c:pt>
                <c:pt idx="60">
                  <c:v>-0.023</c:v>
                </c:pt>
                <c:pt idx="61">
                  <c:v>-0.033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data!$AU$1</c:f>
              <c:strCache>
                <c:ptCount val="1"/>
                <c:pt idx="0">
                  <c:v>Q_3800 (na de Maaswerken, 2010)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data!$AR$4:$AR$89</c:f>
              <c:numCache>
                <c:ptCount val="8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</c:numCache>
            </c:numRef>
          </c:xVal>
          <c:yVal>
            <c:numRef>
              <c:f>data!$AU$4:$AU$89</c:f>
              <c:numCache>
                <c:ptCount val="86"/>
                <c:pt idx="0">
                  <c:v>0.0367999999999995</c:v>
                </c:pt>
                <c:pt idx="1">
                  <c:v>0.0045999999999999375</c:v>
                </c:pt>
                <c:pt idx="2">
                  <c:v>-0.01410000000000089</c:v>
                </c:pt>
                <c:pt idx="3">
                  <c:v>-0.04279999999999973</c:v>
                </c:pt>
                <c:pt idx="4">
                  <c:v>-0.09490000000000087</c:v>
                </c:pt>
                <c:pt idx="5">
                  <c:v>-0.00879999999999903</c:v>
                </c:pt>
                <c:pt idx="6">
                  <c:v>-0.04499999999999993</c:v>
                </c:pt>
                <c:pt idx="7">
                  <c:v>-0.07699999999999996</c:v>
                </c:pt>
                <c:pt idx="8">
                  <c:v>-0.07590000000000074</c:v>
                </c:pt>
                <c:pt idx="9">
                  <c:v>-0.11270000000000024</c:v>
                </c:pt>
                <c:pt idx="10">
                  <c:v>-0.1385000000000005</c:v>
                </c:pt>
                <c:pt idx="11">
                  <c:v>-0.20749999999999957</c:v>
                </c:pt>
                <c:pt idx="12">
                  <c:v>-0.24879999999999924</c:v>
                </c:pt>
                <c:pt idx="13">
                  <c:v>-0.31209999999999916</c:v>
                </c:pt>
                <c:pt idx="14">
                  <c:v>-0.3287999999999993</c:v>
                </c:pt>
                <c:pt idx="15">
                  <c:v>-0.24029999999999951</c:v>
                </c:pt>
                <c:pt idx="16">
                  <c:v>-0.21039999999999992</c:v>
                </c:pt>
                <c:pt idx="17">
                  <c:v>-0.15440000000000076</c:v>
                </c:pt>
                <c:pt idx="18">
                  <c:v>-0.1438000000000006</c:v>
                </c:pt>
                <c:pt idx="19">
                  <c:v>-0.10060000000000002</c:v>
                </c:pt>
                <c:pt idx="20">
                  <c:v>-0.09270000000000067</c:v>
                </c:pt>
                <c:pt idx="21">
                  <c:v>-0.046499999999999986</c:v>
                </c:pt>
                <c:pt idx="22">
                  <c:v>-0.02090000000000103</c:v>
                </c:pt>
                <c:pt idx="23">
                  <c:v>-0.05910000000000082</c:v>
                </c:pt>
                <c:pt idx="24">
                  <c:v>-0.04780000000000051</c:v>
                </c:pt>
                <c:pt idx="25">
                  <c:v>-0.060100000000000264</c:v>
                </c:pt>
                <c:pt idx="26">
                  <c:v>-0.08259999999999934</c:v>
                </c:pt>
                <c:pt idx="27">
                  <c:v>-0.08280000000000065</c:v>
                </c:pt>
                <c:pt idx="28">
                  <c:v>0.007400000000000517</c:v>
                </c:pt>
                <c:pt idx="29">
                  <c:v>0.023099999999999454</c:v>
                </c:pt>
                <c:pt idx="30">
                  <c:v>0.08500000000000085</c:v>
                </c:pt>
                <c:pt idx="31">
                  <c:v>0.08819999999999872</c:v>
                </c:pt>
                <c:pt idx="32">
                  <c:v>0.11159999999999926</c:v>
                </c:pt>
                <c:pt idx="33">
                  <c:v>0.10630000000000095</c:v>
                </c:pt>
                <c:pt idx="34">
                  <c:v>0.10689999999999955</c:v>
                </c:pt>
                <c:pt idx="35">
                  <c:v>0.05489999999999995</c:v>
                </c:pt>
                <c:pt idx="36">
                  <c:v>-0.004000000000001336</c:v>
                </c:pt>
                <c:pt idx="37">
                  <c:v>0.030699999999999505</c:v>
                </c:pt>
                <c:pt idx="38">
                  <c:v>-0.03710000000000058</c:v>
                </c:pt>
                <c:pt idx="39">
                  <c:v>-0.11720000000000041</c:v>
                </c:pt>
                <c:pt idx="40">
                  <c:v>-0.08930000000000149</c:v>
                </c:pt>
                <c:pt idx="41">
                  <c:v>-0.06670000000000087</c:v>
                </c:pt>
                <c:pt idx="42">
                  <c:v>-0.1546000000000003</c:v>
                </c:pt>
                <c:pt idx="43">
                  <c:v>-0.10089999999999932</c:v>
                </c:pt>
                <c:pt idx="44">
                  <c:v>-0.07589999999999897</c:v>
                </c:pt>
                <c:pt idx="45">
                  <c:v>-0.06199999999999939</c:v>
                </c:pt>
                <c:pt idx="46">
                  <c:v>-0.023299999999998988</c:v>
                </c:pt>
                <c:pt idx="47">
                  <c:v>-0.11769999999999925</c:v>
                </c:pt>
                <c:pt idx="48">
                  <c:v>-0.08720000000000105</c:v>
                </c:pt>
                <c:pt idx="49">
                  <c:v>-0.1324999999999985</c:v>
                </c:pt>
                <c:pt idx="50">
                  <c:v>-0.17270000000000074</c:v>
                </c:pt>
                <c:pt idx="51">
                  <c:v>-0.18290000000000006</c:v>
                </c:pt>
                <c:pt idx="52">
                  <c:v>-0.2603</c:v>
                </c:pt>
                <c:pt idx="53">
                  <c:v>-0.2309000000000001</c:v>
                </c:pt>
                <c:pt idx="54">
                  <c:v>-0.18710000000000004</c:v>
                </c:pt>
                <c:pt idx="55">
                  <c:v>-0.15270000000000028</c:v>
                </c:pt>
                <c:pt idx="56">
                  <c:v>-0.11610000000000031</c:v>
                </c:pt>
                <c:pt idx="57">
                  <c:v>-0.1045000000000007</c:v>
                </c:pt>
                <c:pt idx="58">
                  <c:v>-0.10829999999999984</c:v>
                </c:pt>
                <c:pt idx="59">
                  <c:v>-0.0721999999999996</c:v>
                </c:pt>
                <c:pt idx="60">
                  <c:v>-0.10650000000000048</c:v>
                </c:pt>
                <c:pt idx="61">
                  <c:v>-0.0824000000000007</c:v>
                </c:pt>
                <c:pt idx="62">
                  <c:v>-0.17779999999999951</c:v>
                </c:pt>
                <c:pt idx="63">
                  <c:v>-0.09970000000000034</c:v>
                </c:pt>
                <c:pt idx="64">
                  <c:v>-0.1307999999999998</c:v>
                </c:pt>
                <c:pt idx="65">
                  <c:v>-0.0699999999999994</c:v>
                </c:pt>
                <c:pt idx="66">
                  <c:v>-0.11069999999999958</c:v>
                </c:pt>
                <c:pt idx="67">
                  <c:v>-0.09759999999999991</c:v>
                </c:pt>
                <c:pt idx="68">
                  <c:v>-0.2314999999999996</c:v>
                </c:pt>
                <c:pt idx="69">
                  <c:v>-0.1402000000000001</c:v>
                </c:pt>
                <c:pt idx="70">
                  <c:v>-0.1781000000000006</c:v>
                </c:pt>
                <c:pt idx="71">
                  <c:v>-0.2466999999999997</c:v>
                </c:pt>
                <c:pt idx="72">
                  <c:v>-0.1828000000000003</c:v>
                </c:pt>
                <c:pt idx="73">
                  <c:v>-0.2062999999999997</c:v>
                </c:pt>
                <c:pt idx="74">
                  <c:v>-0.18870000000000076</c:v>
                </c:pt>
                <c:pt idx="75">
                  <c:v>-0.258</c:v>
                </c:pt>
                <c:pt idx="76">
                  <c:v>-0.2013000000000007</c:v>
                </c:pt>
                <c:pt idx="77">
                  <c:v>-0.30790000000000006</c:v>
                </c:pt>
                <c:pt idx="78">
                  <c:v>-0.43989999999999974</c:v>
                </c:pt>
                <c:pt idx="79">
                  <c:v>-0.42959999999999976</c:v>
                </c:pt>
                <c:pt idx="80">
                  <c:v>-0.4779</c:v>
                </c:pt>
                <c:pt idx="81">
                  <c:v>-0.49239999999999995</c:v>
                </c:pt>
                <c:pt idx="82">
                  <c:v>-0.4310999999999998</c:v>
                </c:pt>
                <c:pt idx="83">
                  <c:v>-0.32179999999999964</c:v>
                </c:pt>
                <c:pt idx="84">
                  <c:v>-0.2583000000000002</c:v>
                </c:pt>
                <c:pt idx="85">
                  <c:v>-0.18630000000000013</c:v>
                </c:pt>
              </c:numCache>
            </c:numRef>
          </c:yVal>
          <c:smooth val="0"/>
        </c:ser>
        <c:ser>
          <c:idx val="2"/>
          <c:order val="7"/>
          <c:tx>
            <c:strRef>
              <c:f>data!$V$1</c:f>
              <c:strCache>
                <c:ptCount val="1"/>
                <c:pt idx="0">
                  <c:v>Q_3800 (HR2001)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data!$S$4:$S$89</c:f>
              <c:numCache>
                <c:ptCount val="86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</c:numCache>
            </c:numRef>
          </c:xVal>
          <c:yVal>
            <c:numRef>
              <c:f>data!$X$4:$X$89</c:f>
              <c:numCache>
                <c:ptCount val="86"/>
                <c:pt idx="0">
                  <c:v>0.12199999999999989</c:v>
                </c:pt>
                <c:pt idx="1">
                  <c:v>0.09100000000000108</c:v>
                </c:pt>
                <c:pt idx="2">
                  <c:v>0.06799999999999962</c:v>
                </c:pt>
                <c:pt idx="3">
                  <c:v>0.0519999999999996</c:v>
                </c:pt>
                <c:pt idx="4">
                  <c:v>0.02200000000000024</c:v>
                </c:pt>
                <c:pt idx="5">
                  <c:v>0.07200000000000095</c:v>
                </c:pt>
                <c:pt idx="6">
                  <c:v>0</c:v>
                </c:pt>
                <c:pt idx="7">
                  <c:v>-0.019999999999999574</c:v>
                </c:pt>
                <c:pt idx="8">
                  <c:v>-0.021000000000000796</c:v>
                </c:pt>
                <c:pt idx="9">
                  <c:v>-0.0389999999999997</c:v>
                </c:pt>
                <c:pt idx="10">
                  <c:v>-0.03200000000000003</c:v>
                </c:pt>
                <c:pt idx="11">
                  <c:v>-0.036999999999999034</c:v>
                </c:pt>
                <c:pt idx="12">
                  <c:v>-0.04899999999999949</c:v>
                </c:pt>
                <c:pt idx="13">
                  <c:v>-0.07899999999999885</c:v>
                </c:pt>
                <c:pt idx="14">
                  <c:v>-0.10699999999999932</c:v>
                </c:pt>
                <c:pt idx="15">
                  <c:v>-0.08799999999999919</c:v>
                </c:pt>
                <c:pt idx="16">
                  <c:v>-0.08800000000000097</c:v>
                </c:pt>
                <c:pt idx="17">
                  <c:v>-0.07000000000000028</c:v>
                </c:pt>
                <c:pt idx="18">
                  <c:v>-0.09299999999999997</c:v>
                </c:pt>
                <c:pt idx="19">
                  <c:v>-0.08099999999999952</c:v>
                </c:pt>
                <c:pt idx="20">
                  <c:v>-0.06600000000000072</c:v>
                </c:pt>
                <c:pt idx="21">
                  <c:v>-0.07000000000000028</c:v>
                </c:pt>
                <c:pt idx="22">
                  <c:v>-0.06099999999999994</c:v>
                </c:pt>
                <c:pt idx="23">
                  <c:v>-0.07399999999999984</c:v>
                </c:pt>
                <c:pt idx="24">
                  <c:v>-0.08300000000000018</c:v>
                </c:pt>
                <c:pt idx="25">
                  <c:v>-0.1169999999999991</c:v>
                </c:pt>
                <c:pt idx="26">
                  <c:v>-0.1280000000000001</c:v>
                </c:pt>
                <c:pt idx="27">
                  <c:v>-0.13599999999999923</c:v>
                </c:pt>
                <c:pt idx="28">
                  <c:v>-0.16900000000000048</c:v>
                </c:pt>
                <c:pt idx="29">
                  <c:v>-0.17999999999999972</c:v>
                </c:pt>
                <c:pt idx="30">
                  <c:v>-0.17199999999999882</c:v>
                </c:pt>
                <c:pt idx="31">
                  <c:v>-0.1490000000000009</c:v>
                </c:pt>
                <c:pt idx="32">
                  <c:v>-0.15700000000000003</c:v>
                </c:pt>
                <c:pt idx="33">
                  <c:v>-0.13599999999999923</c:v>
                </c:pt>
                <c:pt idx="34">
                  <c:v>-0.1280000000000001</c:v>
                </c:pt>
                <c:pt idx="35">
                  <c:v>-0.15300000000000047</c:v>
                </c:pt>
                <c:pt idx="36">
                  <c:v>-0.16999999999999993</c:v>
                </c:pt>
                <c:pt idx="37">
                  <c:v>-0.15000000000000036</c:v>
                </c:pt>
                <c:pt idx="38">
                  <c:v>-0.15800000000000125</c:v>
                </c:pt>
                <c:pt idx="39">
                  <c:v>-0.16699999999999982</c:v>
                </c:pt>
                <c:pt idx="40">
                  <c:v>-0.2090000000000014</c:v>
                </c:pt>
                <c:pt idx="41">
                  <c:v>-0.2270000000000003</c:v>
                </c:pt>
                <c:pt idx="42">
                  <c:v>-0.23399999999999999</c:v>
                </c:pt>
                <c:pt idx="43">
                  <c:v>-0.26699999999999946</c:v>
                </c:pt>
                <c:pt idx="44">
                  <c:v>-0.2619999999999987</c:v>
                </c:pt>
                <c:pt idx="45">
                  <c:v>-0.2519999999999989</c:v>
                </c:pt>
                <c:pt idx="46">
                  <c:v>-0.28999999999999915</c:v>
                </c:pt>
                <c:pt idx="47">
                  <c:v>-0.3780000000000001</c:v>
                </c:pt>
                <c:pt idx="48">
                  <c:v>-0.36100000000000065</c:v>
                </c:pt>
                <c:pt idx="49">
                  <c:v>-0.4109999999999996</c:v>
                </c:pt>
                <c:pt idx="50">
                  <c:v>-0.41600000000000037</c:v>
                </c:pt>
                <c:pt idx="51">
                  <c:v>-0.44599999999999884</c:v>
                </c:pt>
                <c:pt idx="52">
                  <c:v>-0.4545199999999978</c:v>
                </c:pt>
                <c:pt idx="53">
                  <c:v>-0.43903999999999765</c:v>
                </c:pt>
                <c:pt idx="54">
                  <c:v>-0.3663199999999982</c:v>
                </c:pt>
                <c:pt idx="55">
                  <c:v>-0.27791999999999817</c:v>
                </c:pt>
                <c:pt idx="56">
                  <c:v>-0.24799999999999844</c:v>
                </c:pt>
                <c:pt idx="57">
                  <c:v>-0.20343999999999962</c:v>
                </c:pt>
                <c:pt idx="58">
                  <c:v>-0.19451999999999892</c:v>
                </c:pt>
                <c:pt idx="59">
                  <c:v>-0.20596000000000014</c:v>
                </c:pt>
                <c:pt idx="60">
                  <c:v>-0.21248000000000022</c:v>
                </c:pt>
                <c:pt idx="61">
                  <c:v>-0.22160000000000046</c:v>
                </c:pt>
                <c:pt idx="62">
                  <c:v>-0.22815999999999992</c:v>
                </c:pt>
                <c:pt idx="63">
                  <c:v>-0.16524000000000072</c:v>
                </c:pt>
                <c:pt idx="64">
                  <c:v>-0.16432000000000002</c:v>
                </c:pt>
                <c:pt idx="65">
                  <c:v>-0.13131999999999877</c:v>
                </c:pt>
                <c:pt idx="66">
                  <c:v>-0.1648000000000005</c:v>
                </c:pt>
                <c:pt idx="67">
                  <c:v>-0.14524000000000026</c:v>
                </c:pt>
                <c:pt idx="68">
                  <c:v>-0.12504000000000026</c:v>
                </c:pt>
                <c:pt idx="69">
                  <c:v>-0.10360000000000014</c:v>
                </c:pt>
                <c:pt idx="70">
                  <c:v>-0.094800000000002</c:v>
                </c:pt>
                <c:pt idx="71">
                  <c:v>-0.08380000000000098</c:v>
                </c:pt>
                <c:pt idx="72">
                  <c:v>-0.02296000000000209</c:v>
                </c:pt>
                <c:pt idx="73">
                  <c:v>-0.021920000000000606</c:v>
                </c:pt>
                <c:pt idx="74">
                  <c:v>0.026479999999998505</c:v>
                </c:pt>
                <c:pt idx="75">
                  <c:v>0.023359999999998493</c:v>
                </c:pt>
                <c:pt idx="76">
                  <c:v>0.06199999999999761</c:v>
                </c:pt>
                <c:pt idx="77">
                  <c:v>0.05799999999999983</c:v>
                </c:pt>
                <c:pt idx="78">
                  <c:v>0.05799999999999983</c:v>
                </c:pt>
                <c:pt idx="79">
                  <c:v>0.03900000000000059</c:v>
                </c:pt>
                <c:pt idx="80">
                  <c:v>0.014000000000000234</c:v>
                </c:pt>
                <c:pt idx="81">
                  <c:v>-0.002000000000000668</c:v>
                </c:pt>
                <c:pt idx="82">
                  <c:v>0.054999999999999716</c:v>
                </c:pt>
                <c:pt idx="83">
                  <c:v>0.15700000000000003</c:v>
                </c:pt>
                <c:pt idx="84">
                  <c:v>0.2079999999999993</c:v>
                </c:pt>
                <c:pt idx="85">
                  <c:v>0.2569999999999997</c:v>
                </c:pt>
              </c:numCache>
            </c:numRef>
          </c:yVal>
          <c:smooth val="0"/>
        </c:ser>
        <c:ser>
          <c:idx val="9"/>
          <c:order val="8"/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data!$AE$29:$AE$54</c:f>
              <c:numCache>
                <c:ptCount val="26"/>
                <c:pt idx="0">
                  <c:v>226</c:v>
                </c:pt>
                <c:pt idx="1">
                  <c:v>227</c:v>
                </c:pt>
                <c:pt idx="2">
                  <c:v>228</c:v>
                </c:pt>
                <c:pt idx="3">
                  <c:v>229</c:v>
                </c:pt>
                <c:pt idx="4">
                  <c:v>230</c:v>
                </c:pt>
                <c:pt idx="5">
                  <c:v>231</c:v>
                </c:pt>
                <c:pt idx="6">
                  <c:v>232</c:v>
                </c:pt>
                <c:pt idx="7">
                  <c:v>233</c:v>
                </c:pt>
                <c:pt idx="8">
                  <c:v>234</c:v>
                </c:pt>
                <c:pt idx="9">
                  <c:v>235</c:v>
                </c:pt>
                <c:pt idx="10">
                  <c:v>236</c:v>
                </c:pt>
                <c:pt idx="11">
                  <c:v>237</c:v>
                </c:pt>
                <c:pt idx="12">
                  <c:v>238</c:v>
                </c:pt>
                <c:pt idx="13">
                  <c:v>239</c:v>
                </c:pt>
                <c:pt idx="14">
                  <c:v>240</c:v>
                </c:pt>
                <c:pt idx="15">
                  <c:v>241</c:v>
                </c:pt>
                <c:pt idx="16">
                  <c:v>242</c:v>
                </c:pt>
                <c:pt idx="17">
                  <c:v>243</c:v>
                </c:pt>
                <c:pt idx="18">
                  <c:v>244</c:v>
                </c:pt>
                <c:pt idx="19">
                  <c:v>245</c:v>
                </c:pt>
                <c:pt idx="20">
                  <c:v>246</c:v>
                </c:pt>
                <c:pt idx="21">
                  <c:v>247</c:v>
                </c:pt>
                <c:pt idx="22">
                  <c:v>248</c:v>
                </c:pt>
                <c:pt idx="23">
                  <c:v>249</c:v>
                </c:pt>
                <c:pt idx="24">
                  <c:v>250</c:v>
                </c:pt>
                <c:pt idx="25">
                  <c:v>251</c:v>
                </c:pt>
              </c:numCache>
            </c:numRef>
          </c:xVal>
          <c:yVal>
            <c:numRef>
              <c:f>data!$AL$29:$AL$54</c:f>
              <c:numCache>
                <c:ptCount val="26"/>
                <c:pt idx="0">
                  <c:v>1.369</c:v>
                </c:pt>
                <c:pt idx="1">
                  <c:v>1.3382</c:v>
                </c:pt>
                <c:pt idx="2">
                  <c:v>1.3114</c:v>
                </c:pt>
                <c:pt idx="3">
                  <c:v>1.2955999999999999</c:v>
                </c:pt>
                <c:pt idx="4">
                  <c:v>1.2838</c:v>
                </c:pt>
                <c:pt idx="5">
                  <c:v>1.26</c:v>
                </c:pt>
                <c:pt idx="6">
                  <c:v>1.25075</c:v>
                </c:pt>
                <c:pt idx="7">
                  <c:v>1.2375</c:v>
                </c:pt>
                <c:pt idx="8">
                  <c:v>1.22625</c:v>
                </c:pt>
                <c:pt idx="9">
                  <c:v>1.202</c:v>
                </c:pt>
                <c:pt idx="10">
                  <c:v>1.1787999999999998</c:v>
                </c:pt>
                <c:pt idx="11">
                  <c:v>1.1505999999999998</c:v>
                </c:pt>
                <c:pt idx="12">
                  <c:v>1.1314</c:v>
                </c:pt>
                <c:pt idx="13">
                  <c:v>1.1141999999999999</c:v>
                </c:pt>
                <c:pt idx="14">
                  <c:v>1.09</c:v>
                </c:pt>
                <c:pt idx="15">
                  <c:v>1.0598</c:v>
                </c:pt>
                <c:pt idx="16">
                  <c:v>1.0176</c:v>
                </c:pt>
                <c:pt idx="17">
                  <c:v>0.9734</c:v>
                </c:pt>
                <c:pt idx="18">
                  <c:v>0.9272</c:v>
                </c:pt>
                <c:pt idx="19">
                  <c:v>0.873</c:v>
                </c:pt>
                <c:pt idx="20">
                  <c:v>0.8039999999999999</c:v>
                </c:pt>
                <c:pt idx="21">
                  <c:v>0.6339999999999999</c:v>
                </c:pt>
                <c:pt idx="22">
                  <c:v>0.54725</c:v>
                </c:pt>
                <c:pt idx="23">
                  <c:v>0.47650000000000003</c:v>
                </c:pt>
                <c:pt idx="24">
                  <c:v>0.40175</c:v>
                </c:pt>
                <c:pt idx="25">
                  <c:v>0.32399999999999995</c:v>
                </c:pt>
              </c:numCache>
            </c:numRef>
          </c:yVal>
          <c:smooth val="0"/>
        </c:ser>
        <c:ser>
          <c:idx val="8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data!$S$85:$S$104</c:f>
              <c:numCache>
                <c:ptCount val="20"/>
                <c:pt idx="0">
                  <c:v>231</c:v>
                </c:pt>
                <c:pt idx="1">
                  <c:v>232</c:v>
                </c:pt>
                <c:pt idx="2">
                  <c:v>233</c:v>
                </c:pt>
                <c:pt idx="3">
                  <c:v>234</c:v>
                </c:pt>
                <c:pt idx="4">
                  <c:v>235</c:v>
                </c:pt>
                <c:pt idx="5">
                  <c:v>236</c:v>
                </c:pt>
                <c:pt idx="6">
                  <c:v>237</c:v>
                </c:pt>
                <c:pt idx="7">
                  <c:v>238</c:v>
                </c:pt>
                <c:pt idx="8">
                  <c:v>239</c:v>
                </c:pt>
                <c:pt idx="9">
                  <c:v>240</c:v>
                </c:pt>
                <c:pt idx="10">
                  <c:v>241</c:v>
                </c:pt>
                <c:pt idx="11">
                  <c:v>242</c:v>
                </c:pt>
                <c:pt idx="12">
                  <c:v>243</c:v>
                </c:pt>
                <c:pt idx="13">
                  <c:v>244</c:v>
                </c:pt>
                <c:pt idx="14">
                  <c:v>245</c:v>
                </c:pt>
                <c:pt idx="15">
                  <c:v>246</c:v>
                </c:pt>
                <c:pt idx="16">
                  <c:v>247</c:v>
                </c:pt>
                <c:pt idx="17">
                  <c:v>248</c:v>
                </c:pt>
                <c:pt idx="18">
                  <c:v>249</c:v>
                </c:pt>
                <c:pt idx="19">
                  <c:v>250</c:v>
                </c:pt>
              </c:numCache>
            </c:numRef>
          </c:xVal>
          <c:yVal>
            <c:numRef>
              <c:f>data!$Y$85:$Y$104</c:f>
              <c:numCache>
                <c:ptCount val="20"/>
                <c:pt idx="0">
                  <c:v>0.0009999999999994458</c:v>
                </c:pt>
                <c:pt idx="1">
                  <c:v>0.057000000000000384</c:v>
                </c:pt>
                <c:pt idx="2">
                  <c:v>0.06500000000000039</c:v>
                </c:pt>
                <c:pt idx="3">
                  <c:v>0.11399999999999988</c:v>
                </c:pt>
                <c:pt idx="4">
                  <c:v>0.15200000000000014</c:v>
                </c:pt>
                <c:pt idx="5">
                  <c:v>0.19899999999999984</c:v>
                </c:pt>
                <c:pt idx="6">
                  <c:v>0.25</c:v>
                </c:pt>
                <c:pt idx="7">
                  <c:v>0.30100000000000016</c:v>
                </c:pt>
                <c:pt idx="8">
                  <c:v>0.3200000000000003</c:v>
                </c:pt>
                <c:pt idx="9">
                  <c:v>0.41800000000000015</c:v>
                </c:pt>
                <c:pt idx="10">
                  <c:v>0.4490000000000003</c:v>
                </c:pt>
                <c:pt idx="11">
                  <c:v>0.5379999999999998</c:v>
                </c:pt>
                <c:pt idx="12">
                  <c:v>0.577</c:v>
                </c:pt>
                <c:pt idx="13">
                  <c:v>0.5500000000000003</c:v>
                </c:pt>
                <c:pt idx="14">
                  <c:v>0.5169999999999999</c:v>
                </c:pt>
                <c:pt idx="15">
                  <c:v>0.43400000000000016</c:v>
                </c:pt>
                <c:pt idx="16">
                  <c:v>0.3820000000000001</c:v>
                </c:pt>
                <c:pt idx="17">
                  <c:v>0.3250000000000002</c:v>
                </c:pt>
                <c:pt idx="18">
                  <c:v>0.29000000000000004</c:v>
                </c:pt>
                <c:pt idx="19">
                  <c:v>0.20100000000000007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data!$AR$85:$AR$101</c:f>
              <c:numCache>
                <c:ptCount val="17"/>
                <c:pt idx="0">
                  <c:v>231</c:v>
                </c:pt>
                <c:pt idx="1">
                  <c:v>232</c:v>
                </c:pt>
                <c:pt idx="2">
                  <c:v>233</c:v>
                </c:pt>
                <c:pt idx="3">
                  <c:v>234</c:v>
                </c:pt>
                <c:pt idx="4">
                  <c:v>235</c:v>
                </c:pt>
                <c:pt idx="5">
                  <c:v>236</c:v>
                </c:pt>
                <c:pt idx="6">
                  <c:v>237</c:v>
                </c:pt>
                <c:pt idx="7">
                  <c:v>238</c:v>
                </c:pt>
                <c:pt idx="8">
                  <c:v>239</c:v>
                </c:pt>
                <c:pt idx="9">
                  <c:v>240</c:v>
                </c:pt>
                <c:pt idx="10">
                  <c:v>241</c:v>
                </c:pt>
                <c:pt idx="11">
                  <c:v>242</c:v>
                </c:pt>
                <c:pt idx="12">
                  <c:v>243</c:v>
                </c:pt>
                <c:pt idx="13">
                  <c:v>244</c:v>
                </c:pt>
                <c:pt idx="14">
                  <c:v>245</c:v>
                </c:pt>
                <c:pt idx="15">
                  <c:v>246</c:v>
                </c:pt>
                <c:pt idx="16">
                  <c:v>247</c:v>
                </c:pt>
              </c:numCache>
            </c:numRef>
          </c:xVal>
          <c:yVal>
            <c:numRef>
              <c:f>data!$AV$85:$AV$101</c:f>
              <c:numCache>
                <c:ptCount val="17"/>
                <c:pt idx="0">
                  <c:v>-0.6353999999999997</c:v>
                </c:pt>
                <c:pt idx="1">
                  <c:v>-0.5740999999999996</c:v>
                </c:pt>
                <c:pt idx="2">
                  <c:v>-0.5577999999999994</c:v>
                </c:pt>
                <c:pt idx="3">
                  <c:v>-0.49429999999999996</c:v>
                </c:pt>
                <c:pt idx="4">
                  <c:v>-0.4222999999999999</c:v>
                </c:pt>
                <c:pt idx="5">
                  <c:v>-0.35550000000000015</c:v>
                </c:pt>
                <c:pt idx="6">
                  <c:v>-0.3036000000000003</c:v>
                </c:pt>
                <c:pt idx="7">
                  <c:v>-0.23880000000000035</c:v>
                </c:pt>
                <c:pt idx="8">
                  <c:v>-0.1987000000000001</c:v>
                </c:pt>
                <c:pt idx="9">
                  <c:v>-0.08150000000000013</c:v>
                </c:pt>
                <c:pt idx="10">
                  <c:v>-0.02629999999999999</c:v>
                </c:pt>
                <c:pt idx="11">
                  <c:v>0.08409999999999984</c:v>
                </c:pt>
                <c:pt idx="12">
                  <c:v>0.1322000000000001</c:v>
                </c:pt>
                <c:pt idx="13">
                  <c:v>0.1351</c:v>
                </c:pt>
                <c:pt idx="14">
                  <c:v>0.11619999999999964</c:v>
                </c:pt>
                <c:pt idx="15">
                  <c:v>0.05610000000000026</c:v>
                </c:pt>
                <c:pt idx="16">
                  <c:v>0.05010000000000003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data!$AR$85:$AR$101</c:f>
              <c:numCache>
                <c:ptCount val="17"/>
                <c:pt idx="0">
                  <c:v>231</c:v>
                </c:pt>
                <c:pt idx="1">
                  <c:v>232</c:v>
                </c:pt>
                <c:pt idx="2">
                  <c:v>233</c:v>
                </c:pt>
                <c:pt idx="3">
                  <c:v>234</c:v>
                </c:pt>
                <c:pt idx="4">
                  <c:v>235</c:v>
                </c:pt>
                <c:pt idx="5">
                  <c:v>236</c:v>
                </c:pt>
                <c:pt idx="6">
                  <c:v>237</c:v>
                </c:pt>
                <c:pt idx="7">
                  <c:v>238</c:v>
                </c:pt>
                <c:pt idx="8">
                  <c:v>239</c:v>
                </c:pt>
                <c:pt idx="9">
                  <c:v>240</c:v>
                </c:pt>
                <c:pt idx="10">
                  <c:v>241</c:v>
                </c:pt>
                <c:pt idx="11">
                  <c:v>242</c:v>
                </c:pt>
                <c:pt idx="12">
                  <c:v>243</c:v>
                </c:pt>
                <c:pt idx="13">
                  <c:v>244</c:v>
                </c:pt>
                <c:pt idx="14">
                  <c:v>245</c:v>
                </c:pt>
                <c:pt idx="15">
                  <c:v>246</c:v>
                </c:pt>
                <c:pt idx="16">
                  <c:v>247</c:v>
                </c:pt>
              </c:numCache>
            </c:numRef>
          </c:xVal>
          <c:yVal>
            <c:numRef>
              <c:f>data!$AX$85:$AX$101</c:f>
              <c:numCache>
                <c:ptCount val="17"/>
                <c:pt idx="0">
                  <c:v>0.03699999999999992</c:v>
                </c:pt>
                <c:pt idx="1">
                  <c:v>0.09170000000000034</c:v>
                </c:pt>
                <c:pt idx="2">
                  <c:v>0.09780000000000033</c:v>
                </c:pt>
                <c:pt idx="3">
                  <c:v>0.15890000000000004</c:v>
                </c:pt>
                <c:pt idx="4">
                  <c:v>0.22380000000000067</c:v>
                </c:pt>
                <c:pt idx="5">
                  <c:v>0.28140000000000054</c:v>
                </c:pt>
                <c:pt idx="6">
                  <c:v>0.3248999999999995</c:v>
                </c:pt>
                <c:pt idx="7">
                  <c:v>0.38289999999999935</c:v>
                </c:pt>
                <c:pt idx="8">
                  <c:v>0.4093</c:v>
                </c:pt>
                <c:pt idx="9">
                  <c:v>0.5202999999999998</c:v>
                </c:pt>
                <c:pt idx="10">
                  <c:v>0.5655999999999994</c:v>
                </c:pt>
                <c:pt idx="11">
                  <c:v>0.6669000000000005</c:v>
                </c:pt>
                <c:pt idx="12">
                  <c:v>0.7009000000000003</c:v>
                </c:pt>
                <c:pt idx="13">
                  <c:v>0.6919</c:v>
                </c:pt>
                <c:pt idx="14">
                  <c:v>0.6546999999999996</c:v>
                </c:pt>
                <c:pt idx="15">
                  <c:v>0.5832999999999999</c:v>
                </c:pt>
                <c:pt idx="16">
                  <c:v>0.5617000000000001</c:v>
                </c:pt>
              </c:numCache>
            </c:numRef>
          </c:yVal>
          <c:smooth val="0"/>
        </c:ser>
        <c:axId val="3245891"/>
        <c:axId val="29213020"/>
      </c:scatterChart>
      <c:valAx>
        <c:axId val="3245891"/>
        <c:scaling>
          <c:orientation val="minMax"/>
          <c:max val="25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Maas kilometer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9213020"/>
        <c:crossesAt val="-0.6"/>
        <c:crossBetween val="midCat"/>
        <c:dispUnits/>
        <c:majorUnit val="10"/>
        <c:minorUnit val="1"/>
      </c:valAx>
      <c:valAx>
        <c:axId val="29213020"/>
        <c:scaling>
          <c:orientation val="minMax"/>
          <c:max val="1.8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waterstandsverschil t.o.v. HR1996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3245891"/>
        <c:crosses val="autoZero"/>
        <c:crossBetween val="midCat"/>
        <c:dispUnits/>
        <c:majorUnit val="0.2"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0915"/>
          <c:y val="0.058"/>
          <c:w val="0.34325"/>
          <c:h val="0.28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17"/>
          <c:w val="0.9525"/>
          <c:h val="0.927"/>
        </c:manualLayout>
      </c:layout>
      <c:scatterChart>
        <c:scatterStyle val="lineMarker"/>
        <c:varyColors val="0"/>
        <c:ser>
          <c:idx val="4"/>
          <c:order val="0"/>
          <c:tx>
            <c:strRef>
              <c:f>data!$AW$1</c:f>
              <c:strCache>
                <c:ptCount val="1"/>
                <c:pt idx="0">
                  <c:v>Q_4600 (na de Maaswerken, 2010)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data!$BD$4:$BD$55</c:f>
              <c:numCache>
                <c:ptCount val="52"/>
                <c:pt idx="0">
                  <c:v>4600</c:v>
                </c:pt>
                <c:pt idx="1">
                  <c:v>4600</c:v>
                </c:pt>
                <c:pt idx="2">
                  <c:v>4600</c:v>
                </c:pt>
                <c:pt idx="3">
                  <c:v>4600</c:v>
                </c:pt>
                <c:pt idx="4">
                  <c:v>4600</c:v>
                </c:pt>
                <c:pt idx="5">
                  <c:v>4600</c:v>
                </c:pt>
                <c:pt idx="6">
                  <c:v>4600</c:v>
                </c:pt>
                <c:pt idx="7">
                  <c:v>4600</c:v>
                </c:pt>
                <c:pt idx="8">
                  <c:v>4600</c:v>
                </c:pt>
                <c:pt idx="9">
                  <c:v>4600</c:v>
                </c:pt>
                <c:pt idx="10">
                  <c:v>4600</c:v>
                </c:pt>
                <c:pt idx="11">
                  <c:v>4600</c:v>
                </c:pt>
                <c:pt idx="12">
                  <c:v>4600</c:v>
                </c:pt>
                <c:pt idx="13">
                  <c:v>4600</c:v>
                </c:pt>
                <c:pt idx="14">
                  <c:v>4600</c:v>
                </c:pt>
                <c:pt idx="15">
                  <c:v>4600</c:v>
                </c:pt>
                <c:pt idx="16">
                  <c:v>4600</c:v>
                </c:pt>
                <c:pt idx="17">
                  <c:v>4600</c:v>
                </c:pt>
                <c:pt idx="18">
                  <c:v>4600</c:v>
                </c:pt>
                <c:pt idx="19">
                  <c:v>4600</c:v>
                </c:pt>
                <c:pt idx="20">
                  <c:v>4600</c:v>
                </c:pt>
                <c:pt idx="21">
                  <c:v>4600</c:v>
                </c:pt>
                <c:pt idx="22">
                  <c:v>4600</c:v>
                </c:pt>
                <c:pt idx="23">
                  <c:v>4600</c:v>
                </c:pt>
                <c:pt idx="24">
                  <c:v>4600</c:v>
                </c:pt>
                <c:pt idx="25">
                  <c:v>4600</c:v>
                </c:pt>
                <c:pt idx="26">
                  <c:v>4600</c:v>
                </c:pt>
                <c:pt idx="27">
                  <c:v>4600</c:v>
                </c:pt>
                <c:pt idx="28">
                  <c:v>4600</c:v>
                </c:pt>
                <c:pt idx="29">
                  <c:v>4600</c:v>
                </c:pt>
                <c:pt idx="30">
                  <c:v>4600</c:v>
                </c:pt>
                <c:pt idx="31">
                  <c:v>4600</c:v>
                </c:pt>
                <c:pt idx="32">
                  <c:v>4600</c:v>
                </c:pt>
                <c:pt idx="33">
                  <c:v>4600</c:v>
                </c:pt>
                <c:pt idx="34">
                  <c:v>4600</c:v>
                </c:pt>
                <c:pt idx="35">
                  <c:v>4600</c:v>
                </c:pt>
                <c:pt idx="36">
                  <c:v>4600</c:v>
                </c:pt>
                <c:pt idx="37">
                  <c:v>4600</c:v>
                </c:pt>
                <c:pt idx="38">
                  <c:v>4600</c:v>
                </c:pt>
                <c:pt idx="39">
                  <c:v>4600</c:v>
                </c:pt>
                <c:pt idx="40">
                  <c:v>4600</c:v>
                </c:pt>
                <c:pt idx="41">
                  <c:v>4600</c:v>
                </c:pt>
                <c:pt idx="42">
                  <c:v>4600</c:v>
                </c:pt>
                <c:pt idx="43">
                  <c:v>4600</c:v>
                </c:pt>
                <c:pt idx="44">
                  <c:v>4600</c:v>
                </c:pt>
                <c:pt idx="45">
                  <c:v>4600</c:v>
                </c:pt>
                <c:pt idx="46">
                  <c:v>4600</c:v>
                </c:pt>
                <c:pt idx="47">
                  <c:v>4600</c:v>
                </c:pt>
                <c:pt idx="48">
                  <c:v>4600</c:v>
                </c:pt>
                <c:pt idx="49">
                  <c:v>4600</c:v>
                </c:pt>
                <c:pt idx="50">
                  <c:v>4600</c:v>
                </c:pt>
                <c:pt idx="51">
                  <c:v>4600</c:v>
                </c:pt>
              </c:numCache>
            </c:numRef>
          </c:xVal>
          <c:yVal>
            <c:numRef>
              <c:f>data!$AW$4:$AW$55</c:f>
              <c:numCache>
                <c:ptCount val="52"/>
                <c:pt idx="0">
                  <c:v>0.7943999999999996</c:v>
                </c:pt>
                <c:pt idx="1">
                  <c:v>0.7749000000000006</c:v>
                </c:pt>
                <c:pt idx="2">
                  <c:v>0.7667000000000002</c:v>
                </c:pt>
                <c:pt idx="3">
                  <c:v>0.7439</c:v>
                </c:pt>
                <c:pt idx="4">
                  <c:v>0.7035</c:v>
                </c:pt>
                <c:pt idx="5">
                  <c:v>0.7720000000000002</c:v>
                </c:pt>
                <c:pt idx="6">
                  <c:v>0.7612000000000005</c:v>
                </c:pt>
                <c:pt idx="7">
                  <c:v>0.7363999999999997</c:v>
                </c:pt>
                <c:pt idx="8">
                  <c:v>0.7432999999999996</c:v>
                </c:pt>
                <c:pt idx="9">
                  <c:v>0.7137999999999991</c:v>
                </c:pt>
                <c:pt idx="10">
                  <c:v>0.6920000000000002</c:v>
                </c:pt>
                <c:pt idx="11">
                  <c:v>0.6350000000000016</c:v>
                </c:pt>
                <c:pt idx="12">
                  <c:v>0.6025000000000009</c:v>
                </c:pt>
                <c:pt idx="13">
                  <c:v>0.5436000000000014</c:v>
                </c:pt>
                <c:pt idx="14">
                  <c:v>0.5127000000000006</c:v>
                </c:pt>
                <c:pt idx="15">
                  <c:v>0.577</c:v>
                </c:pt>
                <c:pt idx="16">
                  <c:v>0.6046999999999993</c:v>
                </c:pt>
                <c:pt idx="17">
                  <c:v>0.6610999999999994</c:v>
                </c:pt>
                <c:pt idx="18">
                  <c:v>0.6645000000000003</c:v>
                </c:pt>
                <c:pt idx="19">
                  <c:v>0.6943999999999999</c:v>
                </c:pt>
                <c:pt idx="20">
                  <c:v>0.6865000000000006</c:v>
                </c:pt>
                <c:pt idx="21">
                  <c:v>0.7334999999999994</c:v>
                </c:pt>
                <c:pt idx="22">
                  <c:v>0.748899999999999</c:v>
                </c:pt>
                <c:pt idx="23">
                  <c:v>0.7104999999999997</c:v>
                </c:pt>
                <c:pt idx="24">
                  <c:v>0.7362000000000002</c:v>
                </c:pt>
                <c:pt idx="25">
                  <c:v>0.7301000000000002</c:v>
                </c:pt>
                <c:pt idx="26">
                  <c:v>0.7027000000000001</c:v>
                </c:pt>
                <c:pt idx="27">
                  <c:v>0.6971000000000007</c:v>
                </c:pt>
                <c:pt idx="28">
                  <c:v>0.798</c:v>
                </c:pt>
                <c:pt idx="29">
                  <c:v>0.8120999999999992</c:v>
                </c:pt>
                <c:pt idx="30">
                  <c:v>0.8759000000000015</c:v>
                </c:pt>
                <c:pt idx="31">
                  <c:v>0.8638999999999992</c:v>
                </c:pt>
                <c:pt idx="32">
                  <c:v>0.8605999999999998</c:v>
                </c:pt>
                <c:pt idx="33">
                  <c:v>0.8407999999999998</c:v>
                </c:pt>
                <c:pt idx="34">
                  <c:v>0.8652999999999995</c:v>
                </c:pt>
                <c:pt idx="35">
                  <c:v>0.8225999999999996</c:v>
                </c:pt>
                <c:pt idx="36">
                  <c:v>0.7470999999999997</c:v>
                </c:pt>
                <c:pt idx="37">
                  <c:v>0.8003</c:v>
                </c:pt>
                <c:pt idx="38">
                  <c:v>0.7298999999999989</c:v>
                </c:pt>
                <c:pt idx="39">
                  <c:v>0.6746999999999996</c:v>
                </c:pt>
                <c:pt idx="40">
                  <c:v>0.7124999999999986</c:v>
                </c:pt>
                <c:pt idx="41">
                  <c:v>0.7409999999999997</c:v>
                </c:pt>
                <c:pt idx="42">
                  <c:v>0.664299999999999</c:v>
                </c:pt>
                <c:pt idx="43">
                  <c:v>0.7295999999999996</c:v>
                </c:pt>
                <c:pt idx="44">
                  <c:v>0.7725000000000009</c:v>
                </c:pt>
                <c:pt idx="45">
                  <c:v>0.773200000000001</c:v>
                </c:pt>
                <c:pt idx="46">
                  <c:v>0.8223000000000003</c:v>
                </c:pt>
                <c:pt idx="47">
                  <c:v>0.7226999999999997</c:v>
                </c:pt>
                <c:pt idx="48">
                  <c:v>0.7690000000000001</c:v>
                </c:pt>
                <c:pt idx="49">
                  <c:v>0.6679000000000013</c:v>
                </c:pt>
                <c:pt idx="50">
                  <c:v>0.6433</c:v>
                </c:pt>
                <c:pt idx="51">
                  <c:v>0.635699999999999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data!$AU$1</c:f>
              <c:strCache>
                <c:ptCount val="1"/>
                <c:pt idx="0">
                  <c:v>Q_3800 (na de Maaswerken, 2010)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data!$BA$4:$BA$55</c:f>
              <c:numCache>
                <c:ptCount val="52"/>
                <c:pt idx="0">
                  <c:v>3800</c:v>
                </c:pt>
                <c:pt idx="1">
                  <c:v>3800</c:v>
                </c:pt>
                <c:pt idx="2">
                  <c:v>3800</c:v>
                </c:pt>
                <c:pt idx="3">
                  <c:v>3800</c:v>
                </c:pt>
                <c:pt idx="4">
                  <c:v>3800</c:v>
                </c:pt>
                <c:pt idx="5">
                  <c:v>3800</c:v>
                </c:pt>
                <c:pt idx="6">
                  <c:v>3800</c:v>
                </c:pt>
                <c:pt idx="7">
                  <c:v>3800</c:v>
                </c:pt>
                <c:pt idx="8">
                  <c:v>3800</c:v>
                </c:pt>
                <c:pt idx="9">
                  <c:v>3800</c:v>
                </c:pt>
                <c:pt idx="10">
                  <c:v>3800</c:v>
                </c:pt>
                <c:pt idx="11">
                  <c:v>3800</c:v>
                </c:pt>
                <c:pt idx="12">
                  <c:v>3800</c:v>
                </c:pt>
                <c:pt idx="13">
                  <c:v>3800</c:v>
                </c:pt>
                <c:pt idx="14">
                  <c:v>3800</c:v>
                </c:pt>
                <c:pt idx="15">
                  <c:v>3800</c:v>
                </c:pt>
                <c:pt idx="16">
                  <c:v>3800</c:v>
                </c:pt>
                <c:pt idx="17">
                  <c:v>3800</c:v>
                </c:pt>
                <c:pt idx="18">
                  <c:v>3800</c:v>
                </c:pt>
                <c:pt idx="19">
                  <c:v>3800</c:v>
                </c:pt>
                <c:pt idx="20">
                  <c:v>3800</c:v>
                </c:pt>
                <c:pt idx="21">
                  <c:v>3800</c:v>
                </c:pt>
                <c:pt idx="22">
                  <c:v>3800</c:v>
                </c:pt>
                <c:pt idx="23">
                  <c:v>3800</c:v>
                </c:pt>
                <c:pt idx="24">
                  <c:v>3800</c:v>
                </c:pt>
                <c:pt idx="25">
                  <c:v>3800</c:v>
                </c:pt>
                <c:pt idx="26">
                  <c:v>3800</c:v>
                </c:pt>
                <c:pt idx="27">
                  <c:v>3800</c:v>
                </c:pt>
                <c:pt idx="28">
                  <c:v>3800</c:v>
                </c:pt>
                <c:pt idx="29">
                  <c:v>3800</c:v>
                </c:pt>
                <c:pt idx="30">
                  <c:v>3800</c:v>
                </c:pt>
                <c:pt idx="31">
                  <c:v>3800</c:v>
                </c:pt>
                <c:pt idx="32">
                  <c:v>3800</c:v>
                </c:pt>
                <c:pt idx="33">
                  <c:v>3800</c:v>
                </c:pt>
                <c:pt idx="34">
                  <c:v>3800</c:v>
                </c:pt>
                <c:pt idx="35">
                  <c:v>3800</c:v>
                </c:pt>
                <c:pt idx="36">
                  <c:v>3800</c:v>
                </c:pt>
                <c:pt idx="37">
                  <c:v>3800</c:v>
                </c:pt>
                <c:pt idx="38">
                  <c:v>3800</c:v>
                </c:pt>
                <c:pt idx="39">
                  <c:v>3800</c:v>
                </c:pt>
                <c:pt idx="40">
                  <c:v>3800</c:v>
                </c:pt>
                <c:pt idx="41">
                  <c:v>3800</c:v>
                </c:pt>
                <c:pt idx="42">
                  <c:v>3800</c:v>
                </c:pt>
                <c:pt idx="43">
                  <c:v>3800</c:v>
                </c:pt>
                <c:pt idx="44">
                  <c:v>3800</c:v>
                </c:pt>
                <c:pt idx="45">
                  <c:v>3800</c:v>
                </c:pt>
                <c:pt idx="46">
                  <c:v>3800</c:v>
                </c:pt>
                <c:pt idx="47">
                  <c:v>3800</c:v>
                </c:pt>
                <c:pt idx="48">
                  <c:v>3800</c:v>
                </c:pt>
                <c:pt idx="49">
                  <c:v>3800</c:v>
                </c:pt>
                <c:pt idx="50">
                  <c:v>3800</c:v>
                </c:pt>
                <c:pt idx="51">
                  <c:v>3800</c:v>
                </c:pt>
              </c:numCache>
            </c:numRef>
          </c:xVal>
          <c:yVal>
            <c:numRef>
              <c:f>data!$AU$4:$AU$55</c:f>
              <c:numCache>
                <c:ptCount val="52"/>
                <c:pt idx="0">
                  <c:v>0.0367999999999995</c:v>
                </c:pt>
                <c:pt idx="1">
                  <c:v>0.0045999999999999375</c:v>
                </c:pt>
                <c:pt idx="2">
                  <c:v>-0.01410000000000089</c:v>
                </c:pt>
                <c:pt idx="3">
                  <c:v>-0.04279999999999973</c:v>
                </c:pt>
                <c:pt idx="4">
                  <c:v>-0.09490000000000087</c:v>
                </c:pt>
                <c:pt idx="5">
                  <c:v>-0.00879999999999903</c:v>
                </c:pt>
                <c:pt idx="6">
                  <c:v>-0.04499999999999993</c:v>
                </c:pt>
                <c:pt idx="7">
                  <c:v>-0.07699999999999996</c:v>
                </c:pt>
                <c:pt idx="8">
                  <c:v>-0.07590000000000074</c:v>
                </c:pt>
                <c:pt idx="9">
                  <c:v>-0.11270000000000024</c:v>
                </c:pt>
                <c:pt idx="10">
                  <c:v>-0.1385000000000005</c:v>
                </c:pt>
                <c:pt idx="11">
                  <c:v>-0.20749999999999957</c:v>
                </c:pt>
                <c:pt idx="12">
                  <c:v>-0.24879999999999924</c:v>
                </c:pt>
                <c:pt idx="13">
                  <c:v>-0.31209999999999916</c:v>
                </c:pt>
                <c:pt idx="14">
                  <c:v>-0.3287999999999993</c:v>
                </c:pt>
                <c:pt idx="15">
                  <c:v>-0.24029999999999951</c:v>
                </c:pt>
                <c:pt idx="16">
                  <c:v>-0.21039999999999992</c:v>
                </c:pt>
                <c:pt idx="17">
                  <c:v>-0.15440000000000076</c:v>
                </c:pt>
                <c:pt idx="18">
                  <c:v>-0.1438000000000006</c:v>
                </c:pt>
                <c:pt idx="19">
                  <c:v>-0.10060000000000002</c:v>
                </c:pt>
                <c:pt idx="20">
                  <c:v>-0.09270000000000067</c:v>
                </c:pt>
                <c:pt idx="21">
                  <c:v>-0.046499999999999986</c:v>
                </c:pt>
                <c:pt idx="22">
                  <c:v>-0.02090000000000103</c:v>
                </c:pt>
                <c:pt idx="23">
                  <c:v>-0.05910000000000082</c:v>
                </c:pt>
                <c:pt idx="24">
                  <c:v>-0.04780000000000051</c:v>
                </c:pt>
                <c:pt idx="25">
                  <c:v>-0.060100000000000264</c:v>
                </c:pt>
                <c:pt idx="26">
                  <c:v>-0.08259999999999934</c:v>
                </c:pt>
                <c:pt idx="27">
                  <c:v>-0.08280000000000065</c:v>
                </c:pt>
                <c:pt idx="28">
                  <c:v>0.007400000000000517</c:v>
                </c:pt>
                <c:pt idx="29">
                  <c:v>0.023099999999999454</c:v>
                </c:pt>
                <c:pt idx="30">
                  <c:v>0.08500000000000085</c:v>
                </c:pt>
                <c:pt idx="31">
                  <c:v>0.08819999999999872</c:v>
                </c:pt>
                <c:pt idx="32">
                  <c:v>0.11159999999999926</c:v>
                </c:pt>
                <c:pt idx="33">
                  <c:v>0.10630000000000095</c:v>
                </c:pt>
                <c:pt idx="34">
                  <c:v>0.10689999999999955</c:v>
                </c:pt>
                <c:pt idx="35">
                  <c:v>0.05489999999999995</c:v>
                </c:pt>
                <c:pt idx="36">
                  <c:v>-0.004000000000001336</c:v>
                </c:pt>
                <c:pt idx="37">
                  <c:v>0.030699999999999505</c:v>
                </c:pt>
                <c:pt idx="38">
                  <c:v>-0.03710000000000058</c:v>
                </c:pt>
                <c:pt idx="39">
                  <c:v>-0.11720000000000041</c:v>
                </c:pt>
                <c:pt idx="40">
                  <c:v>-0.08930000000000149</c:v>
                </c:pt>
                <c:pt idx="41">
                  <c:v>-0.06670000000000087</c:v>
                </c:pt>
                <c:pt idx="42">
                  <c:v>-0.1546000000000003</c:v>
                </c:pt>
                <c:pt idx="43">
                  <c:v>-0.10089999999999932</c:v>
                </c:pt>
                <c:pt idx="44">
                  <c:v>-0.07589999999999897</c:v>
                </c:pt>
                <c:pt idx="45">
                  <c:v>-0.06199999999999939</c:v>
                </c:pt>
                <c:pt idx="46">
                  <c:v>-0.023299999999998988</c:v>
                </c:pt>
                <c:pt idx="47">
                  <c:v>-0.11769999999999925</c:v>
                </c:pt>
                <c:pt idx="48">
                  <c:v>-0.08720000000000105</c:v>
                </c:pt>
                <c:pt idx="49">
                  <c:v>-0.1324999999999985</c:v>
                </c:pt>
                <c:pt idx="50">
                  <c:v>-0.17270000000000074</c:v>
                </c:pt>
                <c:pt idx="51">
                  <c:v>-0.18290000000000006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data!$AC$1</c:f>
              <c:strCache>
                <c:ptCount val="1"/>
                <c:pt idx="0">
                  <c:v>Q_4600 (IVM)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data!$BD$4:$BD$55</c:f>
              <c:numCache>
                <c:ptCount val="52"/>
                <c:pt idx="0">
                  <c:v>4600</c:v>
                </c:pt>
                <c:pt idx="1">
                  <c:v>4600</c:v>
                </c:pt>
                <c:pt idx="2">
                  <c:v>4600</c:v>
                </c:pt>
                <c:pt idx="3">
                  <c:v>4600</c:v>
                </c:pt>
                <c:pt idx="4">
                  <c:v>4600</c:v>
                </c:pt>
                <c:pt idx="5">
                  <c:v>4600</c:v>
                </c:pt>
                <c:pt idx="6">
                  <c:v>4600</c:v>
                </c:pt>
                <c:pt idx="7">
                  <c:v>4600</c:v>
                </c:pt>
                <c:pt idx="8">
                  <c:v>4600</c:v>
                </c:pt>
                <c:pt idx="9">
                  <c:v>4600</c:v>
                </c:pt>
                <c:pt idx="10">
                  <c:v>4600</c:v>
                </c:pt>
                <c:pt idx="11">
                  <c:v>4600</c:v>
                </c:pt>
                <c:pt idx="12">
                  <c:v>4600</c:v>
                </c:pt>
                <c:pt idx="13">
                  <c:v>4600</c:v>
                </c:pt>
                <c:pt idx="14">
                  <c:v>4600</c:v>
                </c:pt>
                <c:pt idx="15">
                  <c:v>4600</c:v>
                </c:pt>
                <c:pt idx="16">
                  <c:v>4600</c:v>
                </c:pt>
                <c:pt idx="17">
                  <c:v>4600</c:v>
                </c:pt>
                <c:pt idx="18">
                  <c:v>4600</c:v>
                </c:pt>
                <c:pt idx="19">
                  <c:v>4600</c:v>
                </c:pt>
                <c:pt idx="20">
                  <c:v>4600</c:v>
                </c:pt>
                <c:pt idx="21">
                  <c:v>4600</c:v>
                </c:pt>
                <c:pt idx="22">
                  <c:v>4600</c:v>
                </c:pt>
                <c:pt idx="23">
                  <c:v>4600</c:v>
                </c:pt>
                <c:pt idx="24">
                  <c:v>4600</c:v>
                </c:pt>
                <c:pt idx="25">
                  <c:v>4600</c:v>
                </c:pt>
                <c:pt idx="26">
                  <c:v>4600</c:v>
                </c:pt>
                <c:pt idx="27">
                  <c:v>4600</c:v>
                </c:pt>
                <c:pt idx="28">
                  <c:v>4600</c:v>
                </c:pt>
                <c:pt idx="29">
                  <c:v>4600</c:v>
                </c:pt>
                <c:pt idx="30">
                  <c:v>4600</c:v>
                </c:pt>
                <c:pt idx="31">
                  <c:v>4600</c:v>
                </c:pt>
                <c:pt idx="32">
                  <c:v>4600</c:v>
                </c:pt>
                <c:pt idx="33">
                  <c:v>4600</c:v>
                </c:pt>
                <c:pt idx="34">
                  <c:v>4600</c:v>
                </c:pt>
                <c:pt idx="35">
                  <c:v>4600</c:v>
                </c:pt>
                <c:pt idx="36">
                  <c:v>4600</c:v>
                </c:pt>
                <c:pt idx="37">
                  <c:v>4600</c:v>
                </c:pt>
                <c:pt idx="38">
                  <c:v>4600</c:v>
                </c:pt>
                <c:pt idx="39">
                  <c:v>4600</c:v>
                </c:pt>
                <c:pt idx="40">
                  <c:v>4600</c:v>
                </c:pt>
                <c:pt idx="41">
                  <c:v>4600</c:v>
                </c:pt>
                <c:pt idx="42">
                  <c:v>4600</c:v>
                </c:pt>
                <c:pt idx="43">
                  <c:v>4600</c:v>
                </c:pt>
                <c:pt idx="44">
                  <c:v>4600</c:v>
                </c:pt>
                <c:pt idx="45">
                  <c:v>4600</c:v>
                </c:pt>
                <c:pt idx="46">
                  <c:v>4600</c:v>
                </c:pt>
                <c:pt idx="47">
                  <c:v>4600</c:v>
                </c:pt>
                <c:pt idx="48">
                  <c:v>4600</c:v>
                </c:pt>
                <c:pt idx="49">
                  <c:v>4600</c:v>
                </c:pt>
                <c:pt idx="50">
                  <c:v>4600</c:v>
                </c:pt>
                <c:pt idx="51">
                  <c:v>4600</c:v>
                </c:pt>
              </c:numCache>
            </c:numRef>
          </c:xVal>
          <c:yVal>
            <c:numRef>
              <c:f>data!$Q$4:$Q$55</c:f>
              <c:numCache>
                <c:ptCount val="52"/>
                <c:pt idx="0">
                  <c:v>0.74</c:v>
                </c:pt>
                <c:pt idx="1">
                  <c:v>0.76</c:v>
                </c:pt>
                <c:pt idx="2">
                  <c:v>0.77</c:v>
                </c:pt>
                <c:pt idx="3">
                  <c:v>0.77</c:v>
                </c:pt>
                <c:pt idx="4">
                  <c:v>0.78</c:v>
                </c:pt>
                <c:pt idx="5">
                  <c:v>0.76</c:v>
                </c:pt>
                <c:pt idx="6">
                  <c:v>0.79</c:v>
                </c:pt>
                <c:pt idx="7">
                  <c:v>0.8</c:v>
                </c:pt>
                <c:pt idx="8">
                  <c:v>0.8</c:v>
                </c:pt>
                <c:pt idx="9">
                  <c:v>0.81</c:v>
                </c:pt>
                <c:pt idx="10">
                  <c:v>0.81</c:v>
                </c:pt>
                <c:pt idx="11">
                  <c:v>0.82</c:v>
                </c:pt>
                <c:pt idx="12">
                  <c:v>0.83</c:v>
                </c:pt>
                <c:pt idx="13">
                  <c:v>0.83</c:v>
                </c:pt>
                <c:pt idx="14">
                  <c:v>0.82</c:v>
                </c:pt>
                <c:pt idx="15">
                  <c:v>0.79</c:v>
                </c:pt>
                <c:pt idx="16">
                  <c:v>0.79</c:v>
                </c:pt>
                <c:pt idx="17">
                  <c:v>0.79</c:v>
                </c:pt>
                <c:pt idx="18">
                  <c:v>0.78</c:v>
                </c:pt>
                <c:pt idx="19">
                  <c:v>0.76</c:v>
                </c:pt>
                <c:pt idx="20">
                  <c:v>0.75</c:v>
                </c:pt>
                <c:pt idx="21">
                  <c:v>0.75</c:v>
                </c:pt>
                <c:pt idx="22">
                  <c:v>0.73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0.73</c:v>
                </c:pt>
                <c:pt idx="27">
                  <c:v>0.73</c:v>
                </c:pt>
                <c:pt idx="28">
                  <c:v>0.74</c:v>
                </c:pt>
                <c:pt idx="29">
                  <c:v>0.74</c:v>
                </c:pt>
                <c:pt idx="30">
                  <c:v>0.74</c:v>
                </c:pt>
                <c:pt idx="31">
                  <c:v>0.72</c:v>
                </c:pt>
                <c:pt idx="32">
                  <c:v>0.69</c:v>
                </c:pt>
                <c:pt idx="33">
                  <c:v>0.67</c:v>
                </c:pt>
                <c:pt idx="34">
                  <c:v>0.69</c:v>
                </c:pt>
                <c:pt idx="35">
                  <c:v>0.69</c:v>
                </c:pt>
                <c:pt idx="36">
                  <c:v>0.67</c:v>
                </c:pt>
                <c:pt idx="37">
                  <c:v>0.68</c:v>
                </c:pt>
                <c:pt idx="38">
                  <c:v>0.67</c:v>
                </c:pt>
                <c:pt idx="39">
                  <c:v>0.68</c:v>
                </c:pt>
                <c:pt idx="40">
                  <c:v>0.69</c:v>
                </c:pt>
                <c:pt idx="41">
                  <c:v>0.69</c:v>
                </c:pt>
                <c:pt idx="42">
                  <c:v>0.69</c:v>
                </c:pt>
                <c:pt idx="43">
                  <c:v>0.7</c:v>
                </c:pt>
                <c:pt idx="44">
                  <c:v>0.71</c:v>
                </c:pt>
                <c:pt idx="45">
                  <c:v>0.68</c:v>
                </c:pt>
                <c:pt idx="46">
                  <c:v>0.68</c:v>
                </c:pt>
                <c:pt idx="47">
                  <c:v>0.66</c:v>
                </c:pt>
                <c:pt idx="48">
                  <c:v>0.66</c:v>
                </c:pt>
                <c:pt idx="49">
                  <c:v>0.59</c:v>
                </c:pt>
                <c:pt idx="50">
                  <c:v>0.6</c:v>
                </c:pt>
                <c:pt idx="51">
                  <c:v>0.57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data!$AA$1</c:f>
              <c:strCache>
                <c:ptCount val="1"/>
                <c:pt idx="0">
                  <c:v>Q_4200 (IVM)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data!$BB$4:$BB$55</c:f>
              <c:numCache>
                <c:ptCount val="52"/>
                <c:pt idx="0">
                  <c:v>4200</c:v>
                </c:pt>
                <c:pt idx="1">
                  <c:v>4200</c:v>
                </c:pt>
                <c:pt idx="2">
                  <c:v>4200</c:v>
                </c:pt>
                <c:pt idx="3">
                  <c:v>4200</c:v>
                </c:pt>
                <c:pt idx="4">
                  <c:v>4200</c:v>
                </c:pt>
                <c:pt idx="5">
                  <c:v>4200</c:v>
                </c:pt>
                <c:pt idx="6">
                  <c:v>4200</c:v>
                </c:pt>
                <c:pt idx="7">
                  <c:v>4200</c:v>
                </c:pt>
                <c:pt idx="8">
                  <c:v>4200</c:v>
                </c:pt>
                <c:pt idx="9">
                  <c:v>4200</c:v>
                </c:pt>
                <c:pt idx="10">
                  <c:v>4200</c:v>
                </c:pt>
                <c:pt idx="11">
                  <c:v>4200</c:v>
                </c:pt>
                <c:pt idx="12">
                  <c:v>4200</c:v>
                </c:pt>
                <c:pt idx="13">
                  <c:v>4200</c:v>
                </c:pt>
                <c:pt idx="14">
                  <c:v>4200</c:v>
                </c:pt>
                <c:pt idx="15">
                  <c:v>4200</c:v>
                </c:pt>
                <c:pt idx="16">
                  <c:v>4200</c:v>
                </c:pt>
                <c:pt idx="17">
                  <c:v>4200</c:v>
                </c:pt>
                <c:pt idx="18">
                  <c:v>4200</c:v>
                </c:pt>
                <c:pt idx="19">
                  <c:v>4200</c:v>
                </c:pt>
                <c:pt idx="20">
                  <c:v>4200</c:v>
                </c:pt>
                <c:pt idx="21">
                  <c:v>4200</c:v>
                </c:pt>
                <c:pt idx="22">
                  <c:v>4200</c:v>
                </c:pt>
                <c:pt idx="23">
                  <c:v>4200</c:v>
                </c:pt>
                <c:pt idx="24">
                  <c:v>4200</c:v>
                </c:pt>
                <c:pt idx="25">
                  <c:v>4200</c:v>
                </c:pt>
                <c:pt idx="26">
                  <c:v>4200</c:v>
                </c:pt>
                <c:pt idx="27">
                  <c:v>4200</c:v>
                </c:pt>
                <c:pt idx="28">
                  <c:v>4200</c:v>
                </c:pt>
                <c:pt idx="29">
                  <c:v>4200</c:v>
                </c:pt>
                <c:pt idx="30">
                  <c:v>4200</c:v>
                </c:pt>
                <c:pt idx="31">
                  <c:v>4200</c:v>
                </c:pt>
                <c:pt idx="32">
                  <c:v>4200</c:v>
                </c:pt>
                <c:pt idx="33">
                  <c:v>4200</c:v>
                </c:pt>
                <c:pt idx="34">
                  <c:v>4200</c:v>
                </c:pt>
                <c:pt idx="35">
                  <c:v>4200</c:v>
                </c:pt>
                <c:pt idx="36">
                  <c:v>4200</c:v>
                </c:pt>
                <c:pt idx="37">
                  <c:v>4200</c:v>
                </c:pt>
                <c:pt idx="38">
                  <c:v>4200</c:v>
                </c:pt>
                <c:pt idx="39">
                  <c:v>4200</c:v>
                </c:pt>
                <c:pt idx="40">
                  <c:v>4200</c:v>
                </c:pt>
                <c:pt idx="41">
                  <c:v>4200</c:v>
                </c:pt>
                <c:pt idx="42">
                  <c:v>4200</c:v>
                </c:pt>
                <c:pt idx="43">
                  <c:v>4200</c:v>
                </c:pt>
                <c:pt idx="44">
                  <c:v>4200</c:v>
                </c:pt>
                <c:pt idx="45">
                  <c:v>4200</c:v>
                </c:pt>
                <c:pt idx="46">
                  <c:v>4200</c:v>
                </c:pt>
                <c:pt idx="47">
                  <c:v>4200</c:v>
                </c:pt>
                <c:pt idx="48">
                  <c:v>4200</c:v>
                </c:pt>
                <c:pt idx="49">
                  <c:v>4200</c:v>
                </c:pt>
                <c:pt idx="50">
                  <c:v>4200</c:v>
                </c:pt>
                <c:pt idx="51">
                  <c:v>4200</c:v>
                </c:pt>
              </c:numCache>
            </c:numRef>
          </c:xVal>
          <c:yVal>
            <c:numRef>
              <c:f>data!$M$4:$M$55</c:f>
              <c:numCache>
                <c:ptCount val="52"/>
                <c:pt idx="0">
                  <c:v>0.41</c:v>
                </c:pt>
                <c:pt idx="1">
                  <c:v>0.41</c:v>
                </c:pt>
                <c:pt idx="2">
                  <c:v>0.42</c:v>
                </c:pt>
                <c:pt idx="3">
                  <c:v>0.42</c:v>
                </c:pt>
                <c:pt idx="4">
                  <c:v>0.43</c:v>
                </c:pt>
                <c:pt idx="5">
                  <c:v>0.41</c:v>
                </c:pt>
                <c:pt idx="6">
                  <c:v>0.43</c:v>
                </c:pt>
                <c:pt idx="7">
                  <c:v>0.43</c:v>
                </c:pt>
                <c:pt idx="8">
                  <c:v>0.43</c:v>
                </c:pt>
                <c:pt idx="9">
                  <c:v>0.44</c:v>
                </c:pt>
                <c:pt idx="10">
                  <c:v>0.44</c:v>
                </c:pt>
                <c:pt idx="11">
                  <c:v>0.44</c:v>
                </c:pt>
                <c:pt idx="12">
                  <c:v>0.45</c:v>
                </c:pt>
                <c:pt idx="13">
                  <c:v>0.45</c:v>
                </c:pt>
                <c:pt idx="14">
                  <c:v>0.44</c:v>
                </c:pt>
                <c:pt idx="15">
                  <c:v>0.43</c:v>
                </c:pt>
                <c:pt idx="16">
                  <c:v>0.42</c:v>
                </c:pt>
                <c:pt idx="17">
                  <c:v>0.42</c:v>
                </c:pt>
                <c:pt idx="18">
                  <c:v>0.42</c:v>
                </c:pt>
                <c:pt idx="19">
                  <c:v>0.41</c:v>
                </c:pt>
                <c:pt idx="20">
                  <c:v>0.4</c:v>
                </c:pt>
                <c:pt idx="21">
                  <c:v>0.4</c:v>
                </c:pt>
                <c:pt idx="22">
                  <c:v>0.39</c:v>
                </c:pt>
                <c:pt idx="23">
                  <c:v>0.39</c:v>
                </c:pt>
                <c:pt idx="24">
                  <c:v>0.4</c:v>
                </c:pt>
                <c:pt idx="25">
                  <c:v>0.4</c:v>
                </c:pt>
                <c:pt idx="26">
                  <c:v>0.39</c:v>
                </c:pt>
                <c:pt idx="27">
                  <c:v>0.39</c:v>
                </c:pt>
                <c:pt idx="28">
                  <c:v>0.4</c:v>
                </c:pt>
                <c:pt idx="29">
                  <c:v>0.39</c:v>
                </c:pt>
                <c:pt idx="30">
                  <c:v>0.39</c:v>
                </c:pt>
                <c:pt idx="31">
                  <c:v>0.38</c:v>
                </c:pt>
                <c:pt idx="32">
                  <c:v>0.37</c:v>
                </c:pt>
                <c:pt idx="33">
                  <c:v>0.35</c:v>
                </c:pt>
                <c:pt idx="34">
                  <c:v>0.36</c:v>
                </c:pt>
                <c:pt idx="35">
                  <c:v>0.37</c:v>
                </c:pt>
                <c:pt idx="36">
                  <c:v>0.35</c:v>
                </c:pt>
                <c:pt idx="37">
                  <c:v>0.36</c:v>
                </c:pt>
                <c:pt idx="38">
                  <c:v>0.35</c:v>
                </c:pt>
                <c:pt idx="39">
                  <c:v>0.36</c:v>
                </c:pt>
                <c:pt idx="40">
                  <c:v>0.36</c:v>
                </c:pt>
                <c:pt idx="41">
                  <c:v>0.36</c:v>
                </c:pt>
                <c:pt idx="42">
                  <c:v>0.36</c:v>
                </c:pt>
                <c:pt idx="43">
                  <c:v>0.37</c:v>
                </c:pt>
                <c:pt idx="44">
                  <c:v>0.37</c:v>
                </c:pt>
                <c:pt idx="45">
                  <c:v>0.35</c:v>
                </c:pt>
                <c:pt idx="46">
                  <c:v>0.35</c:v>
                </c:pt>
                <c:pt idx="47">
                  <c:v>0.34</c:v>
                </c:pt>
                <c:pt idx="48">
                  <c:v>0.34</c:v>
                </c:pt>
                <c:pt idx="49">
                  <c:v>0.31</c:v>
                </c:pt>
                <c:pt idx="50">
                  <c:v>0.31</c:v>
                </c:pt>
                <c:pt idx="51">
                  <c:v>0.29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data!$AB$1</c:f>
              <c:strCache>
                <c:ptCount val="1"/>
                <c:pt idx="0">
                  <c:v>Q_4400 (IVM)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data!$BC$4:$BC$55</c:f>
              <c:numCache>
                <c:ptCount val="52"/>
                <c:pt idx="0">
                  <c:v>4400</c:v>
                </c:pt>
                <c:pt idx="1">
                  <c:v>4400</c:v>
                </c:pt>
                <c:pt idx="2">
                  <c:v>4400</c:v>
                </c:pt>
                <c:pt idx="3">
                  <c:v>4400</c:v>
                </c:pt>
                <c:pt idx="4">
                  <c:v>4400</c:v>
                </c:pt>
                <c:pt idx="5">
                  <c:v>4400</c:v>
                </c:pt>
                <c:pt idx="6">
                  <c:v>4400</c:v>
                </c:pt>
                <c:pt idx="7">
                  <c:v>4400</c:v>
                </c:pt>
                <c:pt idx="8">
                  <c:v>4400</c:v>
                </c:pt>
                <c:pt idx="9">
                  <c:v>4400</c:v>
                </c:pt>
                <c:pt idx="10">
                  <c:v>4400</c:v>
                </c:pt>
                <c:pt idx="11">
                  <c:v>4400</c:v>
                </c:pt>
                <c:pt idx="12">
                  <c:v>4400</c:v>
                </c:pt>
                <c:pt idx="13">
                  <c:v>4400</c:v>
                </c:pt>
                <c:pt idx="14">
                  <c:v>4400</c:v>
                </c:pt>
                <c:pt idx="15">
                  <c:v>4400</c:v>
                </c:pt>
                <c:pt idx="16">
                  <c:v>4400</c:v>
                </c:pt>
                <c:pt idx="17">
                  <c:v>4400</c:v>
                </c:pt>
                <c:pt idx="18">
                  <c:v>4400</c:v>
                </c:pt>
                <c:pt idx="19">
                  <c:v>4400</c:v>
                </c:pt>
                <c:pt idx="20">
                  <c:v>4400</c:v>
                </c:pt>
                <c:pt idx="21">
                  <c:v>4400</c:v>
                </c:pt>
                <c:pt idx="22">
                  <c:v>4400</c:v>
                </c:pt>
                <c:pt idx="23">
                  <c:v>4400</c:v>
                </c:pt>
                <c:pt idx="24">
                  <c:v>4400</c:v>
                </c:pt>
                <c:pt idx="25">
                  <c:v>4400</c:v>
                </c:pt>
                <c:pt idx="26">
                  <c:v>4400</c:v>
                </c:pt>
                <c:pt idx="27">
                  <c:v>4400</c:v>
                </c:pt>
                <c:pt idx="28">
                  <c:v>4400</c:v>
                </c:pt>
                <c:pt idx="29">
                  <c:v>4400</c:v>
                </c:pt>
                <c:pt idx="30">
                  <c:v>4400</c:v>
                </c:pt>
                <c:pt idx="31">
                  <c:v>4400</c:v>
                </c:pt>
                <c:pt idx="32">
                  <c:v>4400</c:v>
                </c:pt>
                <c:pt idx="33">
                  <c:v>4400</c:v>
                </c:pt>
                <c:pt idx="34">
                  <c:v>4400</c:v>
                </c:pt>
                <c:pt idx="35">
                  <c:v>4400</c:v>
                </c:pt>
                <c:pt idx="36">
                  <c:v>4400</c:v>
                </c:pt>
                <c:pt idx="37">
                  <c:v>4400</c:v>
                </c:pt>
                <c:pt idx="38">
                  <c:v>4400</c:v>
                </c:pt>
                <c:pt idx="39">
                  <c:v>4400</c:v>
                </c:pt>
                <c:pt idx="40">
                  <c:v>4400</c:v>
                </c:pt>
                <c:pt idx="41">
                  <c:v>4400</c:v>
                </c:pt>
                <c:pt idx="42">
                  <c:v>4400</c:v>
                </c:pt>
                <c:pt idx="43">
                  <c:v>4400</c:v>
                </c:pt>
                <c:pt idx="44">
                  <c:v>4400</c:v>
                </c:pt>
                <c:pt idx="45">
                  <c:v>4400</c:v>
                </c:pt>
                <c:pt idx="46">
                  <c:v>4400</c:v>
                </c:pt>
                <c:pt idx="47">
                  <c:v>4400</c:v>
                </c:pt>
                <c:pt idx="48">
                  <c:v>4400</c:v>
                </c:pt>
                <c:pt idx="49">
                  <c:v>4400</c:v>
                </c:pt>
                <c:pt idx="50">
                  <c:v>4400</c:v>
                </c:pt>
                <c:pt idx="51">
                  <c:v>4400</c:v>
                </c:pt>
              </c:numCache>
            </c:numRef>
          </c:xVal>
          <c:yVal>
            <c:numRef>
              <c:f>data!$O$4:$O$55</c:f>
              <c:numCache>
                <c:ptCount val="52"/>
                <c:pt idx="0">
                  <c:v>0.57</c:v>
                </c:pt>
                <c:pt idx="1">
                  <c:v>0.57</c:v>
                </c:pt>
                <c:pt idx="2">
                  <c:v>0.58</c:v>
                </c:pt>
                <c:pt idx="3">
                  <c:v>0.57</c:v>
                </c:pt>
                <c:pt idx="4">
                  <c:v>0.58</c:v>
                </c:pt>
                <c:pt idx="5">
                  <c:v>0.54</c:v>
                </c:pt>
                <c:pt idx="6">
                  <c:v>0.56</c:v>
                </c:pt>
                <c:pt idx="7">
                  <c:v>0.56</c:v>
                </c:pt>
                <c:pt idx="8">
                  <c:v>0.57</c:v>
                </c:pt>
                <c:pt idx="9">
                  <c:v>0.57</c:v>
                </c:pt>
                <c:pt idx="10">
                  <c:v>0.57</c:v>
                </c:pt>
                <c:pt idx="11">
                  <c:v>0.58</c:v>
                </c:pt>
                <c:pt idx="12">
                  <c:v>0.59</c:v>
                </c:pt>
                <c:pt idx="13">
                  <c:v>0.59</c:v>
                </c:pt>
                <c:pt idx="14">
                  <c:v>0.58</c:v>
                </c:pt>
                <c:pt idx="15">
                  <c:v>0.56</c:v>
                </c:pt>
                <c:pt idx="16">
                  <c:v>0.56</c:v>
                </c:pt>
                <c:pt idx="17">
                  <c:v>0.56</c:v>
                </c:pt>
                <c:pt idx="18">
                  <c:v>0.55</c:v>
                </c:pt>
                <c:pt idx="19">
                  <c:v>0.54</c:v>
                </c:pt>
                <c:pt idx="20">
                  <c:v>0.53</c:v>
                </c:pt>
                <c:pt idx="21">
                  <c:v>0.52</c:v>
                </c:pt>
                <c:pt idx="22">
                  <c:v>0.51</c:v>
                </c:pt>
                <c:pt idx="23">
                  <c:v>0.51</c:v>
                </c:pt>
                <c:pt idx="24">
                  <c:v>0.52</c:v>
                </c:pt>
                <c:pt idx="25">
                  <c:v>0.52</c:v>
                </c:pt>
                <c:pt idx="26">
                  <c:v>0.51</c:v>
                </c:pt>
                <c:pt idx="27">
                  <c:v>0.51</c:v>
                </c:pt>
                <c:pt idx="28">
                  <c:v>0.52</c:v>
                </c:pt>
                <c:pt idx="29">
                  <c:v>0.52</c:v>
                </c:pt>
                <c:pt idx="30">
                  <c:v>0.52</c:v>
                </c:pt>
                <c:pt idx="31">
                  <c:v>0.5</c:v>
                </c:pt>
                <c:pt idx="32">
                  <c:v>0.48</c:v>
                </c:pt>
                <c:pt idx="33">
                  <c:v>0.47</c:v>
                </c:pt>
                <c:pt idx="34">
                  <c:v>0.48</c:v>
                </c:pt>
                <c:pt idx="35">
                  <c:v>0.48</c:v>
                </c:pt>
                <c:pt idx="36">
                  <c:v>0.46</c:v>
                </c:pt>
                <c:pt idx="37">
                  <c:v>0.47</c:v>
                </c:pt>
                <c:pt idx="38">
                  <c:v>0.46</c:v>
                </c:pt>
                <c:pt idx="39">
                  <c:v>0.47</c:v>
                </c:pt>
                <c:pt idx="40">
                  <c:v>0.48</c:v>
                </c:pt>
                <c:pt idx="41">
                  <c:v>0.48</c:v>
                </c:pt>
                <c:pt idx="42">
                  <c:v>0.48</c:v>
                </c:pt>
                <c:pt idx="43">
                  <c:v>0.48</c:v>
                </c:pt>
                <c:pt idx="44">
                  <c:v>0.49</c:v>
                </c:pt>
                <c:pt idx="45">
                  <c:v>0.47</c:v>
                </c:pt>
                <c:pt idx="46">
                  <c:v>0.47</c:v>
                </c:pt>
                <c:pt idx="47">
                  <c:v>0.46</c:v>
                </c:pt>
                <c:pt idx="48">
                  <c:v>0.45</c:v>
                </c:pt>
                <c:pt idx="49">
                  <c:v>0.41</c:v>
                </c:pt>
                <c:pt idx="50">
                  <c:v>0.41</c:v>
                </c:pt>
                <c:pt idx="51">
                  <c:v>0.39</c:v>
                </c:pt>
              </c:numCache>
            </c:numRef>
          </c:yVal>
          <c:smooth val="0"/>
        </c:ser>
        <c:ser>
          <c:idx val="5"/>
          <c:order val="5"/>
          <c:tx>
            <c:v>gemiddelden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(data!$BA$4,data!$BB$4,data!$BC$4,data!$BD$4,data!$BD$5)</c:f>
              <c:numCache>
                <c:ptCount val="5"/>
                <c:pt idx="0">
                  <c:v>3800</c:v>
                </c:pt>
                <c:pt idx="1">
                  <c:v>4200</c:v>
                </c:pt>
                <c:pt idx="2">
                  <c:v>4400</c:v>
                </c:pt>
                <c:pt idx="3">
                  <c:v>4600</c:v>
                </c:pt>
                <c:pt idx="4">
                  <c:v>4600</c:v>
                </c:pt>
              </c:numCache>
            </c:numRef>
          </c:xVal>
          <c:yVal>
            <c:numRef>
              <c:f>(data!$AU$2,data!$M$2,data!$O$2,data!$Q$2,data!$AW$2)</c:f>
              <c:numCache>
                <c:ptCount val="5"/>
                <c:pt idx="0">
                  <c:v>-0.07126470588235306</c:v>
                </c:pt>
                <c:pt idx="1">
                  <c:v>0.389423076923077</c:v>
                </c:pt>
                <c:pt idx="2">
                  <c:v>0.5149999999999999</c:v>
                </c:pt>
                <c:pt idx="3">
                  <c:v>0.7309615384615386</c:v>
                </c:pt>
                <c:pt idx="4">
                  <c:v>0.7284823529411766</c:v>
                </c:pt>
              </c:numCache>
            </c:numRef>
          </c:yVal>
          <c:smooth val="0"/>
        </c:ser>
        <c:axId val="61590589"/>
        <c:axId val="17444390"/>
      </c:scatterChart>
      <c:valAx>
        <c:axId val="61590589"/>
        <c:scaling>
          <c:orientation val="minMax"/>
          <c:min val="3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Maasafvoer [m3/s]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444390"/>
        <c:crossesAt val="-0.4"/>
        <c:crossBetween val="midCat"/>
        <c:dispUnits/>
        <c:majorUnit val="100"/>
        <c:minorUnit val="50"/>
      </c:valAx>
      <c:valAx>
        <c:axId val="1744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waterstandstoename t.o.v. HR1996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590589"/>
        <c:crosses val="autoZero"/>
        <c:crossBetween val="midCat"/>
        <c:dispUnits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04775"/>
          <c:w val="0.37375"/>
          <c:h val="0.26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Taakstelling Maas Lange Termijn
ruwe versie</a:t>
            </a:r>
          </a:p>
        </c:rich>
      </c:tx>
      <c:layout>
        <c:manualLayout>
          <c:xMode val="factor"/>
          <c:yMode val="factor"/>
          <c:x val="0.263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115"/>
          <c:w val="0.94425"/>
          <c:h val="0.829"/>
        </c:manualLayout>
      </c:layout>
      <c:scatterChart>
        <c:scatterStyle val="lineMarker"/>
        <c:varyColors val="0"/>
        <c:ser>
          <c:idx val="7"/>
          <c:order val="0"/>
          <c:tx>
            <c:strRef>
              <c:f>data!$BK$1</c:f>
              <c:strCache>
                <c:ptCount val="1"/>
                <c:pt idx="0">
                  <c:v>taakstelling na de Maaswerken Q_4600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data!$BK$4:$BK$56</c:f>
              <c:numCache>
                <c:ptCount val="53"/>
                <c:pt idx="0">
                  <c:v>0.7943999999999996</c:v>
                </c:pt>
                <c:pt idx="1">
                  <c:v>0.7749000000000006</c:v>
                </c:pt>
                <c:pt idx="2">
                  <c:v>0.7667000000000002</c:v>
                </c:pt>
                <c:pt idx="3">
                  <c:v>0.7439</c:v>
                </c:pt>
                <c:pt idx="4">
                  <c:v>0.7035</c:v>
                </c:pt>
                <c:pt idx="5">
                  <c:v>0.7720000000000002</c:v>
                </c:pt>
                <c:pt idx="6">
                  <c:v>0.7612000000000005</c:v>
                </c:pt>
                <c:pt idx="7">
                  <c:v>0.7363999999999997</c:v>
                </c:pt>
                <c:pt idx="8">
                  <c:v>0.7432999999999996</c:v>
                </c:pt>
                <c:pt idx="9">
                  <c:v>0.7137999999999991</c:v>
                </c:pt>
                <c:pt idx="10">
                  <c:v>0.6920000000000002</c:v>
                </c:pt>
                <c:pt idx="11">
                  <c:v>0.6350000000000016</c:v>
                </c:pt>
                <c:pt idx="12">
                  <c:v>0.6025000000000009</c:v>
                </c:pt>
                <c:pt idx="13">
                  <c:v>0.5436000000000014</c:v>
                </c:pt>
                <c:pt idx="14">
                  <c:v>0.5127000000000006</c:v>
                </c:pt>
                <c:pt idx="15">
                  <c:v>0.577</c:v>
                </c:pt>
                <c:pt idx="16">
                  <c:v>0.6046999999999993</c:v>
                </c:pt>
                <c:pt idx="17">
                  <c:v>0.6610999999999994</c:v>
                </c:pt>
                <c:pt idx="18">
                  <c:v>0.6645000000000003</c:v>
                </c:pt>
                <c:pt idx="19">
                  <c:v>0.6943999999999999</c:v>
                </c:pt>
                <c:pt idx="20">
                  <c:v>0.6865000000000006</c:v>
                </c:pt>
                <c:pt idx="21">
                  <c:v>0.7334999999999994</c:v>
                </c:pt>
                <c:pt idx="22">
                  <c:v>0.748899999999999</c:v>
                </c:pt>
                <c:pt idx="23">
                  <c:v>0.7104999999999997</c:v>
                </c:pt>
                <c:pt idx="24">
                  <c:v>0.7362000000000002</c:v>
                </c:pt>
                <c:pt idx="25">
                  <c:v>0.7301000000000002</c:v>
                </c:pt>
                <c:pt idx="26">
                  <c:v>0.7027000000000001</c:v>
                </c:pt>
                <c:pt idx="27">
                  <c:v>0.6971000000000007</c:v>
                </c:pt>
                <c:pt idx="28">
                  <c:v>0.798</c:v>
                </c:pt>
                <c:pt idx="29">
                  <c:v>0.8120999999999992</c:v>
                </c:pt>
                <c:pt idx="30">
                  <c:v>0.8759000000000015</c:v>
                </c:pt>
                <c:pt idx="31">
                  <c:v>0.8638999999999992</c:v>
                </c:pt>
                <c:pt idx="32">
                  <c:v>0.8605999999999998</c:v>
                </c:pt>
                <c:pt idx="33">
                  <c:v>0.8407999999999998</c:v>
                </c:pt>
                <c:pt idx="34">
                  <c:v>0.8652999999999995</c:v>
                </c:pt>
                <c:pt idx="35">
                  <c:v>0.8225999999999996</c:v>
                </c:pt>
                <c:pt idx="36">
                  <c:v>0.7470999999999997</c:v>
                </c:pt>
                <c:pt idx="37">
                  <c:v>0.8003</c:v>
                </c:pt>
                <c:pt idx="38">
                  <c:v>0.7298999999999989</c:v>
                </c:pt>
                <c:pt idx="39">
                  <c:v>0.6746999999999996</c:v>
                </c:pt>
                <c:pt idx="40">
                  <c:v>0.7124999999999986</c:v>
                </c:pt>
                <c:pt idx="41">
                  <c:v>0.7409999999999997</c:v>
                </c:pt>
                <c:pt idx="42">
                  <c:v>0.664299999999999</c:v>
                </c:pt>
                <c:pt idx="43">
                  <c:v>0.7295999999999996</c:v>
                </c:pt>
                <c:pt idx="44">
                  <c:v>0.7725000000000009</c:v>
                </c:pt>
                <c:pt idx="45">
                  <c:v>0.773200000000001</c:v>
                </c:pt>
                <c:pt idx="46">
                  <c:v>0.8223000000000003</c:v>
                </c:pt>
                <c:pt idx="47">
                  <c:v>0.7226999999999997</c:v>
                </c:pt>
                <c:pt idx="48">
                  <c:v>0.7690000000000001</c:v>
                </c:pt>
                <c:pt idx="49">
                  <c:v>0.6679000000000013</c:v>
                </c:pt>
                <c:pt idx="50">
                  <c:v>0.6433</c:v>
                </c:pt>
                <c:pt idx="51">
                  <c:v>0.635699999999999</c:v>
                </c:pt>
                <c:pt idx="52">
                  <c:v>0.5361000000000002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data!$BJ$1</c:f>
              <c:strCache>
                <c:ptCount val="1"/>
                <c:pt idx="0">
                  <c:v>taakstelling na de Maaswerken Q_4400 (geinterpoleerd)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data!$BJ$4:$BJ$56</c:f>
              <c:numCache>
                <c:ptCount val="53"/>
                <c:pt idx="0">
                  <c:v>0.6049999999999995</c:v>
                </c:pt>
                <c:pt idx="1">
                  <c:v>0.5823250000000004</c:v>
                </c:pt>
                <c:pt idx="2">
                  <c:v>0.5714999999999999</c:v>
                </c:pt>
                <c:pt idx="3">
                  <c:v>0.5472250000000001</c:v>
                </c:pt>
                <c:pt idx="4">
                  <c:v>0.5038999999999998</c:v>
                </c:pt>
                <c:pt idx="5">
                  <c:v>0.5768000000000004</c:v>
                </c:pt>
                <c:pt idx="6">
                  <c:v>0.5596500000000004</c:v>
                </c:pt>
                <c:pt idx="7">
                  <c:v>0.5330499999999998</c:v>
                </c:pt>
                <c:pt idx="8">
                  <c:v>0.5384999999999995</c:v>
                </c:pt>
                <c:pt idx="9">
                  <c:v>0.5071749999999993</c:v>
                </c:pt>
                <c:pt idx="10">
                  <c:v>0.484375</c:v>
                </c:pt>
                <c:pt idx="11">
                  <c:v>0.42437500000000117</c:v>
                </c:pt>
                <c:pt idx="12">
                  <c:v>0.3896750000000009</c:v>
                </c:pt>
                <c:pt idx="13">
                  <c:v>0.3296750000000013</c:v>
                </c:pt>
                <c:pt idx="14">
                  <c:v>0.3023250000000006</c:v>
                </c:pt>
                <c:pt idx="15">
                  <c:v>0.3726750000000001</c:v>
                </c:pt>
                <c:pt idx="16">
                  <c:v>0.40092499999999953</c:v>
                </c:pt>
                <c:pt idx="17">
                  <c:v>0.4572249999999993</c:v>
                </c:pt>
                <c:pt idx="18">
                  <c:v>0.4624250000000001</c:v>
                </c:pt>
                <c:pt idx="19">
                  <c:v>0.4956499999999999</c:v>
                </c:pt>
                <c:pt idx="20">
                  <c:v>0.49170000000000025</c:v>
                </c:pt>
                <c:pt idx="21">
                  <c:v>0.5384999999999995</c:v>
                </c:pt>
                <c:pt idx="22">
                  <c:v>0.556449999999999</c:v>
                </c:pt>
                <c:pt idx="23">
                  <c:v>0.5180999999999996</c:v>
                </c:pt>
                <c:pt idx="24">
                  <c:v>0.5402</c:v>
                </c:pt>
                <c:pt idx="25">
                  <c:v>0.5325500000000001</c:v>
                </c:pt>
                <c:pt idx="26">
                  <c:v>0.5063750000000001</c:v>
                </c:pt>
                <c:pt idx="27">
                  <c:v>0.5021250000000004</c:v>
                </c:pt>
                <c:pt idx="28">
                  <c:v>0.6003500000000002</c:v>
                </c:pt>
                <c:pt idx="29">
                  <c:v>0.6148499999999992</c:v>
                </c:pt>
                <c:pt idx="30">
                  <c:v>0.6781750000000013</c:v>
                </c:pt>
                <c:pt idx="31">
                  <c:v>0.6699749999999991</c:v>
                </c:pt>
                <c:pt idx="32">
                  <c:v>0.6733499999999997</c:v>
                </c:pt>
                <c:pt idx="33">
                  <c:v>0.6571750000000001</c:v>
                </c:pt>
                <c:pt idx="34">
                  <c:v>0.6756999999999995</c:v>
                </c:pt>
                <c:pt idx="35">
                  <c:v>0.6306749999999997</c:v>
                </c:pt>
                <c:pt idx="36">
                  <c:v>0.5593249999999994</c:v>
                </c:pt>
                <c:pt idx="37">
                  <c:v>0.6078999999999999</c:v>
                </c:pt>
                <c:pt idx="38">
                  <c:v>0.538149999999999</c:v>
                </c:pt>
                <c:pt idx="39">
                  <c:v>0.4767249999999996</c:v>
                </c:pt>
                <c:pt idx="40">
                  <c:v>0.5120499999999986</c:v>
                </c:pt>
                <c:pt idx="41">
                  <c:v>0.5390749999999996</c:v>
                </c:pt>
                <c:pt idx="42">
                  <c:v>0.4595749999999992</c:v>
                </c:pt>
                <c:pt idx="43">
                  <c:v>0.5219749999999999</c:v>
                </c:pt>
                <c:pt idx="44">
                  <c:v>0.5604000000000009</c:v>
                </c:pt>
                <c:pt idx="45">
                  <c:v>0.5644000000000009</c:v>
                </c:pt>
                <c:pt idx="46">
                  <c:v>0.6109000000000004</c:v>
                </c:pt>
                <c:pt idx="47">
                  <c:v>0.5126</c:v>
                </c:pt>
                <c:pt idx="48">
                  <c:v>0.5549499999999998</c:v>
                </c:pt>
                <c:pt idx="49">
                  <c:v>0.4678000000000013</c:v>
                </c:pt>
                <c:pt idx="50">
                  <c:v>0.4392999999999998</c:v>
                </c:pt>
                <c:pt idx="51">
                  <c:v>0.4310499999999994</c:v>
                </c:pt>
                <c:pt idx="52">
                  <c:v>0.3370000000000002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data!$BI$1</c:f>
              <c:strCache>
                <c:ptCount val="1"/>
                <c:pt idx="0">
                  <c:v>taakstelling na de Maaswerken Q_4200 (geinterpoleerd)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data!$BI$4:$BI$56</c:f>
              <c:numCache>
                <c:ptCount val="53"/>
                <c:pt idx="0">
                  <c:v>0.4155999999999995</c:v>
                </c:pt>
                <c:pt idx="1">
                  <c:v>0.38975000000000026</c:v>
                </c:pt>
                <c:pt idx="2">
                  <c:v>0.37629999999999963</c:v>
                </c:pt>
                <c:pt idx="3">
                  <c:v>0.35055000000000014</c:v>
                </c:pt>
                <c:pt idx="4">
                  <c:v>0.30429999999999957</c:v>
                </c:pt>
                <c:pt idx="5">
                  <c:v>0.3816000000000006</c:v>
                </c:pt>
                <c:pt idx="6">
                  <c:v>0.3581000000000003</c:v>
                </c:pt>
                <c:pt idx="7">
                  <c:v>0.3296999999999999</c:v>
                </c:pt>
                <c:pt idx="8">
                  <c:v>0.3336999999999994</c:v>
                </c:pt>
                <c:pt idx="9">
                  <c:v>0.3005499999999994</c:v>
                </c:pt>
                <c:pt idx="10">
                  <c:v>0.27674999999999983</c:v>
                </c:pt>
                <c:pt idx="11">
                  <c:v>0.21375000000000094</c:v>
                </c:pt>
                <c:pt idx="12">
                  <c:v>0.17685000000000084</c:v>
                </c:pt>
                <c:pt idx="13">
                  <c:v>0.11575000000000113</c:v>
                </c:pt>
                <c:pt idx="14">
                  <c:v>0.09195000000000064</c:v>
                </c:pt>
                <c:pt idx="15">
                  <c:v>0.16835000000000022</c:v>
                </c:pt>
                <c:pt idx="16">
                  <c:v>0.19714999999999977</c:v>
                </c:pt>
                <c:pt idx="17">
                  <c:v>0.2533499999999993</c:v>
                </c:pt>
                <c:pt idx="18">
                  <c:v>0.26034999999999986</c:v>
                </c:pt>
                <c:pt idx="19">
                  <c:v>0.29689999999999994</c:v>
                </c:pt>
                <c:pt idx="20">
                  <c:v>0.29689999999999994</c:v>
                </c:pt>
                <c:pt idx="21">
                  <c:v>0.3434999999999997</c:v>
                </c:pt>
                <c:pt idx="22">
                  <c:v>0.363999999999999</c:v>
                </c:pt>
                <c:pt idx="23">
                  <c:v>0.32569999999999943</c:v>
                </c:pt>
                <c:pt idx="24">
                  <c:v>0.34419999999999984</c:v>
                </c:pt>
                <c:pt idx="25">
                  <c:v>0.33499999999999996</c:v>
                </c:pt>
                <c:pt idx="26">
                  <c:v>0.3100500000000003</c:v>
                </c:pt>
                <c:pt idx="27">
                  <c:v>0.30715000000000003</c:v>
                </c:pt>
                <c:pt idx="28">
                  <c:v>0.4027000000000002</c:v>
                </c:pt>
                <c:pt idx="29">
                  <c:v>0.41759999999999936</c:v>
                </c:pt>
                <c:pt idx="30">
                  <c:v>0.48045000000000115</c:v>
                </c:pt>
                <c:pt idx="31">
                  <c:v>0.476049999999999</c:v>
                </c:pt>
                <c:pt idx="32">
                  <c:v>0.48609999999999953</c:v>
                </c:pt>
                <c:pt idx="33">
                  <c:v>0.47355000000000036</c:v>
                </c:pt>
                <c:pt idx="34">
                  <c:v>0.48609999999999953</c:v>
                </c:pt>
                <c:pt idx="35">
                  <c:v>0.43874999999999975</c:v>
                </c:pt>
                <c:pt idx="36">
                  <c:v>0.37154999999999916</c:v>
                </c:pt>
                <c:pt idx="37">
                  <c:v>0.41549999999999976</c:v>
                </c:pt>
                <c:pt idx="38">
                  <c:v>0.34639999999999915</c:v>
                </c:pt>
                <c:pt idx="39">
                  <c:v>0.2787499999999996</c:v>
                </c:pt>
                <c:pt idx="40">
                  <c:v>0.31159999999999854</c:v>
                </c:pt>
                <c:pt idx="41">
                  <c:v>0.33714999999999945</c:v>
                </c:pt>
                <c:pt idx="42">
                  <c:v>0.25484999999999935</c:v>
                </c:pt>
                <c:pt idx="43">
                  <c:v>0.31435000000000013</c:v>
                </c:pt>
                <c:pt idx="44">
                  <c:v>0.34830000000000094</c:v>
                </c:pt>
                <c:pt idx="45">
                  <c:v>0.3556000000000008</c:v>
                </c:pt>
                <c:pt idx="46">
                  <c:v>0.3995000000000007</c:v>
                </c:pt>
                <c:pt idx="47">
                  <c:v>0.3025000000000002</c:v>
                </c:pt>
                <c:pt idx="48">
                  <c:v>0.34089999999999954</c:v>
                </c:pt>
                <c:pt idx="49">
                  <c:v>0.2677000000000014</c:v>
                </c:pt>
                <c:pt idx="50">
                  <c:v>0.23529999999999962</c:v>
                </c:pt>
                <c:pt idx="51">
                  <c:v>0.22639999999999955</c:v>
                </c:pt>
                <c:pt idx="52">
                  <c:v>0.13790000000000013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data!$BH$1</c:f>
              <c:strCache>
                <c:ptCount val="1"/>
                <c:pt idx="0">
                  <c:v>taakstelling na de Maaswerken Q_4000 (geinterpoleerd)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data!$BH$4:$BH$56</c:f>
              <c:numCache>
                <c:ptCount val="53"/>
                <c:pt idx="0">
                  <c:v>0.2261999999999995</c:v>
                </c:pt>
                <c:pt idx="1">
                  <c:v>0.1971750000000001</c:v>
                </c:pt>
                <c:pt idx="2">
                  <c:v>0.18109999999999937</c:v>
                </c:pt>
                <c:pt idx="3">
                  <c:v>0.1538750000000002</c:v>
                </c:pt>
                <c:pt idx="4">
                  <c:v>0.10469999999999935</c:v>
                </c:pt>
                <c:pt idx="5">
                  <c:v>0.1864000000000008</c:v>
                </c:pt>
                <c:pt idx="6">
                  <c:v>0.1565500000000002</c:v>
                </c:pt>
                <c:pt idx="7">
                  <c:v>0.12634999999999996</c:v>
                </c:pt>
                <c:pt idx="8">
                  <c:v>0.12889999999999932</c:v>
                </c:pt>
                <c:pt idx="9">
                  <c:v>0.09392499999999956</c:v>
                </c:pt>
                <c:pt idx="10">
                  <c:v>0.06912499999999966</c:v>
                </c:pt>
                <c:pt idx="11">
                  <c:v>0.003125000000000683</c:v>
                </c:pt>
                <c:pt idx="12">
                  <c:v>-0.0359749999999992</c:v>
                </c:pt>
                <c:pt idx="13">
                  <c:v>-0.09817499999999901</c:v>
                </c:pt>
                <c:pt idx="14">
                  <c:v>-0.11842499999999934</c:v>
                </c:pt>
                <c:pt idx="15">
                  <c:v>-0.035974999999999646</c:v>
                </c:pt>
                <c:pt idx="16">
                  <c:v>-0.006625000000000075</c:v>
                </c:pt>
                <c:pt idx="17">
                  <c:v>0.04947499999999927</c:v>
                </c:pt>
                <c:pt idx="18">
                  <c:v>0.05827499999999963</c:v>
                </c:pt>
                <c:pt idx="19">
                  <c:v>0.09814999999999996</c:v>
                </c:pt>
                <c:pt idx="20">
                  <c:v>0.10209999999999964</c:v>
                </c:pt>
                <c:pt idx="21">
                  <c:v>0.14849999999999985</c:v>
                </c:pt>
                <c:pt idx="22">
                  <c:v>0.17154999999999898</c:v>
                </c:pt>
                <c:pt idx="23">
                  <c:v>0.1332999999999993</c:v>
                </c:pt>
                <c:pt idx="24">
                  <c:v>0.14819999999999967</c:v>
                </c:pt>
                <c:pt idx="25">
                  <c:v>0.13744999999999985</c:v>
                </c:pt>
                <c:pt idx="26">
                  <c:v>0.11372500000000049</c:v>
                </c:pt>
                <c:pt idx="27">
                  <c:v>0.11217499999999969</c:v>
                </c:pt>
                <c:pt idx="28">
                  <c:v>0.20505000000000037</c:v>
                </c:pt>
                <c:pt idx="29">
                  <c:v>0.2203499999999994</c:v>
                </c:pt>
                <c:pt idx="30">
                  <c:v>0.282725000000001</c:v>
                </c:pt>
                <c:pt idx="31">
                  <c:v>0.28212499999999885</c:v>
                </c:pt>
                <c:pt idx="32">
                  <c:v>0.2988499999999994</c:v>
                </c:pt>
                <c:pt idx="33">
                  <c:v>0.28992500000000065</c:v>
                </c:pt>
                <c:pt idx="34">
                  <c:v>0.29649999999999954</c:v>
                </c:pt>
                <c:pt idx="35">
                  <c:v>0.24682499999999985</c:v>
                </c:pt>
                <c:pt idx="36">
                  <c:v>0.1837749999999989</c:v>
                </c:pt>
                <c:pt idx="37">
                  <c:v>0.22309999999999963</c:v>
                </c:pt>
                <c:pt idx="38">
                  <c:v>0.1546499999999993</c:v>
                </c:pt>
                <c:pt idx="39">
                  <c:v>0.0807749999999996</c:v>
                </c:pt>
                <c:pt idx="40">
                  <c:v>0.11114999999999853</c:v>
                </c:pt>
                <c:pt idx="41">
                  <c:v>0.1352249999999993</c:v>
                </c:pt>
                <c:pt idx="42">
                  <c:v>0.05012499999999953</c:v>
                </c:pt>
                <c:pt idx="43">
                  <c:v>0.1067250000000004</c:v>
                </c:pt>
                <c:pt idx="44">
                  <c:v>0.136200000000001</c:v>
                </c:pt>
                <c:pt idx="45">
                  <c:v>0.1468000000000007</c:v>
                </c:pt>
                <c:pt idx="46">
                  <c:v>0.18810000000000085</c:v>
                </c:pt>
                <c:pt idx="47">
                  <c:v>0.09240000000000048</c:v>
                </c:pt>
                <c:pt idx="48">
                  <c:v>0.12684999999999924</c:v>
                </c:pt>
                <c:pt idx="49">
                  <c:v>0.06760000000000144</c:v>
                </c:pt>
                <c:pt idx="50">
                  <c:v>0.03129999999999944</c:v>
                </c:pt>
                <c:pt idx="51">
                  <c:v>0.021749999999999742</c:v>
                </c:pt>
                <c:pt idx="52">
                  <c:v>-0.06119999999999992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data!$BG$1</c:f>
              <c:strCache>
                <c:ptCount val="1"/>
                <c:pt idx="0">
                  <c:v>taakstelling na de Maaswerken Q_3800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data!$BG$4:$BG$56</c:f>
              <c:numCache>
                <c:ptCount val="53"/>
                <c:pt idx="0">
                  <c:v>0.0367999999999995</c:v>
                </c:pt>
                <c:pt idx="1">
                  <c:v>0.0045999999999999375</c:v>
                </c:pt>
                <c:pt idx="2">
                  <c:v>-0.01410000000000089</c:v>
                </c:pt>
                <c:pt idx="3">
                  <c:v>-0.04279999999999973</c:v>
                </c:pt>
                <c:pt idx="4">
                  <c:v>-0.09490000000000087</c:v>
                </c:pt>
                <c:pt idx="5">
                  <c:v>-0.00879999999999903</c:v>
                </c:pt>
                <c:pt idx="6">
                  <c:v>-0.04499999999999993</c:v>
                </c:pt>
                <c:pt idx="7">
                  <c:v>-0.07699999999999996</c:v>
                </c:pt>
                <c:pt idx="8">
                  <c:v>-0.07590000000000074</c:v>
                </c:pt>
                <c:pt idx="9">
                  <c:v>-0.11270000000000024</c:v>
                </c:pt>
                <c:pt idx="10">
                  <c:v>-0.1385000000000005</c:v>
                </c:pt>
                <c:pt idx="11">
                  <c:v>-0.20749999999999957</c:v>
                </c:pt>
                <c:pt idx="12">
                  <c:v>-0.24879999999999924</c:v>
                </c:pt>
                <c:pt idx="13">
                  <c:v>-0.31209999999999916</c:v>
                </c:pt>
                <c:pt idx="14">
                  <c:v>-0.3287999999999993</c:v>
                </c:pt>
                <c:pt idx="15">
                  <c:v>-0.24029999999999951</c:v>
                </c:pt>
                <c:pt idx="16">
                  <c:v>-0.21039999999999992</c:v>
                </c:pt>
                <c:pt idx="17">
                  <c:v>-0.15440000000000076</c:v>
                </c:pt>
                <c:pt idx="18">
                  <c:v>-0.1438000000000006</c:v>
                </c:pt>
                <c:pt idx="19">
                  <c:v>-0.10060000000000002</c:v>
                </c:pt>
                <c:pt idx="20">
                  <c:v>-0.09270000000000067</c:v>
                </c:pt>
                <c:pt idx="21">
                  <c:v>-0.046499999999999986</c:v>
                </c:pt>
                <c:pt idx="22">
                  <c:v>-0.02090000000000103</c:v>
                </c:pt>
                <c:pt idx="23">
                  <c:v>-0.05910000000000082</c:v>
                </c:pt>
                <c:pt idx="24">
                  <c:v>-0.04780000000000051</c:v>
                </c:pt>
                <c:pt idx="25">
                  <c:v>-0.060100000000000264</c:v>
                </c:pt>
                <c:pt idx="26">
                  <c:v>-0.08259999999999934</c:v>
                </c:pt>
                <c:pt idx="27">
                  <c:v>-0.08280000000000065</c:v>
                </c:pt>
                <c:pt idx="28">
                  <c:v>0.007400000000000517</c:v>
                </c:pt>
                <c:pt idx="29">
                  <c:v>0.023099999999999454</c:v>
                </c:pt>
                <c:pt idx="30">
                  <c:v>0.08500000000000085</c:v>
                </c:pt>
                <c:pt idx="31">
                  <c:v>0.08819999999999872</c:v>
                </c:pt>
                <c:pt idx="32">
                  <c:v>0.11159999999999926</c:v>
                </c:pt>
                <c:pt idx="33">
                  <c:v>0.10630000000000095</c:v>
                </c:pt>
                <c:pt idx="34">
                  <c:v>0.10689999999999955</c:v>
                </c:pt>
                <c:pt idx="35">
                  <c:v>0.05489999999999995</c:v>
                </c:pt>
                <c:pt idx="36">
                  <c:v>-0.004000000000001336</c:v>
                </c:pt>
                <c:pt idx="37">
                  <c:v>0.030699999999999505</c:v>
                </c:pt>
                <c:pt idx="38">
                  <c:v>-0.03710000000000058</c:v>
                </c:pt>
                <c:pt idx="39">
                  <c:v>-0.11720000000000041</c:v>
                </c:pt>
                <c:pt idx="40">
                  <c:v>-0.08930000000000149</c:v>
                </c:pt>
                <c:pt idx="41">
                  <c:v>-0.06670000000000087</c:v>
                </c:pt>
                <c:pt idx="42">
                  <c:v>-0.1546000000000003</c:v>
                </c:pt>
                <c:pt idx="43">
                  <c:v>-0.10089999999999932</c:v>
                </c:pt>
                <c:pt idx="44">
                  <c:v>-0.07589999999999897</c:v>
                </c:pt>
                <c:pt idx="45">
                  <c:v>-0.06199999999999939</c:v>
                </c:pt>
                <c:pt idx="46">
                  <c:v>-0.023299999999998988</c:v>
                </c:pt>
                <c:pt idx="47">
                  <c:v>-0.11769999999999925</c:v>
                </c:pt>
                <c:pt idx="48">
                  <c:v>-0.08720000000000105</c:v>
                </c:pt>
                <c:pt idx="49">
                  <c:v>-0.1324999999999985</c:v>
                </c:pt>
                <c:pt idx="50">
                  <c:v>-0.17270000000000074</c:v>
                </c:pt>
                <c:pt idx="51">
                  <c:v>-0.18290000000000006</c:v>
                </c:pt>
                <c:pt idx="52">
                  <c:v>-0.2603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data!$BS$1</c:f>
              <c:strCache>
                <c:ptCount val="1"/>
                <c:pt idx="0">
                  <c:v>taakstelling Q_4600 (SPK - zeespiegelstijging)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data!$BS$4:$BS$55</c:f>
              <c:numCache>
                <c:ptCount val="52"/>
                <c:pt idx="0">
                  <c:v>1.365</c:v>
                </c:pt>
                <c:pt idx="1">
                  <c:v>1.356</c:v>
                </c:pt>
                <c:pt idx="2">
                  <c:v>1.352</c:v>
                </c:pt>
                <c:pt idx="3">
                  <c:v>1.356</c:v>
                </c:pt>
                <c:pt idx="4">
                  <c:v>1.358</c:v>
                </c:pt>
                <c:pt idx="5">
                  <c:v>1.358</c:v>
                </c:pt>
                <c:pt idx="6">
                  <c:v>1.348</c:v>
                </c:pt>
                <c:pt idx="7">
                  <c:v>1.338</c:v>
                </c:pt>
                <c:pt idx="8">
                  <c:v>1.329</c:v>
                </c:pt>
                <c:pt idx="9">
                  <c:v>1.32</c:v>
                </c:pt>
                <c:pt idx="10">
                  <c:v>1.324</c:v>
                </c:pt>
                <c:pt idx="11">
                  <c:v>1.34</c:v>
                </c:pt>
                <c:pt idx="12">
                  <c:v>1.346</c:v>
                </c:pt>
                <c:pt idx="13">
                  <c:v>1.329</c:v>
                </c:pt>
                <c:pt idx="14">
                  <c:v>1.32</c:v>
                </c:pt>
                <c:pt idx="15">
                  <c:v>1.326</c:v>
                </c:pt>
                <c:pt idx="16">
                  <c:v>1.328</c:v>
                </c:pt>
                <c:pt idx="17">
                  <c:v>1.324</c:v>
                </c:pt>
                <c:pt idx="18">
                  <c:v>1.321</c:v>
                </c:pt>
                <c:pt idx="19">
                  <c:v>1.33</c:v>
                </c:pt>
                <c:pt idx="20">
                  <c:v>1.336</c:v>
                </c:pt>
                <c:pt idx="21">
                  <c:v>1.345</c:v>
                </c:pt>
                <c:pt idx="22">
                  <c:v>1.357</c:v>
                </c:pt>
                <c:pt idx="23">
                  <c:v>1.367</c:v>
                </c:pt>
                <c:pt idx="24">
                  <c:v>1.369</c:v>
                </c:pt>
                <c:pt idx="25">
                  <c:v>1.358</c:v>
                </c:pt>
                <c:pt idx="26">
                  <c:v>1.351</c:v>
                </c:pt>
                <c:pt idx="27">
                  <c:v>1.355</c:v>
                </c:pt>
                <c:pt idx="28">
                  <c:v>1.363</c:v>
                </c:pt>
                <c:pt idx="29">
                  <c:v>1.359</c:v>
                </c:pt>
                <c:pt idx="30">
                  <c:v>1.354</c:v>
                </c:pt>
                <c:pt idx="31">
                  <c:v>1.345</c:v>
                </c:pt>
                <c:pt idx="32">
                  <c:v>1.338</c:v>
                </c:pt>
                <c:pt idx="33">
                  <c:v>1.318</c:v>
                </c:pt>
                <c:pt idx="34">
                  <c:v>1.303</c:v>
                </c:pt>
                <c:pt idx="35">
                  <c:v>1.283</c:v>
                </c:pt>
                <c:pt idx="36">
                  <c:v>1.272</c:v>
                </c:pt>
                <c:pt idx="37">
                  <c:v>1.263</c:v>
                </c:pt>
                <c:pt idx="38">
                  <c:v>1.247</c:v>
                </c:pt>
                <c:pt idx="39">
                  <c:v>1.231</c:v>
                </c:pt>
                <c:pt idx="40">
                  <c:v>1.203</c:v>
                </c:pt>
                <c:pt idx="41">
                  <c:v>1.173</c:v>
                </c:pt>
                <c:pt idx="42">
                  <c:v>1.141</c:v>
                </c:pt>
                <c:pt idx="43">
                  <c:v>1.101</c:v>
                </c:pt>
                <c:pt idx="44">
                  <c:v>1.055</c:v>
                </c:pt>
                <c:pt idx="45">
                  <c:v>1.003</c:v>
                </c:pt>
                <c:pt idx="46">
                  <c:v>0.95</c:v>
                </c:pt>
                <c:pt idx="47">
                  <c:v>0.913</c:v>
                </c:pt>
                <c:pt idx="48">
                  <c:v>0.872</c:v>
                </c:pt>
                <c:pt idx="49">
                  <c:v>0.828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data!$BQ$1</c:f>
              <c:strCache>
                <c:ptCount val="1"/>
                <c:pt idx="0">
                  <c:v>taakstelling Q_4200 (geinterpolleerd)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data!$BQ$4:$BQ$55</c:f>
              <c:numCache>
                <c:ptCount val="52"/>
                <c:pt idx="0">
                  <c:v>0.292375</c:v>
                </c:pt>
                <c:pt idx="1">
                  <c:v>0.3255</c:v>
                </c:pt>
                <c:pt idx="2">
                  <c:v>0.368</c:v>
                </c:pt>
                <c:pt idx="3">
                  <c:v>0.38450000000000006</c:v>
                </c:pt>
                <c:pt idx="4">
                  <c:v>0.40775</c:v>
                </c:pt>
                <c:pt idx="5">
                  <c:v>0.41175</c:v>
                </c:pt>
                <c:pt idx="6">
                  <c:v>0.4025000000000001</c:v>
                </c:pt>
                <c:pt idx="7">
                  <c:v>0.3952500000000001</c:v>
                </c:pt>
                <c:pt idx="8">
                  <c:v>0.387375</c:v>
                </c:pt>
                <c:pt idx="9">
                  <c:v>0.381</c:v>
                </c:pt>
                <c:pt idx="10">
                  <c:v>0.41400000000000003</c:v>
                </c:pt>
                <c:pt idx="11">
                  <c:v>0.4205</c:v>
                </c:pt>
                <c:pt idx="12">
                  <c:v>0.43925000000000003</c:v>
                </c:pt>
                <c:pt idx="13">
                  <c:v>0.415875</c:v>
                </c:pt>
                <c:pt idx="14">
                  <c:v>0.4225</c:v>
                </c:pt>
                <c:pt idx="15">
                  <c:v>0.43474999999999997</c:v>
                </c:pt>
                <c:pt idx="16">
                  <c:v>0.44600000000000006</c:v>
                </c:pt>
                <c:pt idx="17">
                  <c:v>0.44900000000000007</c:v>
                </c:pt>
                <c:pt idx="18">
                  <c:v>0.45337500000000003</c:v>
                </c:pt>
                <c:pt idx="19">
                  <c:v>0.48724999999999996</c:v>
                </c:pt>
                <c:pt idx="20">
                  <c:v>0.49</c:v>
                </c:pt>
                <c:pt idx="21">
                  <c:v>0.531375</c:v>
                </c:pt>
                <c:pt idx="22">
                  <c:v>0.531875</c:v>
                </c:pt>
                <c:pt idx="23">
                  <c:v>0.5746249999999999</c:v>
                </c:pt>
                <c:pt idx="24">
                  <c:v>0.5713750000000001</c:v>
                </c:pt>
                <c:pt idx="25">
                  <c:v>0.56725</c:v>
                </c:pt>
                <c:pt idx="26">
                  <c:v>0.545625</c:v>
                </c:pt>
                <c:pt idx="27">
                  <c:v>0.522125</c:v>
                </c:pt>
                <c:pt idx="28">
                  <c:v>0.510125</c:v>
                </c:pt>
                <c:pt idx="29">
                  <c:v>0.510625</c:v>
                </c:pt>
                <c:pt idx="30">
                  <c:v>0.5647500000000001</c:v>
                </c:pt>
                <c:pt idx="31">
                  <c:v>0.661375</c:v>
                </c:pt>
                <c:pt idx="32">
                  <c:v>0.70975</c:v>
                </c:pt>
                <c:pt idx="33">
                  <c:v>0.75125</c:v>
                </c:pt>
                <c:pt idx="34">
                  <c:v>0.6876249999999999</c:v>
                </c:pt>
                <c:pt idx="35">
                  <c:v>0.731125</c:v>
                </c:pt>
                <c:pt idx="36">
                  <c:v>0.778</c:v>
                </c:pt>
                <c:pt idx="37">
                  <c:v>0.793625</c:v>
                </c:pt>
                <c:pt idx="38">
                  <c:v>0.8856250000000001</c:v>
                </c:pt>
                <c:pt idx="39">
                  <c:v>0.910625</c:v>
                </c:pt>
                <c:pt idx="40">
                  <c:v>0.989125</c:v>
                </c:pt>
                <c:pt idx="41">
                  <c:v>1.016875</c:v>
                </c:pt>
                <c:pt idx="42">
                  <c:v>0.977875</c:v>
                </c:pt>
                <c:pt idx="43">
                  <c:v>0.929875</c:v>
                </c:pt>
                <c:pt idx="44">
                  <c:v>0.829625</c:v>
                </c:pt>
                <c:pt idx="45">
                  <c:v>0.7581249999999999</c:v>
                </c:pt>
                <c:pt idx="46">
                  <c:v>0.6812499999999999</c:v>
                </c:pt>
                <c:pt idx="47">
                  <c:v>0.6323749999999999</c:v>
                </c:pt>
                <c:pt idx="48">
                  <c:v>0.528</c:v>
                </c:pt>
                <c:pt idx="49">
                  <c:v>0.4945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data!$BT$1</c:f>
              <c:strCache>
                <c:ptCount val="1"/>
                <c:pt idx="0">
                  <c:v>taakstelling Q_4600 (SPK - zeespiegelstijging + korte termijn taakstelling)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data!$BM$4:$BM$52</c:f>
              <c:numCache>
                <c:ptCount val="49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</c:numCache>
            </c:numRef>
          </c:xVal>
          <c:yVal>
            <c:numRef>
              <c:f>data!$BT$4:$BT$52</c:f>
              <c:numCache>
                <c:ptCount val="49"/>
                <c:pt idx="0">
                  <c:v>1.02375</c:v>
                </c:pt>
                <c:pt idx="1">
                  <c:v>1.0170000000000001</c:v>
                </c:pt>
                <c:pt idx="2">
                  <c:v>1.014</c:v>
                </c:pt>
                <c:pt idx="3">
                  <c:v>1.0170000000000001</c:v>
                </c:pt>
                <c:pt idx="4">
                  <c:v>1.0185</c:v>
                </c:pt>
                <c:pt idx="5">
                  <c:v>1.0185</c:v>
                </c:pt>
                <c:pt idx="6">
                  <c:v>1.0110000000000001</c:v>
                </c:pt>
                <c:pt idx="7">
                  <c:v>1.0035</c:v>
                </c:pt>
                <c:pt idx="8">
                  <c:v>0.99675</c:v>
                </c:pt>
                <c:pt idx="9">
                  <c:v>0.99</c:v>
                </c:pt>
                <c:pt idx="10">
                  <c:v>0.9930000000000001</c:v>
                </c:pt>
                <c:pt idx="11">
                  <c:v>1.0050000000000001</c:v>
                </c:pt>
                <c:pt idx="12">
                  <c:v>1.0095</c:v>
                </c:pt>
                <c:pt idx="13">
                  <c:v>0.99675</c:v>
                </c:pt>
                <c:pt idx="14">
                  <c:v>0.99</c:v>
                </c:pt>
                <c:pt idx="15">
                  <c:v>0.9945</c:v>
                </c:pt>
                <c:pt idx="16">
                  <c:v>0.996</c:v>
                </c:pt>
                <c:pt idx="17">
                  <c:v>0.9930000000000001</c:v>
                </c:pt>
                <c:pt idx="18">
                  <c:v>0.99075</c:v>
                </c:pt>
                <c:pt idx="19">
                  <c:v>0.9975</c:v>
                </c:pt>
                <c:pt idx="20">
                  <c:v>1.002</c:v>
                </c:pt>
                <c:pt idx="21">
                  <c:v>1.03575</c:v>
                </c:pt>
                <c:pt idx="22">
                  <c:v>1.0407499999999998</c:v>
                </c:pt>
                <c:pt idx="23">
                  <c:v>1.08725</c:v>
                </c:pt>
                <c:pt idx="24">
                  <c:v>1.08475</c:v>
                </c:pt>
                <c:pt idx="25">
                  <c:v>1.0765</c:v>
                </c:pt>
                <c:pt idx="26">
                  <c:v>1.05225</c:v>
                </c:pt>
                <c:pt idx="27">
                  <c:v>1.0302499999999999</c:v>
                </c:pt>
                <c:pt idx="28">
                  <c:v>1.02225</c:v>
                </c:pt>
                <c:pt idx="29">
                  <c:v>1.0202499999999999</c:v>
                </c:pt>
                <c:pt idx="30">
                  <c:v>1.0725</c:v>
                </c:pt>
                <c:pt idx="31">
                  <c:v>1.16575</c:v>
                </c:pt>
                <c:pt idx="32">
                  <c:v>1.2115</c:v>
                </c:pt>
                <c:pt idx="33">
                  <c:v>1.2455</c:v>
                </c:pt>
                <c:pt idx="34">
                  <c:v>1.17625</c:v>
                </c:pt>
                <c:pt idx="35">
                  <c:v>1.21225</c:v>
                </c:pt>
                <c:pt idx="36">
                  <c:v>1.255</c:v>
                </c:pt>
                <c:pt idx="37">
                  <c:v>1.26725</c:v>
                </c:pt>
                <c:pt idx="38">
                  <c:v>1.35325</c:v>
                </c:pt>
                <c:pt idx="39">
                  <c:v>1.3722500000000002</c:v>
                </c:pt>
                <c:pt idx="40">
                  <c:v>1.44025</c:v>
                </c:pt>
                <c:pt idx="41">
                  <c:v>1.45675</c:v>
                </c:pt>
                <c:pt idx="42">
                  <c:v>1.40575</c:v>
                </c:pt>
                <c:pt idx="43">
                  <c:v>1.34275</c:v>
                </c:pt>
                <c:pt idx="44">
                  <c:v>1.22525</c:v>
                </c:pt>
                <c:pt idx="45">
                  <c:v>1.1342499999999998</c:v>
                </c:pt>
                <c:pt idx="46">
                  <c:v>1.0374999999999999</c:v>
                </c:pt>
                <c:pt idx="47">
                  <c:v>0.97475</c:v>
                </c:pt>
                <c:pt idx="48">
                  <c:v>0.855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data!$BP$1</c:f>
              <c:strCache>
                <c:ptCount val="1"/>
                <c:pt idx="0">
                  <c:v>taakstelling Q_4000 (geinterpolleerd)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data!$BP$4:$BP$55</c:f>
              <c:numCache>
                <c:ptCount val="52"/>
                <c:pt idx="0">
                  <c:v>-0.0733125</c:v>
                </c:pt>
                <c:pt idx="1">
                  <c:v>-0.02024999999999999</c:v>
                </c:pt>
                <c:pt idx="2">
                  <c:v>0.044999999999999984</c:v>
                </c:pt>
                <c:pt idx="3">
                  <c:v>0.06825000000000003</c:v>
                </c:pt>
                <c:pt idx="4">
                  <c:v>0.102375</c:v>
                </c:pt>
                <c:pt idx="5">
                  <c:v>0.108375</c:v>
                </c:pt>
                <c:pt idx="6">
                  <c:v>0.09825000000000003</c:v>
                </c:pt>
                <c:pt idx="7">
                  <c:v>0.09112500000000004</c:v>
                </c:pt>
                <c:pt idx="8">
                  <c:v>0.0826875</c:v>
                </c:pt>
                <c:pt idx="9">
                  <c:v>0.07649999999999998</c:v>
                </c:pt>
                <c:pt idx="10">
                  <c:v>0.12450000000000003</c:v>
                </c:pt>
                <c:pt idx="11">
                  <c:v>0.12825</c:v>
                </c:pt>
                <c:pt idx="12">
                  <c:v>0.154125</c:v>
                </c:pt>
                <c:pt idx="13">
                  <c:v>0.1254375</c:v>
                </c:pt>
                <c:pt idx="14">
                  <c:v>0.13875</c:v>
                </c:pt>
                <c:pt idx="15">
                  <c:v>0.15487499999999998</c:v>
                </c:pt>
                <c:pt idx="16">
                  <c:v>0.17100000000000004</c:v>
                </c:pt>
                <c:pt idx="17">
                  <c:v>0.17700000000000002</c:v>
                </c:pt>
                <c:pt idx="18">
                  <c:v>0.1846875</c:v>
                </c:pt>
                <c:pt idx="19">
                  <c:v>0.232125</c:v>
                </c:pt>
                <c:pt idx="20">
                  <c:v>0.234</c:v>
                </c:pt>
                <c:pt idx="21">
                  <c:v>0.27918750000000003</c:v>
                </c:pt>
                <c:pt idx="22">
                  <c:v>0.2774375</c:v>
                </c:pt>
                <c:pt idx="23">
                  <c:v>0.3183125</c:v>
                </c:pt>
                <c:pt idx="24">
                  <c:v>0.3146875</c:v>
                </c:pt>
                <c:pt idx="25">
                  <c:v>0.312625</c:v>
                </c:pt>
                <c:pt idx="26">
                  <c:v>0.2923125</c:v>
                </c:pt>
                <c:pt idx="27">
                  <c:v>0.2680625</c:v>
                </c:pt>
                <c:pt idx="28">
                  <c:v>0.2540625</c:v>
                </c:pt>
                <c:pt idx="29">
                  <c:v>0.2558125</c:v>
                </c:pt>
                <c:pt idx="30">
                  <c:v>0.310875</c:v>
                </c:pt>
                <c:pt idx="31">
                  <c:v>0.40918750000000004</c:v>
                </c:pt>
                <c:pt idx="32">
                  <c:v>0.45887500000000003</c:v>
                </c:pt>
                <c:pt idx="33">
                  <c:v>0.5041249999999999</c:v>
                </c:pt>
                <c:pt idx="34">
                  <c:v>0.4433125</c:v>
                </c:pt>
                <c:pt idx="35">
                  <c:v>0.4905625</c:v>
                </c:pt>
                <c:pt idx="36">
                  <c:v>0.5395</c:v>
                </c:pt>
                <c:pt idx="37">
                  <c:v>0.5568125</c:v>
                </c:pt>
                <c:pt idx="38">
                  <c:v>0.6518125</c:v>
                </c:pt>
                <c:pt idx="39">
                  <c:v>0.6798125</c:v>
                </c:pt>
                <c:pt idx="40">
                  <c:v>0.7635625</c:v>
                </c:pt>
                <c:pt idx="41">
                  <c:v>0.7969375</c:v>
                </c:pt>
                <c:pt idx="42">
                  <c:v>0.7639375</c:v>
                </c:pt>
                <c:pt idx="43">
                  <c:v>0.7234375000000001</c:v>
                </c:pt>
                <c:pt idx="44">
                  <c:v>0.6318125</c:v>
                </c:pt>
                <c:pt idx="45">
                  <c:v>0.5700624999999999</c:v>
                </c:pt>
                <c:pt idx="46">
                  <c:v>0.503125</c:v>
                </c:pt>
                <c:pt idx="47">
                  <c:v>0.4611875</c:v>
                </c:pt>
                <c:pt idx="48">
                  <c:v>0.3645</c:v>
                </c:pt>
                <c:pt idx="49">
                  <c:v>0.33925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data!$BO$1</c:f>
              <c:strCache>
                <c:ptCount val="1"/>
                <c:pt idx="0">
                  <c:v>taakstelling Q_3800 (uit PKB)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data!$BO$4:$BO$55</c:f>
              <c:numCache>
                <c:ptCount val="52"/>
                <c:pt idx="0">
                  <c:v>-0.439</c:v>
                </c:pt>
                <c:pt idx="1">
                  <c:v>-0.366</c:v>
                </c:pt>
                <c:pt idx="2">
                  <c:v>-0.278</c:v>
                </c:pt>
                <c:pt idx="3">
                  <c:v>-0.248</c:v>
                </c:pt>
                <c:pt idx="4">
                  <c:v>-0.203</c:v>
                </c:pt>
                <c:pt idx="5">
                  <c:v>-0.195</c:v>
                </c:pt>
                <c:pt idx="6">
                  <c:v>-0.206</c:v>
                </c:pt>
                <c:pt idx="7">
                  <c:v>-0.213</c:v>
                </c:pt>
                <c:pt idx="8">
                  <c:v>-0.222</c:v>
                </c:pt>
                <c:pt idx="9">
                  <c:v>-0.228</c:v>
                </c:pt>
                <c:pt idx="10">
                  <c:v>-0.165</c:v>
                </c:pt>
                <c:pt idx="11">
                  <c:v>-0.164</c:v>
                </c:pt>
                <c:pt idx="12">
                  <c:v>-0.131</c:v>
                </c:pt>
                <c:pt idx="13">
                  <c:v>-0.165</c:v>
                </c:pt>
                <c:pt idx="14">
                  <c:v>-0.145</c:v>
                </c:pt>
                <c:pt idx="15">
                  <c:v>-0.125</c:v>
                </c:pt>
                <c:pt idx="16">
                  <c:v>-0.104</c:v>
                </c:pt>
                <c:pt idx="17">
                  <c:v>-0.095</c:v>
                </c:pt>
                <c:pt idx="18">
                  <c:v>-0.084</c:v>
                </c:pt>
                <c:pt idx="19">
                  <c:v>-0.023</c:v>
                </c:pt>
                <c:pt idx="20">
                  <c:v>-0.022</c:v>
                </c:pt>
                <c:pt idx="21">
                  <c:v>0.027</c:v>
                </c:pt>
                <c:pt idx="22">
                  <c:v>0.023</c:v>
                </c:pt>
                <c:pt idx="23">
                  <c:v>0.062</c:v>
                </c:pt>
                <c:pt idx="24">
                  <c:v>0.058</c:v>
                </c:pt>
                <c:pt idx="25">
                  <c:v>0.058</c:v>
                </c:pt>
                <c:pt idx="26">
                  <c:v>0.039</c:v>
                </c:pt>
                <c:pt idx="27">
                  <c:v>0.014</c:v>
                </c:pt>
                <c:pt idx="28">
                  <c:v>-0.002</c:v>
                </c:pt>
                <c:pt idx="29">
                  <c:v>0.001</c:v>
                </c:pt>
                <c:pt idx="30">
                  <c:v>0.057</c:v>
                </c:pt>
                <c:pt idx="31">
                  <c:v>0.157</c:v>
                </c:pt>
                <c:pt idx="32">
                  <c:v>0.208</c:v>
                </c:pt>
                <c:pt idx="33">
                  <c:v>0.257</c:v>
                </c:pt>
                <c:pt idx="34">
                  <c:v>0.199</c:v>
                </c:pt>
                <c:pt idx="35">
                  <c:v>0.25</c:v>
                </c:pt>
                <c:pt idx="36">
                  <c:v>0.301</c:v>
                </c:pt>
                <c:pt idx="37">
                  <c:v>0.32</c:v>
                </c:pt>
                <c:pt idx="38">
                  <c:v>0.418</c:v>
                </c:pt>
                <c:pt idx="39">
                  <c:v>0.449</c:v>
                </c:pt>
                <c:pt idx="40">
                  <c:v>0.538</c:v>
                </c:pt>
                <c:pt idx="41">
                  <c:v>0.577</c:v>
                </c:pt>
                <c:pt idx="42">
                  <c:v>0.55</c:v>
                </c:pt>
                <c:pt idx="43">
                  <c:v>0.517</c:v>
                </c:pt>
                <c:pt idx="44">
                  <c:v>0.434</c:v>
                </c:pt>
                <c:pt idx="45">
                  <c:v>0.382</c:v>
                </c:pt>
                <c:pt idx="46">
                  <c:v>0.325</c:v>
                </c:pt>
                <c:pt idx="47">
                  <c:v>0.29</c:v>
                </c:pt>
                <c:pt idx="48">
                  <c:v>0.201</c:v>
                </c:pt>
                <c:pt idx="49">
                  <c:v>0.184</c:v>
                </c:pt>
                <c:pt idx="50">
                  <c:v>0.121</c:v>
                </c:pt>
                <c:pt idx="51">
                  <c:v>0.064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data!$BF$56:$BF$80</c:f>
              <c:numCache>
                <c:ptCount val="25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</c:numCache>
            </c:numRef>
          </c:xVal>
          <c:yVal>
            <c:numRef>
              <c:f>data!$BG$56:$BG$80</c:f>
              <c:numCache>
                <c:ptCount val="25"/>
                <c:pt idx="0">
                  <c:v>-0.2603</c:v>
                </c:pt>
                <c:pt idx="1">
                  <c:v>-0.2309000000000001</c:v>
                </c:pt>
                <c:pt idx="2">
                  <c:v>-0.18710000000000004</c:v>
                </c:pt>
                <c:pt idx="3">
                  <c:v>-0.15270000000000028</c:v>
                </c:pt>
                <c:pt idx="4">
                  <c:v>-0.11610000000000031</c:v>
                </c:pt>
                <c:pt idx="5">
                  <c:v>-0.1045000000000007</c:v>
                </c:pt>
                <c:pt idx="6">
                  <c:v>-0.10829999999999984</c:v>
                </c:pt>
                <c:pt idx="7">
                  <c:v>-0.0721999999999996</c:v>
                </c:pt>
                <c:pt idx="8">
                  <c:v>-0.10650000000000048</c:v>
                </c:pt>
                <c:pt idx="9">
                  <c:v>-0.0824000000000007</c:v>
                </c:pt>
                <c:pt idx="10">
                  <c:v>-0.17779999999999951</c:v>
                </c:pt>
                <c:pt idx="11">
                  <c:v>-0.09970000000000034</c:v>
                </c:pt>
                <c:pt idx="12">
                  <c:v>-0.1307999999999998</c:v>
                </c:pt>
                <c:pt idx="13">
                  <c:v>-0.0699999999999994</c:v>
                </c:pt>
                <c:pt idx="14">
                  <c:v>-0.11069999999999958</c:v>
                </c:pt>
                <c:pt idx="15">
                  <c:v>-0.09759999999999991</c:v>
                </c:pt>
                <c:pt idx="16">
                  <c:v>-0.2314999999999996</c:v>
                </c:pt>
                <c:pt idx="17">
                  <c:v>-0.1402000000000001</c:v>
                </c:pt>
                <c:pt idx="18">
                  <c:v>-0.1781000000000006</c:v>
                </c:pt>
                <c:pt idx="19">
                  <c:v>-0.2466999999999997</c:v>
                </c:pt>
                <c:pt idx="20">
                  <c:v>-0.1828000000000003</c:v>
                </c:pt>
                <c:pt idx="21">
                  <c:v>-0.2062999999999997</c:v>
                </c:pt>
                <c:pt idx="22">
                  <c:v>-0.18870000000000076</c:v>
                </c:pt>
                <c:pt idx="23">
                  <c:v>-0.258</c:v>
                </c:pt>
                <c:pt idx="24">
                  <c:v>-0.2013000000000007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data!$BF$56:$BF$80</c:f>
              <c:numCache>
                <c:ptCount val="25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</c:numCache>
            </c:numRef>
          </c:xVal>
          <c:yVal>
            <c:numRef>
              <c:f>data!$BH$56:$BH$80</c:f>
              <c:numCache>
                <c:ptCount val="25"/>
                <c:pt idx="0">
                  <c:v>-0.06119999999999992</c:v>
                </c:pt>
                <c:pt idx="1">
                  <c:v>-0.027875000000000122</c:v>
                </c:pt>
                <c:pt idx="2">
                  <c:v>0.014925000000000077</c:v>
                </c:pt>
                <c:pt idx="3">
                  <c:v>0.0462499999999999</c:v>
                </c:pt>
                <c:pt idx="4">
                  <c:v>0.08394999999999975</c:v>
                </c:pt>
                <c:pt idx="5">
                  <c:v>0.09527499999999933</c:v>
                </c:pt>
                <c:pt idx="6">
                  <c:v>0.091275</c:v>
                </c:pt>
                <c:pt idx="7">
                  <c:v>0.12930000000000016</c:v>
                </c:pt>
                <c:pt idx="8">
                  <c:v>0.09379999999999966</c:v>
                </c:pt>
                <c:pt idx="9">
                  <c:v>0.11979999999999946</c:v>
                </c:pt>
                <c:pt idx="10">
                  <c:v>0.022025000000000405</c:v>
                </c:pt>
                <c:pt idx="11">
                  <c:v>0.10119999999999973</c:v>
                </c:pt>
                <c:pt idx="12">
                  <c:v>0.06962500000000005</c:v>
                </c:pt>
                <c:pt idx="13">
                  <c:v>0.13142500000000057</c:v>
                </c:pt>
                <c:pt idx="14">
                  <c:v>0.09240000000000029</c:v>
                </c:pt>
                <c:pt idx="15">
                  <c:v>0.10632499999999998</c:v>
                </c:pt>
                <c:pt idx="16">
                  <c:v>-0.0429499999999996</c:v>
                </c:pt>
                <c:pt idx="17">
                  <c:v>0.05119999999999991</c:v>
                </c:pt>
                <c:pt idx="18">
                  <c:v>0.010899999999999466</c:v>
                </c:pt>
                <c:pt idx="19">
                  <c:v>-0.060699999999999754</c:v>
                </c:pt>
                <c:pt idx="20">
                  <c:v>0.005149999999999766</c:v>
                </c:pt>
                <c:pt idx="21">
                  <c:v>-0.02072499999999966</c:v>
                </c:pt>
                <c:pt idx="22">
                  <c:v>-0.005075000000000607</c:v>
                </c:pt>
                <c:pt idx="23">
                  <c:v>-0.07814999999999994</c:v>
                </c:pt>
                <c:pt idx="24">
                  <c:v>-0.017925000000000635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data!$BF$56:$BF$80</c:f>
              <c:numCache>
                <c:ptCount val="25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</c:numCache>
            </c:numRef>
          </c:xVal>
          <c:yVal>
            <c:numRef>
              <c:f>data!$BI$56:$BI$80</c:f>
              <c:numCache>
                <c:ptCount val="25"/>
                <c:pt idx="0">
                  <c:v>0.13790000000000013</c:v>
                </c:pt>
                <c:pt idx="1">
                  <c:v>0.17514999999999986</c:v>
                </c:pt>
                <c:pt idx="2">
                  <c:v>0.2169500000000002</c:v>
                </c:pt>
                <c:pt idx="3">
                  <c:v>0.24520000000000008</c:v>
                </c:pt>
                <c:pt idx="4">
                  <c:v>0.2839999999999998</c:v>
                </c:pt>
                <c:pt idx="5">
                  <c:v>0.29504999999999937</c:v>
                </c:pt>
                <c:pt idx="6">
                  <c:v>0.29084999999999983</c:v>
                </c:pt>
                <c:pt idx="7">
                  <c:v>0.3307999999999999</c:v>
                </c:pt>
                <c:pt idx="8">
                  <c:v>0.2940999999999998</c:v>
                </c:pt>
                <c:pt idx="9">
                  <c:v>0.3219999999999996</c:v>
                </c:pt>
                <c:pt idx="10">
                  <c:v>0.22185000000000032</c:v>
                </c:pt>
                <c:pt idx="11">
                  <c:v>0.3020999999999998</c:v>
                </c:pt>
                <c:pt idx="12">
                  <c:v>0.2700499999999999</c:v>
                </c:pt>
                <c:pt idx="13">
                  <c:v>0.33285000000000053</c:v>
                </c:pt>
                <c:pt idx="14">
                  <c:v>0.29550000000000015</c:v>
                </c:pt>
                <c:pt idx="15">
                  <c:v>0.31024999999999986</c:v>
                </c:pt>
                <c:pt idx="16">
                  <c:v>0.1456000000000004</c:v>
                </c:pt>
                <c:pt idx="17">
                  <c:v>0.24259999999999993</c:v>
                </c:pt>
                <c:pt idx="18">
                  <c:v>0.19989999999999952</c:v>
                </c:pt>
                <c:pt idx="19">
                  <c:v>0.1253000000000002</c:v>
                </c:pt>
                <c:pt idx="20">
                  <c:v>0.19309999999999983</c:v>
                </c:pt>
                <c:pt idx="21">
                  <c:v>0.16485000000000039</c:v>
                </c:pt>
                <c:pt idx="22">
                  <c:v>0.17854999999999954</c:v>
                </c:pt>
                <c:pt idx="23">
                  <c:v>0.10170000000000012</c:v>
                </c:pt>
                <c:pt idx="24">
                  <c:v>0.16544999999999943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data!$BF$56:$BF$80</c:f>
              <c:numCache>
                <c:ptCount val="25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</c:numCache>
            </c:numRef>
          </c:xVal>
          <c:yVal>
            <c:numRef>
              <c:f>data!$BJ$56:$BJ$80</c:f>
              <c:numCache>
                <c:ptCount val="25"/>
                <c:pt idx="0">
                  <c:v>0.3370000000000002</c:v>
                </c:pt>
                <c:pt idx="1">
                  <c:v>0.37817499999999993</c:v>
                </c:pt>
                <c:pt idx="2">
                  <c:v>0.4189750000000003</c:v>
                </c:pt>
                <c:pt idx="3">
                  <c:v>0.44415000000000027</c:v>
                </c:pt>
                <c:pt idx="4">
                  <c:v>0.48404999999999987</c:v>
                </c:pt>
                <c:pt idx="5">
                  <c:v>0.4948249999999994</c:v>
                </c:pt>
                <c:pt idx="6">
                  <c:v>0.49042499999999967</c:v>
                </c:pt>
                <c:pt idx="7">
                  <c:v>0.5322999999999997</c:v>
                </c:pt>
                <c:pt idx="8">
                  <c:v>0.49439999999999995</c:v>
                </c:pt>
                <c:pt idx="9">
                  <c:v>0.5241999999999998</c:v>
                </c:pt>
                <c:pt idx="10">
                  <c:v>0.42167500000000024</c:v>
                </c:pt>
                <c:pt idx="11">
                  <c:v>0.5029999999999999</c:v>
                </c:pt>
                <c:pt idx="12">
                  <c:v>0.47047499999999975</c:v>
                </c:pt>
                <c:pt idx="13">
                  <c:v>0.5342750000000005</c:v>
                </c:pt>
                <c:pt idx="14">
                  <c:v>0.49859999999999993</c:v>
                </c:pt>
                <c:pt idx="15">
                  <c:v>0.5141749999999998</c:v>
                </c:pt>
                <c:pt idx="16">
                  <c:v>0.3341500000000004</c:v>
                </c:pt>
                <c:pt idx="17">
                  <c:v>0.43399999999999994</c:v>
                </c:pt>
                <c:pt idx="18">
                  <c:v>0.3888999999999996</c:v>
                </c:pt>
                <c:pt idx="19">
                  <c:v>0.31130000000000013</c:v>
                </c:pt>
                <c:pt idx="20">
                  <c:v>0.3810499999999999</c:v>
                </c:pt>
                <c:pt idx="21">
                  <c:v>0.35042500000000043</c:v>
                </c:pt>
                <c:pt idx="22">
                  <c:v>0.3621749999999997</c:v>
                </c:pt>
                <c:pt idx="23">
                  <c:v>0.2815500000000002</c:v>
                </c:pt>
                <c:pt idx="24">
                  <c:v>0.3488249999999995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data!$BF$56:$BF$80</c:f>
              <c:numCache>
                <c:ptCount val="25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</c:numCache>
            </c:numRef>
          </c:xVal>
          <c:yVal>
            <c:numRef>
              <c:f>data!$BK$56:$BK$80</c:f>
              <c:numCache>
                <c:ptCount val="25"/>
                <c:pt idx="0">
                  <c:v>0.5361000000000002</c:v>
                </c:pt>
                <c:pt idx="1">
                  <c:v>0.5811999999999999</c:v>
                </c:pt>
                <c:pt idx="2">
                  <c:v>0.6210000000000004</c:v>
                </c:pt>
                <c:pt idx="3">
                  <c:v>0.6431000000000004</c:v>
                </c:pt>
                <c:pt idx="4">
                  <c:v>0.6840999999999999</c:v>
                </c:pt>
                <c:pt idx="5">
                  <c:v>0.6945999999999994</c:v>
                </c:pt>
                <c:pt idx="6">
                  <c:v>0.6899999999999995</c:v>
                </c:pt>
                <c:pt idx="7">
                  <c:v>0.7337999999999996</c:v>
                </c:pt>
                <c:pt idx="8">
                  <c:v>0.6947000000000001</c:v>
                </c:pt>
                <c:pt idx="9">
                  <c:v>0.7263999999999999</c:v>
                </c:pt>
                <c:pt idx="10">
                  <c:v>0.6215000000000002</c:v>
                </c:pt>
                <c:pt idx="11">
                  <c:v>0.7039</c:v>
                </c:pt>
                <c:pt idx="12">
                  <c:v>0.6708999999999996</c:v>
                </c:pt>
                <c:pt idx="13">
                  <c:v>0.7357000000000005</c:v>
                </c:pt>
                <c:pt idx="14">
                  <c:v>0.7016999999999998</c:v>
                </c:pt>
                <c:pt idx="15">
                  <c:v>0.7180999999999997</c:v>
                </c:pt>
                <c:pt idx="16">
                  <c:v>0.5227000000000004</c:v>
                </c:pt>
                <c:pt idx="17">
                  <c:v>0.6254</c:v>
                </c:pt>
                <c:pt idx="18">
                  <c:v>0.5778999999999996</c:v>
                </c:pt>
                <c:pt idx="19">
                  <c:v>0.4973000000000001</c:v>
                </c:pt>
                <c:pt idx="20">
                  <c:v>0.569</c:v>
                </c:pt>
                <c:pt idx="21">
                  <c:v>0.5360000000000005</c:v>
                </c:pt>
                <c:pt idx="22">
                  <c:v>0.5457999999999998</c:v>
                </c:pt>
                <c:pt idx="23">
                  <c:v>0.46140000000000025</c:v>
                </c:pt>
                <c:pt idx="24">
                  <c:v>0.5321999999999996</c:v>
                </c:pt>
              </c:numCache>
            </c:numRef>
          </c:yVal>
          <c:smooth val="0"/>
        </c:ser>
        <c:axId val="22781783"/>
        <c:axId val="3709456"/>
      </c:scatterChart>
      <c:valAx>
        <c:axId val="22781783"/>
        <c:scaling>
          <c:orientation val="minMax"/>
          <c:max val="25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Maaskilometer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09456"/>
        <c:crossesAt val="-0.6"/>
        <c:crossBetween val="midCat"/>
        <c:dispUnits/>
        <c:majorUnit val="10"/>
        <c:minorUnit val="1"/>
      </c:valAx>
      <c:valAx>
        <c:axId val="3709456"/>
        <c:scaling>
          <c:orientation val="minMax"/>
          <c:max val="1.8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waterstandsverschil t.o.v. HR1996 [m]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3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781783"/>
        <c:crosses val="autoZero"/>
        <c:crossBetween val="midCat"/>
        <c:dispUnits/>
        <c:majorUnit val="0.2"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7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08625"/>
          <c:y val="0.01375"/>
          <c:w val="0.44725"/>
          <c:h val="0.3117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Taakstelling Maas Lange Termijn
zonder klimaateffect</a:t>
            </a:r>
          </a:p>
        </c:rich>
      </c:tx>
      <c:layout>
        <c:manualLayout>
          <c:xMode val="factor"/>
          <c:yMode val="factor"/>
          <c:x val="0.26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15"/>
          <c:w val="0.944"/>
          <c:h val="0.829"/>
        </c:manualLayout>
      </c:layout>
      <c:scatterChart>
        <c:scatterStyle val="lineMarker"/>
        <c:varyColors val="0"/>
        <c:ser>
          <c:idx val="7"/>
          <c:order val="0"/>
          <c:tx>
            <c:strRef>
              <c:f>data!$BK$1</c:f>
              <c:strCache>
                <c:ptCount val="1"/>
                <c:pt idx="0">
                  <c:v>taakstelling na de Maaswerken Q_4600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data!$BK$4:$BK$56</c:f>
              <c:numCache>
                <c:ptCount val="53"/>
                <c:pt idx="0">
                  <c:v>0.7943999999999996</c:v>
                </c:pt>
                <c:pt idx="1">
                  <c:v>0.7749000000000006</c:v>
                </c:pt>
                <c:pt idx="2">
                  <c:v>0.7667000000000002</c:v>
                </c:pt>
                <c:pt idx="3">
                  <c:v>0.7439</c:v>
                </c:pt>
                <c:pt idx="4">
                  <c:v>0.7035</c:v>
                </c:pt>
                <c:pt idx="5">
                  <c:v>0.7720000000000002</c:v>
                </c:pt>
                <c:pt idx="6">
                  <c:v>0.7612000000000005</c:v>
                </c:pt>
                <c:pt idx="7">
                  <c:v>0.7363999999999997</c:v>
                </c:pt>
                <c:pt idx="8">
                  <c:v>0.7432999999999996</c:v>
                </c:pt>
                <c:pt idx="9">
                  <c:v>0.7137999999999991</c:v>
                </c:pt>
                <c:pt idx="10">
                  <c:v>0.6920000000000002</c:v>
                </c:pt>
                <c:pt idx="11">
                  <c:v>0.6350000000000016</c:v>
                </c:pt>
                <c:pt idx="12">
                  <c:v>0.6025000000000009</c:v>
                </c:pt>
                <c:pt idx="13">
                  <c:v>0.5436000000000014</c:v>
                </c:pt>
                <c:pt idx="14">
                  <c:v>0.5127000000000006</c:v>
                </c:pt>
                <c:pt idx="15">
                  <c:v>0.577</c:v>
                </c:pt>
                <c:pt idx="16">
                  <c:v>0.6046999999999993</c:v>
                </c:pt>
                <c:pt idx="17">
                  <c:v>0.6610999999999994</c:v>
                </c:pt>
                <c:pt idx="18">
                  <c:v>0.6645000000000003</c:v>
                </c:pt>
                <c:pt idx="19">
                  <c:v>0.6943999999999999</c:v>
                </c:pt>
                <c:pt idx="20">
                  <c:v>0.6865000000000006</c:v>
                </c:pt>
                <c:pt idx="21">
                  <c:v>0.7334999999999994</c:v>
                </c:pt>
                <c:pt idx="22">
                  <c:v>0.748899999999999</c:v>
                </c:pt>
                <c:pt idx="23">
                  <c:v>0.7104999999999997</c:v>
                </c:pt>
                <c:pt idx="24">
                  <c:v>0.7362000000000002</c:v>
                </c:pt>
                <c:pt idx="25">
                  <c:v>0.7301000000000002</c:v>
                </c:pt>
                <c:pt idx="26">
                  <c:v>0.7027000000000001</c:v>
                </c:pt>
                <c:pt idx="27">
                  <c:v>0.6971000000000007</c:v>
                </c:pt>
                <c:pt idx="28">
                  <c:v>0.798</c:v>
                </c:pt>
                <c:pt idx="29">
                  <c:v>0.8120999999999992</c:v>
                </c:pt>
                <c:pt idx="30">
                  <c:v>0.8759000000000015</c:v>
                </c:pt>
                <c:pt idx="31">
                  <c:v>0.8638999999999992</c:v>
                </c:pt>
                <c:pt idx="32">
                  <c:v>0.8605999999999998</c:v>
                </c:pt>
                <c:pt idx="33">
                  <c:v>0.8407999999999998</c:v>
                </c:pt>
                <c:pt idx="34">
                  <c:v>0.8652999999999995</c:v>
                </c:pt>
                <c:pt idx="35">
                  <c:v>0.8225999999999996</c:v>
                </c:pt>
                <c:pt idx="36">
                  <c:v>0.7470999999999997</c:v>
                </c:pt>
                <c:pt idx="37">
                  <c:v>0.8003</c:v>
                </c:pt>
                <c:pt idx="38">
                  <c:v>0.7298999999999989</c:v>
                </c:pt>
                <c:pt idx="39">
                  <c:v>0.6746999999999996</c:v>
                </c:pt>
                <c:pt idx="40">
                  <c:v>0.7124999999999986</c:v>
                </c:pt>
                <c:pt idx="41">
                  <c:v>0.7409999999999997</c:v>
                </c:pt>
                <c:pt idx="42">
                  <c:v>0.664299999999999</c:v>
                </c:pt>
                <c:pt idx="43">
                  <c:v>0.7295999999999996</c:v>
                </c:pt>
                <c:pt idx="44">
                  <c:v>0.7725000000000009</c:v>
                </c:pt>
                <c:pt idx="45">
                  <c:v>0.773200000000001</c:v>
                </c:pt>
                <c:pt idx="46">
                  <c:v>0.8223000000000003</c:v>
                </c:pt>
                <c:pt idx="47">
                  <c:v>0.7226999999999997</c:v>
                </c:pt>
                <c:pt idx="48">
                  <c:v>0.7690000000000001</c:v>
                </c:pt>
                <c:pt idx="49">
                  <c:v>0.6679000000000013</c:v>
                </c:pt>
                <c:pt idx="50">
                  <c:v>0.6433</c:v>
                </c:pt>
                <c:pt idx="51">
                  <c:v>0.635699999999999</c:v>
                </c:pt>
                <c:pt idx="52">
                  <c:v>0.5361000000000002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data!$BJ$1</c:f>
              <c:strCache>
                <c:ptCount val="1"/>
                <c:pt idx="0">
                  <c:v>taakstelling na de Maaswerken Q_4400 (geinterpoleerd)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data!$BJ$4:$BJ$56</c:f>
              <c:numCache>
                <c:ptCount val="53"/>
                <c:pt idx="0">
                  <c:v>0.6049999999999995</c:v>
                </c:pt>
                <c:pt idx="1">
                  <c:v>0.5823250000000004</c:v>
                </c:pt>
                <c:pt idx="2">
                  <c:v>0.5714999999999999</c:v>
                </c:pt>
                <c:pt idx="3">
                  <c:v>0.5472250000000001</c:v>
                </c:pt>
                <c:pt idx="4">
                  <c:v>0.5038999999999998</c:v>
                </c:pt>
                <c:pt idx="5">
                  <c:v>0.5768000000000004</c:v>
                </c:pt>
                <c:pt idx="6">
                  <c:v>0.5596500000000004</c:v>
                </c:pt>
                <c:pt idx="7">
                  <c:v>0.5330499999999998</c:v>
                </c:pt>
                <c:pt idx="8">
                  <c:v>0.5384999999999995</c:v>
                </c:pt>
                <c:pt idx="9">
                  <c:v>0.5071749999999993</c:v>
                </c:pt>
                <c:pt idx="10">
                  <c:v>0.484375</c:v>
                </c:pt>
                <c:pt idx="11">
                  <c:v>0.42437500000000117</c:v>
                </c:pt>
                <c:pt idx="12">
                  <c:v>0.3896750000000009</c:v>
                </c:pt>
                <c:pt idx="13">
                  <c:v>0.3296750000000013</c:v>
                </c:pt>
                <c:pt idx="14">
                  <c:v>0.3023250000000006</c:v>
                </c:pt>
                <c:pt idx="15">
                  <c:v>0.3726750000000001</c:v>
                </c:pt>
                <c:pt idx="16">
                  <c:v>0.40092499999999953</c:v>
                </c:pt>
                <c:pt idx="17">
                  <c:v>0.4572249999999993</c:v>
                </c:pt>
                <c:pt idx="18">
                  <c:v>0.4624250000000001</c:v>
                </c:pt>
                <c:pt idx="19">
                  <c:v>0.4956499999999999</c:v>
                </c:pt>
                <c:pt idx="20">
                  <c:v>0.49170000000000025</c:v>
                </c:pt>
                <c:pt idx="21">
                  <c:v>0.5384999999999995</c:v>
                </c:pt>
                <c:pt idx="22">
                  <c:v>0.556449999999999</c:v>
                </c:pt>
                <c:pt idx="23">
                  <c:v>0.5180999999999996</c:v>
                </c:pt>
                <c:pt idx="24">
                  <c:v>0.5402</c:v>
                </c:pt>
                <c:pt idx="25">
                  <c:v>0.5325500000000001</c:v>
                </c:pt>
                <c:pt idx="26">
                  <c:v>0.5063750000000001</c:v>
                </c:pt>
                <c:pt idx="27">
                  <c:v>0.5021250000000004</c:v>
                </c:pt>
                <c:pt idx="28">
                  <c:v>0.6003500000000002</c:v>
                </c:pt>
                <c:pt idx="29">
                  <c:v>0.6148499999999992</c:v>
                </c:pt>
                <c:pt idx="30">
                  <c:v>0.6781750000000013</c:v>
                </c:pt>
                <c:pt idx="31">
                  <c:v>0.6699749999999991</c:v>
                </c:pt>
                <c:pt idx="32">
                  <c:v>0.6733499999999997</c:v>
                </c:pt>
                <c:pt idx="33">
                  <c:v>0.6571750000000001</c:v>
                </c:pt>
                <c:pt idx="34">
                  <c:v>0.6756999999999995</c:v>
                </c:pt>
                <c:pt idx="35">
                  <c:v>0.6306749999999997</c:v>
                </c:pt>
                <c:pt idx="36">
                  <c:v>0.5593249999999994</c:v>
                </c:pt>
                <c:pt idx="37">
                  <c:v>0.6078999999999999</c:v>
                </c:pt>
                <c:pt idx="38">
                  <c:v>0.538149999999999</c:v>
                </c:pt>
                <c:pt idx="39">
                  <c:v>0.4767249999999996</c:v>
                </c:pt>
                <c:pt idx="40">
                  <c:v>0.5120499999999986</c:v>
                </c:pt>
                <c:pt idx="41">
                  <c:v>0.5390749999999996</c:v>
                </c:pt>
                <c:pt idx="42">
                  <c:v>0.4595749999999992</c:v>
                </c:pt>
                <c:pt idx="43">
                  <c:v>0.5219749999999999</c:v>
                </c:pt>
                <c:pt idx="44">
                  <c:v>0.5604000000000009</c:v>
                </c:pt>
                <c:pt idx="45">
                  <c:v>0.5644000000000009</c:v>
                </c:pt>
                <c:pt idx="46">
                  <c:v>0.6109000000000004</c:v>
                </c:pt>
                <c:pt idx="47">
                  <c:v>0.5126</c:v>
                </c:pt>
                <c:pt idx="48">
                  <c:v>0.5549499999999998</c:v>
                </c:pt>
                <c:pt idx="49">
                  <c:v>0.4678000000000013</c:v>
                </c:pt>
                <c:pt idx="50">
                  <c:v>0.4392999999999998</c:v>
                </c:pt>
                <c:pt idx="51">
                  <c:v>0.4310499999999994</c:v>
                </c:pt>
                <c:pt idx="52">
                  <c:v>0.3370000000000002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data!$BI$1</c:f>
              <c:strCache>
                <c:ptCount val="1"/>
                <c:pt idx="0">
                  <c:v>taakstelling na de Maaswerken Q_4200 (geinterpoleerd)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49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data!$BI$4:$BI$56</c:f>
              <c:numCache>
                <c:ptCount val="53"/>
                <c:pt idx="0">
                  <c:v>0.4155999999999995</c:v>
                </c:pt>
                <c:pt idx="1">
                  <c:v>0.38975000000000026</c:v>
                </c:pt>
                <c:pt idx="2">
                  <c:v>0.37629999999999963</c:v>
                </c:pt>
                <c:pt idx="3">
                  <c:v>0.35055000000000014</c:v>
                </c:pt>
                <c:pt idx="4">
                  <c:v>0.30429999999999957</c:v>
                </c:pt>
                <c:pt idx="5">
                  <c:v>0.3816000000000006</c:v>
                </c:pt>
                <c:pt idx="6">
                  <c:v>0.3581000000000003</c:v>
                </c:pt>
                <c:pt idx="7">
                  <c:v>0.3296999999999999</c:v>
                </c:pt>
                <c:pt idx="8">
                  <c:v>0.3336999999999994</c:v>
                </c:pt>
                <c:pt idx="9">
                  <c:v>0.3005499999999994</c:v>
                </c:pt>
                <c:pt idx="10">
                  <c:v>0.27674999999999983</c:v>
                </c:pt>
                <c:pt idx="11">
                  <c:v>0.21375000000000094</c:v>
                </c:pt>
                <c:pt idx="12">
                  <c:v>0.17685000000000084</c:v>
                </c:pt>
                <c:pt idx="13">
                  <c:v>0.11575000000000113</c:v>
                </c:pt>
                <c:pt idx="14">
                  <c:v>0.09195000000000064</c:v>
                </c:pt>
                <c:pt idx="15">
                  <c:v>0.16835000000000022</c:v>
                </c:pt>
                <c:pt idx="16">
                  <c:v>0.19714999999999977</c:v>
                </c:pt>
                <c:pt idx="17">
                  <c:v>0.2533499999999993</c:v>
                </c:pt>
                <c:pt idx="18">
                  <c:v>0.26034999999999986</c:v>
                </c:pt>
                <c:pt idx="19">
                  <c:v>0.29689999999999994</c:v>
                </c:pt>
                <c:pt idx="20">
                  <c:v>0.29689999999999994</c:v>
                </c:pt>
                <c:pt idx="21">
                  <c:v>0.3434999999999997</c:v>
                </c:pt>
                <c:pt idx="22">
                  <c:v>0.363999999999999</c:v>
                </c:pt>
                <c:pt idx="23">
                  <c:v>0.32569999999999943</c:v>
                </c:pt>
                <c:pt idx="24">
                  <c:v>0.34419999999999984</c:v>
                </c:pt>
                <c:pt idx="25">
                  <c:v>0.33499999999999996</c:v>
                </c:pt>
                <c:pt idx="26">
                  <c:v>0.3100500000000003</c:v>
                </c:pt>
                <c:pt idx="27">
                  <c:v>0.30715000000000003</c:v>
                </c:pt>
                <c:pt idx="28">
                  <c:v>0.4027000000000002</c:v>
                </c:pt>
                <c:pt idx="29">
                  <c:v>0.41759999999999936</c:v>
                </c:pt>
                <c:pt idx="30">
                  <c:v>0.48045000000000115</c:v>
                </c:pt>
                <c:pt idx="31">
                  <c:v>0.476049999999999</c:v>
                </c:pt>
                <c:pt idx="32">
                  <c:v>0.48609999999999953</c:v>
                </c:pt>
                <c:pt idx="33">
                  <c:v>0.47355000000000036</c:v>
                </c:pt>
                <c:pt idx="34">
                  <c:v>0.48609999999999953</c:v>
                </c:pt>
                <c:pt idx="35">
                  <c:v>0.43874999999999975</c:v>
                </c:pt>
                <c:pt idx="36">
                  <c:v>0.37154999999999916</c:v>
                </c:pt>
                <c:pt idx="37">
                  <c:v>0.41549999999999976</c:v>
                </c:pt>
                <c:pt idx="38">
                  <c:v>0.34639999999999915</c:v>
                </c:pt>
                <c:pt idx="39">
                  <c:v>0.2787499999999996</c:v>
                </c:pt>
                <c:pt idx="40">
                  <c:v>0.31159999999999854</c:v>
                </c:pt>
                <c:pt idx="41">
                  <c:v>0.33714999999999945</c:v>
                </c:pt>
                <c:pt idx="42">
                  <c:v>0.25484999999999935</c:v>
                </c:pt>
                <c:pt idx="43">
                  <c:v>0.31435000000000013</c:v>
                </c:pt>
                <c:pt idx="44">
                  <c:v>0.34830000000000094</c:v>
                </c:pt>
                <c:pt idx="45">
                  <c:v>0.3556000000000008</c:v>
                </c:pt>
                <c:pt idx="46">
                  <c:v>0.3995000000000007</c:v>
                </c:pt>
                <c:pt idx="47">
                  <c:v>0.3025000000000002</c:v>
                </c:pt>
                <c:pt idx="48">
                  <c:v>0.34089999999999954</c:v>
                </c:pt>
                <c:pt idx="49">
                  <c:v>0.2677000000000014</c:v>
                </c:pt>
                <c:pt idx="50">
                  <c:v>0.23529999999999962</c:v>
                </c:pt>
                <c:pt idx="51">
                  <c:v>0.22639999999999955</c:v>
                </c:pt>
                <c:pt idx="52">
                  <c:v>0.13790000000000013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data!$BH$1</c:f>
              <c:strCache>
                <c:ptCount val="1"/>
                <c:pt idx="0">
                  <c:v>taakstelling na de Maaswerken Q_4000 (geinterpoleerd)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data!$BH$4:$BH$56</c:f>
              <c:numCache>
                <c:ptCount val="53"/>
                <c:pt idx="0">
                  <c:v>0.2261999999999995</c:v>
                </c:pt>
                <c:pt idx="1">
                  <c:v>0.1971750000000001</c:v>
                </c:pt>
                <c:pt idx="2">
                  <c:v>0.18109999999999937</c:v>
                </c:pt>
                <c:pt idx="3">
                  <c:v>0.1538750000000002</c:v>
                </c:pt>
                <c:pt idx="4">
                  <c:v>0.10469999999999935</c:v>
                </c:pt>
                <c:pt idx="5">
                  <c:v>0.1864000000000008</c:v>
                </c:pt>
                <c:pt idx="6">
                  <c:v>0.1565500000000002</c:v>
                </c:pt>
                <c:pt idx="7">
                  <c:v>0.12634999999999996</c:v>
                </c:pt>
                <c:pt idx="8">
                  <c:v>0.12889999999999932</c:v>
                </c:pt>
                <c:pt idx="9">
                  <c:v>0.09392499999999956</c:v>
                </c:pt>
                <c:pt idx="10">
                  <c:v>0.06912499999999966</c:v>
                </c:pt>
                <c:pt idx="11">
                  <c:v>0.003125000000000683</c:v>
                </c:pt>
                <c:pt idx="12">
                  <c:v>-0.0359749999999992</c:v>
                </c:pt>
                <c:pt idx="13">
                  <c:v>-0.09817499999999901</c:v>
                </c:pt>
                <c:pt idx="14">
                  <c:v>-0.11842499999999934</c:v>
                </c:pt>
                <c:pt idx="15">
                  <c:v>-0.035974999999999646</c:v>
                </c:pt>
                <c:pt idx="16">
                  <c:v>-0.006625000000000075</c:v>
                </c:pt>
                <c:pt idx="17">
                  <c:v>0.04947499999999927</c:v>
                </c:pt>
                <c:pt idx="18">
                  <c:v>0.05827499999999963</c:v>
                </c:pt>
                <c:pt idx="19">
                  <c:v>0.09814999999999996</c:v>
                </c:pt>
                <c:pt idx="20">
                  <c:v>0.10209999999999964</c:v>
                </c:pt>
                <c:pt idx="21">
                  <c:v>0.14849999999999985</c:v>
                </c:pt>
                <c:pt idx="22">
                  <c:v>0.17154999999999898</c:v>
                </c:pt>
                <c:pt idx="23">
                  <c:v>0.1332999999999993</c:v>
                </c:pt>
                <c:pt idx="24">
                  <c:v>0.14819999999999967</c:v>
                </c:pt>
                <c:pt idx="25">
                  <c:v>0.13744999999999985</c:v>
                </c:pt>
                <c:pt idx="26">
                  <c:v>0.11372500000000049</c:v>
                </c:pt>
                <c:pt idx="27">
                  <c:v>0.11217499999999969</c:v>
                </c:pt>
                <c:pt idx="28">
                  <c:v>0.20505000000000037</c:v>
                </c:pt>
                <c:pt idx="29">
                  <c:v>0.2203499999999994</c:v>
                </c:pt>
                <c:pt idx="30">
                  <c:v>0.282725000000001</c:v>
                </c:pt>
                <c:pt idx="31">
                  <c:v>0.28212499999999885</c:v>
                </c:pt>
                <c:pt idx="32">
                  <c:v>0.2988499999999994</c:v>
                </c:pt>
                <c:pt idx="33">
                  <c:v>0.28992500000000065</c:v>
                </c:pt>
                <c:pt idx="34">
                  <c:v>0.29649999999999954</c:v>
                </c:pt>
                <c:pt idx="35">
                  <c:v>0.24682499999999985</c:v>
                </c:pt>
                <c:pt idx="36">
                  <c:v>0.1837749999999989</c:v>
                </c:pt>
                <c:pt idx="37">
                  <c:v>0.22309999999999963</c:v>
                </c:pt>
                <c:pt idx="38">
                  <c:v>0.1546499999999993</c:v>
                </c:pt>
                <c:pt idx="39">
                  <c:v>0.0807749999999996</c:v>
                </c:pt>
                <c:pt idx="40">
                  <c:v>0.11114999999999853</c:v>
                </c:pt>
                <c:pt idx="41">
                  <c:v>0.1352249999999993</c:v>
                </c:pt>
                <c:pt idx="42">
                  <c:v>0.05012499999999953</c:v>
                </c:pt>
                <c:pt idx="43">
                  <c:v>0.1067250000000004</c:v>
                </c:pt>
                <c:pt idx="44">
                  <c:v>0.136200000000001</c:v>
                </c:pt>
                <c:pt idx="45">
                  <c:v>0.1468000000000007</c:v>
                </c:pt>
                <c:pt idx="46">
                  <c:v>0.18810000000000085</c:v>
                </c:pt>
                <c:pt idx="47">
                  <c:v>0.09240000000000048</c:v>
                </c:pt>
                <c:pt idx="48">
                  <c:v>0.12684999999999924</c:v>
                </c:pt>
                <c:pt idx="49">
                  <c:v>0.06760000000000144</c:v>
                </c:pt>
                <c:pt idx="50">
                  <c:v>0.03129999999999944</c:v>
                </c:pt>
                <c:pt idx="51">
                  <c:v>0.021749999999999742</c:v>
                </c:pt>
                <c:pt idx="52">
                  <c:v>-0.06119999999999992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data!$BG$1</c:f>
              <c:strCache>
                <c:ptCount val="1"/>
                <c:pt idx="0">
                  <c:v>taakstelling na de Maaswerken Q_3800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data!$BG$4:$BG$56</c:f>
              <c:numCache>
                <c:ptCount val="53"/>
                <c:pt idx="0">
                  <c:v>0.0367999999999995</c:v>
                </c:pt>
                <c:pt idx="1">
                  <c:v>0.0045999999999999375</c:v>
                </c:pt>
                <c:pt idx="2">
                  <c:v>-0.01410000000000089</c:v>
                </c:pt>
                <c:pt idx="3">
                  <c:v>-0.04279999999999973</c:v>
                </c:pt>
                <c:pt idx="4">
                  <c:v>-0.09490000000000087</c:v>
                </c:pt>
                <c:pt idx="5">
                  <c:v>-0.00879999999999903</c:v>
                </c:pt>
                <c:pt idx="6">
                  <c:v>-0.04499999999999993</c:v>
                </c:pt>
                <c:pt idx="7">
                  <c:v>-0.07699999999999996</c:v>
                </c:pt>
                <c:pt idx="8">
                  <c:v>-0.07590000000000074</c:v>
                </c:pt>
                <c:pt idx="9">
                  <c:v>-0.11270000000000024</c:v>
                </c:pt>
                <c:pt idx="10">
                  <c:v>-0.1385000000000005</c:v>
                </c:pt>
                <c:pt idx="11">
                  <c:v>-0.20749999999999957</c:v>
                </c:pt>
                <c:pt idx="12">
                  <c:v>-0.24879999999999924</c:v>
                </c:pt>
                <c:pt idx="13">
                  <c:v>-0.31209999999999916</c:v>
                </c:pt>
                <c:pt idx="14">
                  <c:v>-0.3287999999999993</c:v>
                </c:pt>
                <c:pt idx="15">
                  <c:v>-0.24029999999999951</c:v>
                </c:pt>
                <c:pt idx="16">
                  <c:v>-0.21039999999999992</c:v>
                </c:pt>
                <c:pt idx="17">
                  <c:v>-0.15440000000000076</c:v>
                </c:pt>
                <c:pt idx="18">
                  <c:v>-0.1438000000000006</c:v>
                </c:pt>
                <c:pt idx="19">
                  <c:v>-0.10060000000000002</c:v>
                </c:pt>
                <c:pt idx="20">
                  <c:v>-0.09270000000000067</c:v>
                </c:pt>
                <c:pt idx="21">
                  <c:v>-0.046499999999999986</c:v>
                </c:pt>
                <c:pt idx="22">
                  <c:v>-0.02090000000000103</c:v>
                </c:pt>
                <c:pt idx="23">
                  <c:v>-0.05910000000000082</c:v>
                </c:pt>
                <c:pt idx="24">
                  <c:v>-0.04780000000000051</c:v>
                </c:pt>
                <c:pt idx="25">
                  <c:v>-0.060100000000000264</c:v>
                </c:pt>
                <c:pt idx="26">
                  <c:v>-0.08259999999999934</c:v>
                </c:pt>
                <c:pt idx="27">
                  <c:v>-0.08280000000000065</c:v>
                </c:pt>
                <c:pt idx="28">
                  <c:v>0.007400000000000517</c:v>
                </c:pt>
                <c:pt idx="29">
                  <c:v>0.023099999999999454</c:v>
                </c:pt>
                <c:pt idx="30">
                  <c:v>0.08500000000000085</c:v>
                </c:pt>
                <c:pt idx="31">
                  <c:v>0.08819999999999872</c:v>
                </c:pt>
                <c:pt idx="32">
                  <c:v>0.11159999999999926</c:v>
                </c:pt>
                <c:pt idx="33">
                  <c:v>0.10630000000000095</c:v>
                </c:pt>
                <c:pt idx="34">
                  <c:v>0.10689999999999955</c:v>
                </c:pt>
                <c:pt idx="35">
                  <c:v>0.05489999999999995</c:v>
                </c:pt>
                <c:pt idx="36">
                  <c:v>-0.004000000000001336</c:v>
                </c:pt>
                <c:pt idx="37">
                  <c:v>0.030699999999999505</c:v>
                </c:pt>
                <c:pt idx="38">
                  <c:v>-0.03710000000000058</c:v>
                </c:pt>
                <c:pt idx="39">
                  <c:v>-0.11720000000000041</c:v>
                </c:pt>
                <c:pt idx="40">
                  <c:v>-0.08930000000000149</c:v>
                </c:pt>
                <c:pt idx="41">
                  <c:v>-0.06670000000000087</c:v>
                </c:pt>
                <c:pt idx="42">
                  <c:v>-0.1546000000000003</c:v>
                </c:pt>
                <c:pt idx="43">
                  <c:v>-0.10089999999999932</c:v>
                </c:pt>
                <c:pt idx="44">
                  <c:v>-0.07589999999999897</c:v>
                </c:pt>
                <c:pt idx="45">
                  <c:v>-0.06199999999999939</c:v>
                </c:pt>
                <c:pt idx="46">
                  <c:v>-0.023299999999998988</c:v>
                </c:pt>
                <c:pt idx="47">
                  <c:v>-0.11769999999999925</c:v>
                </c:pt>
                <c:pt idx="48">
                  <c:v>-0.08720000000000105</c:v>
                </c:pt>
                <c:pt idx="49">
                  <c:v>-0.1324999999999985</c:v>
                </c:pt>
                <c:pt idx="50">
                  <c:v>-0.17270000000000074</c:v>
                </c:pt>
                <c:pt idx="51">
                  <c:v>-0.18290000000000006</c:v>
                </c:pt>
                <c:pt idx="52">
                  <c:v>-0.2603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data!$BS$1</c:f>
              <c:strCache>
                <c:ptCount val="1"/>
                <c:pt idx="0">
                  <c:v>taakstelling Q_4600 (SPK - zeespiegelstijging)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data!$BZ$4:$BZ$55</c:f>
              <c:numCache>
                <c:ptCount val="52"/>
                <c:pt idx="0">
                  <c:v>0.5556060000000003</c:v>
                </c:pt>
                <c:pt idx="1">
                  <c:v>0.616064</c:v>
                </c:pt>
                <c:pt idx="2">
                  <c:v>0.6681600000000004</c:v>
                </c:pt>
                <c:pt idx="3">
                  <c:v>0.7029240000000004</c:v>
                </c:pt>
                <c:pt idx="4">
                  <c:v>0.75098</c:v>
                </c:pt>
                <c:pt idx="5">
                  <c:v>0.7723359999999996</c:v>
                </c:pt>
                <c:pt idx="6">
                  <c:v>0.7798799999999997</c:v>
                </c:pt>
                <c:pt idx="7">
                  <c:v>0.8201039999999997</c:v>
                </c:pt>
                <c:pt idx="8">
                  <c:v>0.8034380000000001</c:v>
                </c:pt>
                <c:pt idx="9">
                  <c:v>0.8318399999999999</c:v>
                </c:pt>
                <c:pt idx="10">
                  <c:v>0.7849600000000001</c:v>
                </c:pt>
                <c:pt idx="11">
                  <c:v>0.8484280000000001</c:v>
                </c:pt>
                <c:pt idx="12">
                  <c:v>0.8469719999999998</c:v>
                </c:pt>
                <c:pt idx="13">
                  <c:v>0.8818880000000002</c:v>
                </c:pt>
                <c:pt idx="14">
                  <c:v>0.8746799999999999</c:v>
                </c:pt>
                <c:pt idx="15">
                  <c:v>0.8949959999999999</c:v>
                </c:pt>
                <c:pt idx="16">
                  <c:v>0.8445440000000002</c:v>
                </c:pt>
                <c:pt idx="17">
                  <c:v>0.890072</c:v>
                </c:pt>
                <c:pt idx="18">
                  <c:v>0.891666</c:v>
                </c:pt>
                <c:pt idx="19">
                  <c:v>0.8974600000000001</c:v>
                </c:pt>
                <c:pt idx="20">
                  <c:v>0.93272</c:v>
                </c:pt>
                <c:pt idx="21">
                  <c:v>0.9757800000000001</c:v>
                </c:pt>
                <c:pt idx="22">
                  <c:v>1.0011539999999999</c:v>
                </c:pt>
                <c:pt idx="23">
                  <c:v>1.062216</c:v>
                </c:pt>
                <c:pt idx="24">
                  <c:v>1.08475</c:v>
                </c:pt>
                <c:pt idx="25">
                  <c:v>1.0765</c:v>
                </c:pt>
                <c:pt idx="26">
                  <c:v>1.05225</c:v>
                </c:pt>
                <c:pt idx="27">
                  <c:v>1.0302499999999999</c:v>
                </c:pt>
                <c:pt idx="28">
                  <c:v>1.02225</c:v>
                </c:pt>
                <c:pt idx="29">
                  <c:v>1.0202499999999999</c:v>
                </c:pt>
                <c:pt idx="30">
                  <c:v>1.0725</c:v>
                </c:pt>
                <c:pt idx="31">
                  <c:v>1.16575</c:v>
                </c:pt>
                <c:pt idx="32">
                  <c:v>1.2115</c:v>
                </c:pt>
                <c:pt idx="33">
                  <c:v>1.2455</c:v>
                </c:pt>
                <c:pt idx="34">
                  <c:v>1.17625</c:v>
                </c:pt>
                <c:pt idx="35">
                  <c:v>1.21225</c:v>
                </c:pt>
                <c:pt idx="36">
                  <c:v>1.255</c:v>
                </c:pt>
                <c:pt idx="37">
                  <c:v>1.26725</c:v>
                </c:pt>
                <c:pt idx="38">
                  <c:v>1.35325</c:v>
                </c:pt>
                <c:pt idx="39">
                  <c:v>1.3722500000000002</c:v>
                </c:pt>
                <c:pt idx="40">
                  <c:v>1.44025</c:v>
                </c:pt>
                <c:pt idx="41">
                  <c:v>1.45675</c:v>
                </c:pt>
                <c:pt idx="42">
                  <c:v>1.40575</c:v>
                </c:pt>
                <c:pt idx="43">
                  <c:v>1.34275</c:v>
                </c:pt>
                <c:pt idx="44">
                  <c:v>1.22525</c:v>
                </c:pt>
                <c:pt idx="45">
                  <c:v>1.1342499999999998</c:v>
                </c:pt>
                <c:pt idx="46">
                  <c:v>1.0374999999999999</c:v>
                </c:pt>
                <c:pt idx="47">
                  <c:v>0.97475</c:v>
                </c:pt>
                <c:pt idx="48">
                  <c:v>0.855</c:v>
                </c:pt>
                <c:pt idx="49">
                  <c:v>0.8049999999999999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data!$BR$1</c:f>
              <c:strCache>
                <c:ptCount val="1"/>
                <c:pt idx="0">
                  <c:v>taakstelling Q_4400 (geinterpolleerd)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data!$BY$4:$BY$55</c:f>
              <c:numCache>
                <c:ptCount val="52"/>
                <c:pt idx="0">
                  <c:v>0.34984250000000017</c:v>
                </c:pt>
                <c:pt idx="1">
                  <c:v>0.40162099999999995</c:v>
                </c:pt>
                <c:pt idx="2">
                  <c:v>0.4516180000000003</c:v>
                </c:pt>
                <c:pt idx="3">
                  <c:v>0.48520600000000025</c:v>
                </c:pt>
                <c:pt idx="4">
                  <c:v>0.5298649999999999</c:v>
                </c:pt>
                <c:pt idx="5">
                  <c:v>0.5476969999999995</c:v>
                </c:pt>
                <c:pt idx="6">
                  <c:v>0.5509959999999998</c:v>
                </c:pt>
                <c:pt idx="7">
                  <c:v>0.5857639999999998</c:v>
                </c:pt>
                <c:pt idx="8">
                  <c:v>0.5655585</c:v>
                </c:pt>
                <c:pt idx="9">
                  <c:v>0.5887199999999999</c:v>
                </c:pt>
                <c:pt idx="10">
                  <c:v>0.5456780000000002</c:v>
                </c:pt>
                <c:pt idx="11">
                  <c:v>0.60368</c:v>
                </c:pt>
                <c:pt idx="12">
                  <c:v>0.6025029999999999</c:v>
                </c:pt>
                <c:pt idx="13">
                  <c:v>0.6306160000000003</c:v>
                </c:pt>
                <c:pt idx="14">
                  <c:v>0.62319</c:v>
                </c:pt>
                <c:pt idx="15">
                  <c:v>0.6424629999999999</c:v>
                </c:pt>
                <c:pt idx="16">
                  <c:v>0.5972080000000002</c:v>
                </c:pt>
                <c:pt idx="17">
                  <c:v>0.6406400000000001</c:v>
                </c:pt>
                <c:pt idx="18">
                  <c:v>0.6421034999999999</c:v>
                </c:pt>
                <c:pt idx="19">
                  <c:v>0.65616</c:v>
                </c:pt>
                <c:pt idx="20">
                  <c:v>0.687608</c:v>
                </c:pt>
                <c:pt idx="21">
                  <c:v>0.7315860000000001</c:v>
                </c:pt>
                <c:pt idx="22">
                  <c:v>0.7523815</c:v>
                </c:pt>
                <c:pt idx="23">
                  <c:v>0.8089619999999998</c:v>
                </c:pt>
                <c:pt idx="24">
                  <c:v>0.8280625000000001</c:v>
                </c:pt>
                <c:pt idx="25">
                  <c:v>0.821875</c:v>
                </c:pt>
                <c:pt idx="26">
                  <c:v>0.7989375</c:v>
                </c:pt>
                <c:pt idx="27">
                  <c:v>0.7761874999999998</c:v>
                </c:pt>
                <c:pt idx="28">
                  <c:v>0.7661875000000001</c:v>
                </c:pt>
                <c:pt idx="29">
                  <c:v>0.7654375</c:v>
                </c:pt>
                <c:pt idx="30">
                  <c:v>0.8186250000000002</c:v>
                </c:pt>
                <c:pt idx="31">
                  <c:v>0.9135625</c:v>
                </c:pt>
                <c:pt idx="32">
                  <c:v>0.960625</c:v>
                </c:pt>
                <c:pt idx="33">
                  <c:v>0.998375</c:v>
                </c:pt>
                <c:pt idx="34">
                  <c:v>0.9319375000000001</c:v>
                </c:pt>
                <c:pt idx="35">
                  <c:v>0.9716875</c:v>
                </c:pt>
                <c:pt idx="36">
                  <c:v>1.0165</c:v>
                </c:pt>
                <c:pt idx="37">
                  <c:v>1.0304375000000001</c:v>
                </c:pt>
                <c:pt idx="38">
                  <c:v>1.1194375</c:v>
                </c:pt>
                <c:pt idx="39">
                  <c:v>1.1414375</c:v>
                </c:pt>
                <c:pt idx="40">
                  <c:v>1.2146875000000001</c:v>
                </c:pt>
                <c:pt idx="41">
                  <c:v>1.2368125</c:v>
                </c:pt>
                <c:pt idx="42">
                  <c:v>1.1918125000000002</c:v>
                </c:pt>
                <c:pt idx="43">
                  <c:v>1.1363125</c:v>
                </c:pt>
                <c:pt idx="44">
                  <c:v>1.0274375</c:v>
                </c:pt>
                <c:pt idx="45">
                  <c:v>0.9461874999999998</c:v>
                </c:pt>
                <c:pt idx="46">
                  <c:v>0.859375</c:v>
                </c:pt>
                <c:pt idx="47">
                  <c:v>0.8035625</c:v>
                </c:pt>
                <c:pt idx="48">
                  <c:v>0.6915</c:v>
                </c:pt>
                <c:pt idx="49">
                  <c:v>0.64975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data!$BQ$1</c:f>
              <c:strCache>
                <c:ptCount val="1"/>
                <c:pt idx="0">
                  <c:v>taakstelling Q_4200 (geinterpolleerd)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data!$BX$4:$BX$55</c:f>
              <c:numCache>
                <c:ptCount val="52"/>
                <c:pt idx="0">
                  <c:v>0.14407900000000012</c:v>
                </c:pt>
                <c:pt idx="1">
                  <c:v>0.18717799999999987</c:v>
                </c:pt>
                <c:pt idx="2">
                  <c:v>0.23507600000000017</c:v>
                </c:pt>
                <c:pt idx="3">
                  <c:v>0.26748800000000006</c:v>
                </c:pt>
                <c:pt idx="4">
                  <c:v>0.30874999999999986</c:v>
                </c:pt>
                <c:pt idx="5">
                  <c:v>0.3230579999999995</c:v>
                </c:pt>
                <c:pt idx="6">
                  <c:v>0.3221119999999999</c:v>
                </c:pt>
                <c:pt idx="7">
                  <c:v>0.35142399999999996</c:v>
                </c:pt>
                <c:pt idx="8">
                  <c:v>0.3276789999999999</c:v>
                </c:pt>
                <c:pt idx="9">
                  <c:v>0.3455999999999998</c:v>
                </c:pt>
                <c:pt idx="10">
                  <c:v>0.3063960000000002</c:v>
                </c:pt>
                <c:pt idx="11">
                  <c:v>0.3589319999999999</c:v>
                </c:pt>
                <c:pt idx="12">
                  <c:v>0.35803399999999996</c:v>
                </c:pt>
                <c:pt idx="13">
                  <c:v>0.37934400000000024</c:v>
                </c:pt>
                <c:pt idx="14">
                  <c:v>0.37170000000000003</c:v>
                </c:pt>
                <c:pt idx="15">
                  <c:v>0.38992999999999994</c:v>
                </c:pt>
                <c:pt idx="16">
                  <c:v>0.3498720000000002</c:v>
                </c:pt>
                <c:pt idx="17">
                  <c:v>0.391208</c:v>
                </c:pt>
                <c:pt idx="18">
                  <c:v>0.3925409999999999</c:v>
                </c:pt>
                <c:pt idx="19">
                  <c:v>0.41486</c:v>
                </c:pt>
                <c:pt idx="20">
                  <c:v>0.44249599999999994</c:v>
                </c:pt>
                <c:pt idx="21">
                  <c:v>0.4873920000000001</c:v>
                </c:pt>
                <c:pt idx="22">
                  <c:v>0.503609</c:v>
                </c:pt>
                <c:pt idx="23">
                  <c:v>0.5557079999999999</c:v>
                </c:pt>
                <c:pt idx="24">
                  <c:v>0.5713750000000001</c:v>
                </c:pt>
                <c:pt idx="25">
                  <c:v>0.56725</c:v>
                </c:pt>
                <c:pt idx="26">
                  <c:v>0.545625</c:v>
                </c:pt>
                <c:pt idx="27">
                  <c:v>0.522125</c:v>
                </c:pt>
                <c:pt idx="28">
                  <c:v>0.510125</c:v>
                </c:pt>
                <c:pt idx="29">
                  <c:v>0.510625</c:v>
                </c:pt>
                <c:pt idx="30">
                  <c:v>0.5647500000000001</c:v>
                </c:pt>
                <c:pt idx="31">
                  <c:v>0.661375</c:v>
                </c:pt>
                <c:pt idx="32">
                  <c:v>0.70975</c:v>
                </c:pt>
                <c:pt idx="33">
                  <c:v>0.75125</c:v>
                </c:pt>
                <c:pt idx="34">
                  <c:v>0.6876249999999999</c:v>
                </c:pt>
                <c:pt idx="35">
                  <c:v>0.731125</c:v>
                </c:pt>
                <c:pt idx="36">
                  <c:v>0.778</c:v>
                </c:pt>
                <c:pt idx="37">
                  <c:v>0.793625</c:v>
                </c:pt>
                <c:pt idx="38">
                  <c:v>0.8856250000000001</c:v>
                </c:pt>
                <c:pt idx="39">
                  <c:v>0.910625</c:v>
                </c:pt>
                <c:pt idx="40">
                  <c:v>0.989125</c:v>
                </c:pt>
                <c:pt idx="41">
                  <c:v>1.016875</c:v>
                </c:pt>
                <c:pt idx="42">
                  <c:v>0.977875</c:v>
                </c:pt>
                <c:pt idx="43">
                  <c:v>0.929875</c:v>
                </c:pt>
                <c:pt idx="44">
                  <c:v>0.829625</c:v>
                </c:pt>
                <c:pt idx="45">
                  <c:v>0.7581249999999999</c:v>
                </c:pt>
                <c:pt idx="46">
                  <c:v>0.6812499999999999</c:v>
                </c:pt>
                <c:pt idx="47">
                  <c:v>0.6323749999999999</c:v>
                </c:pt>
                <c:pt idx="48">
                  <c:v>0.528</c:v>
                </c:pt>
                <c:pt idx="49">
                  <c:v>0.4945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data!$BP$1</c:f>
              <c:strCache>
                <c:ptCount val="1"/>
                <c:pt idx="0">
                  <c:v>taakstelling Q_4000 (geinterpolleerd)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data!$BW$4:$BW$55</c:f>
              <c:numCache>
                <c:ptCount val="52"/>
                <c:pt idx="0">
                  <c:v>-0.060715499999999915</c:v>
                </c:pt>
                <c:pt idx="1">
                  <c:v>-0.027265000000000112</c:v>
                </c:pt>
                <c:pt idx="2">
                  <c:v>0.018534000000000064</c:v>
                </c:pt>
                <c:pt idx="3">
                  <c:v>0.049769999999999925</c:v>
                </c:pt>
                <c:pt idx="4">
                  <c:v>0.0876349999999998</c:v>
                </c:pt>
                <c:pt idx="5">
                  <c:v>0.09841899999999949</c:v>
                </c:pt>
                <c:pt idx="6">
                  <c:v>0.093228</c:v>
                </c:pt>
                <c:pt idx="7">
                  <c:v>0.1415160000000002</c:v>
                </c:pt>
                <c:pt idx="8">
                  <c:v>0.09780049999999954</c:v>
                </c:pt>
                <c:pt idx="9">
                  <c:v>0.13711999999999924</c:v>
                </c:pt>
                <c:pt idx="10">
                  <c:v>0.06711400000000023</c:v>
                </c:pt>
                <c:pt idx="11">
                  <c:v>0.11418399999999987</c:v>
                </c:pt>
                <c:pt idx="12">
                  <c:v>0.11356500000000003</c:v>
                </c:pt>
                <c:pt idx="13">
                  <c:v>0.1347780000000009</c:v>
                </c:pt>
                <c:pt idx="14">
                  <c:v>0.12021000000000012</c:v>
                </c:pt>
                <c:pt idx="15">
                  <c:v>0.137397</c:v>
                </c:pt>
                <c:pt idx="16">
                  <c:v>0.10253600000000015</c:v>
                </c:pt>
                <c:pt idx="17">
                  <c:v>0.14177599999999999</c:v>
                </c:pt>
                <c:pt idx="18">
                  <c:v>0.14297849999999987</c:v>
                </c:pt>
                <c:pt idx="19">
                  <c:v>0.17356000000000008</c:v>
                </c:pt>
                <c:pt idx="20">
                  <c:v>0.19738399999999998</c:v>
                </c:pt>
                <c:pt idx="21">
                  <c:v>0.24319800000000008</c:v>
                </c:pt>
                <c:pt idx="22">
                  <c:v>0.25483649999999997</c:v>
                </c:pt>
                <c:pt idx="23">
                  <c:v>0.302454</c:v>
                </c:pt>
                <c:pt idx="24">
                  <c:v>0.3146875</c:v>
                </c:pt>
                <c:pt idx="25">
                  <c:v>0.312625</c:v>
                </c:pt>
                <c:pt idx="26">
                  <c:v>0.2923125</c:v>
                </c:pt>
                <c:pt idx="27">
                  <c:v>0.2680625</c:v>
                </c:pt>
                <c:pt idx="28">
                  <c:v>0.2540625</c:v>
                </c:pt>
                <c:pt idx="29">
                  <c:v>0.2558125</c:v>
                </c:pt>
                <c:pt idx="30">
                  <c:v>0.310875</c:v>
                </c:pt>
                <c:pt idx="31">
                  <c:v>0.40918750000000004</c:v>
                </c:pt>
                <c:pt idx="32">
                  <c:v>0.45887500000000003</c:v>
                </c:pt>
                <c:pt idx="33">
                  <c:v>0.5041249999999999</c:v>
                </c:pt>
                <c:pt idx="34">
                  <c:v>0.4433125</c:v>
                </c:pt>
                <c:pt idx="35">
                  <c:v>0.4905625</c:v>
                </c:pt>
                <c:pt idx="36">
                  <c:v>0.5395</c:v>
                </c:pt>
                <c:pt idx="37">
                  <c:v>0.5568125</c:v>
                </c:pt>
                <c:pt idx="38">
                  <c:v>0.6518125</c:v>
                </c:pt>
                <c:pt idx="39">
                  <c:v>0.6798125</c:v>
                </c:pt>
                <c:pt idx="40">
                  <c:v>0.7635625</c:v>
                </c:pt>
                <c:pt idx="41">
                  <c:v>0.7969375</c:v>
                </c:pt>
                <c:pt idx="42">
                  <c:v>0.7639375</c:v>
                </c:pt>
                <c:pt idx="43">
                  <c:v>0.7234375000000001</c:v>
                </c:pt>
                <c:pt idx="44">
                  <c:v>0.6318125</c:v>
                </c:pt>
                <c:pt idx="45">
                  <c:v>0.5700624999999999</c:v>
                </c:pt>
                <c:pt idx="46">
                  <c:v>0.503125</c:v>
                </c:pt>
                <c:pt idx="47">
                  <c:v>0.4611875</c:v>
                </c:pt>
                <c:pt idx="48">
                  <c:v>0.3645</c:v>
                </c:pt>
                <c:pt idx="49">
                  <c:v>0.33925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data!$BO$1</c:f>
              <c:strCache>
                <c:ptCount val="1"/>
                <c:pt idx="0">
                  <c:v>taakstelling Q_3800 (uit PKB)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data!$BV$4:$BV$55</c:f>
              <c:numCache>
                <c:ptCount val="52"/>
                <c:pt idx="0">
                  <c:v>-0.253152</c:v>
                </c:pt>
                <c:pt idx="1">
                  <c:v>-0.22009200000000012</c:v>
                </c:pt>
                <c:pt idx="2">
                  <c:v>-0.17619200000000004</c:v>
                </c:pt>
                <c:pt idx="3">
                  <c:v>-0.13745200000000032</c:v>
                </c:pt>
                <c:pt idx="4">
                  <c:v>-0.09872000000000038</c:v>
                </c:pt>
                <c:pt idx="5">
                  <c:v>-0.08278000000000087</c:v>
                </c:pt>
                <c:pt idx="6">
                  <c:v>-0.0809439999999998</c:v>
                </c:pt>
                <c:pt idx="7">
                  <c:v>-0.027143999999999467</c:v>
                </c:pt>
                <c:pt idx="8">
                  <c:v>-0.06492000000000066</c:v>
                </c:pt>
                <c:pt idx="9">
                  <c:v>-0.024160000000000965</c:v>
                </c:pt>
                <c:pt idx="10">
                  <c:v>-0.17216799999999974</c:v>
                </c:pt>
                <c:pt idx="11">
                  <c:v>-0.06883600000000051</c:v>
                </c:pt>
                <c:pt idx="12">
                  <c:v>-0.1306959999999997</c:v>
                </c:pt>
                <c:pt idx="13">
                  <c:v>-0.016799999999999052</c:v>
                </c:pt>
                <c:pt idx="14">
                  <c:v>-0.09011999999999933</c:v>
                </c:pt>
                <c:pt idx="15">
                  <c:v>-0.08006399999999986</c:v>
                </c:pt>
                <c:pt idx="16">
                  <c:v>-0.14479999999999985</c:v>
                </c:pt>
                <c:pt idx="17">
                  <c:v>-0.10765600000000003</c:v>
                </c:pt>
                <c:pt idx="18">
                  <c:v>-0.10658400000000015</c:v>
                </c:pt>
                <c:pt idx="19">
                  <c:v>-0.06773999999999991</c:v>
                </c:pt>
                <c:pt idx="20">
                  <c:v>-0.04772800000000005</c:v>
                </c:pt>
                <c:pt idx="21">
                  <c:v>-0.0009959999999999691</c:v>
                </c:pt>
                <c:pt idx="22">
                  <c:v>0.0060639999999999306</c:v>
                </c:pt>
                <c:pt idx="23">
                  <c:v>0.049199999999999966</c:v>
                </c:pt>
                <c:pt idx="24">
                  <c:v>0.057999999999999996</c:v>
                </c:pt>
                <c:pt idx="25">
                  <c:v>0.058</c:v>
                </c:pt>
                <c:pt idx="26">
                  <c:v>0.039</c:v>
                </c:pt>
                <c:pt idx="27">
                  <c:v>0.014</c:v>
                </c:pt>
                <c:pt idx="28">
                  <c:v>-0.002</c:v>
                </c:pt>
                <c:pt idx="29">
                  <c:v>0.001</c:v>
                </c:pt>
                <c:pt idx="30">
                  <c:v>0.057</c:v>
                </c:pt>
                <c:pt idx="31">
                  <c:v>0.157</c:v>
                </c:pt>
                <c:pt idx="32">
                  <c:v>0.208</c:v>
                </c:pt>
                <c:pt idx="33">
                  <c:v>0.257</c:v>
                </c:pt>
                <c:pt idx="34">
                  <c:v>0.199</c:v>
                </c:pt>
                <c:pt idx="35">
                  <c:v>0.25</c:v>
                </c:pt>
                <c:pt idx="36">
                  <c:v>0.301</c:v>
                </c:pt>
                <c:pt idx="37">
                  <c:v>0.32</c:v>
                </c:pt>
                <c:pt idx="38">
                  <c:v>0.418</c:v>
                </c:pt>
                <c:pt idx="39">
                  <c:v>0.449</c:v>
                </c:pt>
                <c:pt idx="40">
                  <c:v>0.538</c:v>
                </c:pt>
                <c:pt idx="41">
                  <c:v>0.577</c:v>
                </c:pt>
                <c:pt idx="42">
                  <c:v>0.55</c:v>
                </c:pt>
                <c:pt idx="43">
                  <c:v>0.517</c:v>
                </c:pt>
                <c:pt idx="44">
                  <c:v>0.434</c:v>
                </c:pt>
                <c:pt idx="45">
                  <c:v>0.382</c:v>
                </c:pt>
                <c:pt idx="46">
                  <c:v>0.325</c:v>
                </c:pt>
                <c:pt idx="47">
                  <c:v>0.29</c:v>
                </c:pt>
                <c:pt idx="48">
                  <c:v>0.201</c:v>
                </c:pt>
                <c:pt idx="49">
                  <c:v>0.184</c:v>
                </c:pt>
                <c:pt idx="50">
                  <c:v>0.121</c:v>
                </c:pt>
                <c:pt idx="51">
                  <c:v>0.064</c:v>
                </c:pt>
              </c:numCache>
            </c:numRef>
          </c:yVal>
          <c:smooth val="0"/>
        </c:ser>
        <c:axId val="33385105"/>
        <c:axId val="32030490"/>
      </c:scatterChart>
      <c:valAx>
        <c:axId val="33385105"/>
        <c:scaling>
          <c:orientation val="minMax"/>
          <c:max val="25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Maaskilometer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030490"/>
        <c:crossesAt val="-0.6"/>
        <c:crossBetween val="midCat"/>
        <c:dispUnits/>
        <c:majorUnit val="10"/>
        <c:minorUnit val="1"/>
      </c:valAx>
      <c:valAx>
        <c:axId val="32030490"/>
        <c:scaling>
          <c:orientation val="minMax"/>
          <c:max val="1.8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waterstandsverschil t.o.v. HR1996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385105"/>
        <c:crosses val="autoZero"/>
        <c:crossBetween val="midCat"/>
        <c:dispUnits/>
        <c:majorUnit val="0.2"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08175"/>
          <c:w val="0.48725"/>
          <c:h val="0.31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Taakstelling Maas Lange Termijn
met klimaateffect</a:t>
            </a:r>
          </a:p>
        </c:rich>
      </c:tx>
      <c:layout>
        <c:manualLayout>
          <c:xMode val="factor"/>
          <c:yMode val="factor"/>
          <c:x val="0.26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15"/>
          <c:w val="0.944"/>
          <c:h val="0.829"/>
        </c:manualLayout>
      </c:layout>
      <c:scatterChart>
        <c:scatterStyle val="lineMarker"/>
        <c:varyColors val="0"/>
        <c:ser>
          <c:idx val="7"/>
          <c:order val="0"/>
          <c:tx>
            <c:strRef>
              <c:f>data!$BK$1</c:f>
              <c:strCache>
                <c:ptCount val="1"/>
                <c:pt idx="0">
                  <c:v>taakstelling na de Maaswerken Q_4600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data!$BK$4:$BK$56</c:f>
              <c:numCache>
                <c:ptCount val="53"/>
                <c:pt idx="0">
                  <c:v>0.7943999999999996</c:v>
                </c:pt>
                <c:pt idx="1">
                  <c:v>0.7749000000000006</c:v>
                </c:pt>
                <c:pt idx="2">
                  <c:v>0.7667000000000002</c:v>
                </c:pt>
                <c:pt idx="3">
                  <c:v>0.7439</c:v>
                </c:pt>
                <c:pt idx="4">
                  <c:v>0.7035</c:v>
                </c:pt>
                <c:pt idx="5">
                  <c:v>0.7720000000000002</c:v>
                </c:pt>
                <c:pt idx="6">
                  <c:v>0.7612000000000005</c:v>
                </c:pt>
                <c:pt idx="7">
                  <c:v>0.7363999999999997</c:v>
                </c:pt>
                <c:pt idx="8">
                  <c:v>0.7432999999999996</c:v>
                </c:pt>
                <c:pt idx="9">
                  <c:v>0.7137999999999991</c:v>
                </c:pt>
                <c:pt idx="10">
                  <c:v>0.6920000000000002</c:v>
                </c:pt>
                <c:pt idx="11">
                  <c:v>0.6350000000000016</c:v>
                </c:pt>
                <c:pt idx="12">
                  <c:v>0.6025000000000009</c:v>
                </c:pt>
                <c:pt idx="13">
                  <c:v>0.5436000000000014</c:v>
                </c:pt>
                <c:pt idx="14">
                  <c:v>0.5127000000000006</c:v>
                </c:pt>
                <c:pt idx="15">
                  <c:v>0.577</c:v>
                </c:pt>
                <c:pt idx="16">
                  <c:v>0.6046999999999993</c:v>
                </c:pt>
                <c:pt idx="17">
                  <c:v>0.6610999999999994</c:v>
                </c:pt>
                <c:pt idx="18">
                  <c:v>0.6645000000000003</c:v>
                </c:pt>
                <c:pt idx="19">
                  <c:v>0.6943999999999999</c:v>
                </c:pt>
                <c:pt idx="20">
                  <c:v>0.6865000000000006</c:v>
                </c:pt>
                <c:pt idx="21">
                  <c:v>0.7334999999999994</c:v>
                </c:pt>
                <c:pt idx="22">
                  <c:v>0.748899999999999</c:v>
                </c:pt>
                <c:pt idx="23">
                  <c:v>0.7104999999999997</c:v>
                </c:pt>
                <c:pt idx="24">
                  <c:v>0.7362000000000002</c:v>
                </c:pt>
                <c:pt idx="25">
                  <c:v>0.7301000000000002</c:v>
                </c:pt>
                <c:pt idx="26">
                  <c:v>0.7027000000000001</c:v>
                </c:pt>
                <c:pt idx="27">
                  <c:v>0.6971000000000007</c:v>
                </c:pt>
                <c:pt idx="28">
                  <c:v>0.798</c:v>
                </c:pt>
                <c:pt idx="29">
                  <c:v>0.8120999999999992</c:v>
                </c:pt>
                <c:pt idx="30">
                  <c:v>0.8759000000000015</c:v>
                </c:pt>
                <c:pt idx="31">
                  <c:v>0.8638999999999992</c:v>
                </c:pt>
                <c:pt idx="32">
                  <c:v>0.8605999999999998</c:v>
                </c:pt>
                <c:pt idx="33">
                  <c:v>0.8407999999999998</c:v>
                </c:pt>
                <c:pt idx="34">
                  <c:v>0.8652999999999995</c:v>
                </c:pt>
                <c:pt idx="35">
                  <c:v>0.8225999999999996</c:v>
                </c:pt>
                <c:pt idx="36">
                  <c:v>0.7470999999999997</c:v>
                </c:pt>
                <c:pt idx="37">
                  <c:v>0.8003</c:v>
                </c:pt>
                <c:pt idx="38">
                  <c:v>0.7298999999999989</c:v>
                </c:pt>
                <c:pt idx="39">
                  <c:v>0.6746999999999996</c:v>
                </c:pt>
                <c:pt idx="40">
                  <c:v>0.7124999999999986</c:v>
                </c:pt>
                <c:pt idx="41">
                  <c:v>0.7409999999999997</c:v>
                </c:pt>
                <c:pt idx="42">
                  <c:v>0.664299999999999</c:v>
                </c:pt>
                <c:pt idx="43">
                  <c:v>0.7295999999999996</c:v>
                </c:pt>
                <c:pt idx="44">
                  <c:v>0.7725000000000009</c:v>
                </c:pt>
                <c:pt idx="45">
                  <c:v>0.773200000000001</c:v>
                </c:pt>
                <c:pt idx="46">
                  <c:v>0.8223000000000003</c:v>
                </c:pt>
                <c:pt idx="47">
                  <c:v>0.7226999999999997</c:v>
                </c:pt>
                <c:pt idx="48">
                  <c:v>0.7690000000000001</c:v>
                </c:pt>
                <c:pt idx="49">
                  <c:v>0.6679000000000013</c:v>
                </c:pt>
                <c:pt idx="50">
                  <c:v>0.6433</c:v>
                </c:pt>
                <c:pt idx="51">
                  <c:v>0.635699999999999</c:v>
                </c:pt>
                <c:pt idx="52">
                  <c:v>0.5361000000000002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data!$BJ$1</c:f>
              <c:strCache>
                <c:ptCount val="1"/>
                <c:pt idx="0">
                  <c:v>taakstelling na de Maaswerken Q_4400 (geinterpoleerd)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data!$BJ$4:$BJ$56</c:f>
              <c:numCache>
                <c:ptCount val="53"/>
                <c:pt idx="0">
                  <c:v>0.6049999999999995</c:v>
                </c:pt>
                <c:pt idx="1">
                  <c:v>0.5823250000000004</c:v>
                </c:pt>
                <c:pt idx="2">
                  <c:v>0.5714999999999999</c:v>
                </c:pt>
                <c:pt idx="3">
                  <c:v>0.5472250000000001</c:v>
                </c:pt>
                <c:pt idx="4">
                  <c:v>0.5038999999999998</c:v>
                </c:pt>
                <c:pt idx="5">
                  <c:v>0.5768000000000004</c:v>
                </c:pt>
                <c:pt idx="6">
                  <c:v>0.5596500000000004</c:v>
                </c:pt>
                <c:pt idx="7">
                  <c:v>0.5330499999999998</c:v>
                </c:pt>
                <c:pt idx="8">
                  <c:v>0.5384999999999995</c:v>
                </c:pt>
                <c:pt idx="9">
                  <c:v>0.5071749999999993</c:v>
                </c:pt>
                <c:pt idx="10">
                  <c:v>0.484375</c:v>
                </c:pt>
                <c:pt idx="11">
                  <c:v>0.42437500000000117</c:v>
                </c:pt>
                <c:pt idx="12">
                  <c:v>0.3896750000000009</c:v>
                </c:pt>
                <c:pt idx="13">
                  <c:v>0.3296750000000013</c:v>
                </c:pt>
                <c:pt idx="14">
                  <c:v>0.3023250000000006</c:v>
                </c:pt>
                <c:pt idx="15">
                  <c:v>0.3726750000000001</c:v>
                </c:pt>
                <c:pt idx="16">
                  <c:v>0.40092499999999953</c:v>
                </c:pt>
                <c:pt idx="17">
                  <c:v>0.4572249999999993</c:v>
                </c:pt>
                <c:pt idx="18">
                  <c:v>0.4624250000000001</c:v>
                </c:pt>
                <c:pt idx="19">
                  <c:v>0.4956499999999999</c:v>
                </c:pt>
                <c:pt idx="20">
                  <c:v>0.49170000000000025</c:v>
                </c:pt>
                <c:pt idx="21">
                  <c:v>0.5384999999999995</c:v>
                </c:pt>
                <c:pt idx="22">
                  <c:v>0.556449999999999</c:v>
                </c:pt>
                <c:pt idx="23">
                  <c:v>0.5180999999999996</c:v>
                </c:pt>
                <c:pt idx="24">
                  <c:v>0.5402</c:v>
                </c:pt>
                <c:pt idx="25">
                  <c:v>0.5325500000000001</c:v>
                </c:pt>
                <c:pt idx="26">
                  <c:v>0.5063750000000001</c:v>
                </c:pt>
                <c:pt idx="27">
                  <c:v>0.5021250000000004</c:v>
                </c:pt>
                <c:pt idx="28">
                  <c:v>0.6003500000000002</c:v>
                </c:pt>
                <c:pt idx="29">
                  <c:v>0.6148499999999992</c:v>
                </c:pt>
                <c:pt idx="30">
                  <c:v>0.6781750000000013</c:v>
                </c:pt>
                <c:pt idx="31">
                  <c:v>0.6699749999999991</c:v>
                </c:pt>
                <c:pt idx="32">
                  <c:v>0.6733499999999997</c:v>
                </c:pt>
                <c:pt idx="33">
                  <c:v>0.6571750000000001</c:v>
                </c:pt>
                <c:pt idx="34">
                  <c:v>0.6756999999999995</c:v>
                </c:pt>
                <c:pt idx="35">
                  <c:v>0.6306749999999997</c:v>
                </c:pt>
                <c:pt idx="36">
                  <c:v>0.5593249999999994</c:v>
                </c:pt>
                <c:pt idx="37">
                  <c:v>0.6078999999999999</c:v>
                </c:pt>
                <c:pt idx="38">
                  <c:v>0.538149999999999</c:v>
                </c:pt>
                <c:pt idx="39">
                  <c:v>0.4767249999999996</c:v>
                </c:pt>
                <c:pt idx="40">
                  <c:v>0.5120499999999986</c:v>
                </c:pt>
                <c:pt idx="41">
                  <c:v>0.5390749999999996</c:v>
                </c:pt>
                <c:pt idx="42">
                  <c:v>0.4595749999999992</c:v>
                </c:pt>
                <c:pt idx="43">
                  <c:v>0.5219749999999999</c:v>
                </c:pt>
                <c:pt idx="44">
                  <c:v>0.5604000000000009</c:v>
                </c:pt>
                <c:pt idx="45">
                  <c:v>0.5644000000000009</c:v>
                </c:pt>
                <c:pt idx="46">
                  <c:v>0.6109000000000004</c:v>
                </c:pt>
                <c:pt idx="47">
                  <c:v>0.5126</c:v>
                </c:pt>
                <c:pt idx="48">
                  <c:v>0.5549499999999998</c:v>
                </c:pt>
                <c:pt idx="49">
                  <c:v>0.4678000000000013</c:v>
                </c:pt>
                <c:pt idx="50">
                  <c:v>0.4392999999999998</c:v>
                </c:pt>
                <c:pt idx="51">
                  <c:v>0.4310499999999994</c:v>
                </c:pt>
                <c:pt idx="52">
                  <c:v>0.3370000000000002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data!$BI$1</c:f>
              <c:strCache>
                <c:ptCount val="1"/>
                <c:pt idx="0">
                  <c:v>taakstelling na de Maaswerken Q_4200 (geinterpoleerd)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data!$BI$4:$BI$56</c:f>
              <c:numCache>
                <c:ptCount val="53"/>
                <c:pt idx="0">
                  <c:v>0.4155999999999995</c:v>
                </c:pt>
                <c:pt idx="1">
                  <c:v>0.38975000000000026</c:v>
                </c:pt>
                <c:pt idx="2">
                  <c:v>0.37629999999999963</c:v>
                </c:pt>
                <c:pt idx="3">
                  <c:v>0.35055000000000014</c:v>
                </c:pt>
                <c:pt idx="4">
                  <c:v>0.30429999999999957</c:v>
                </c:pt>
                <c:pt idx="5">
                  <c:v>0.3816000000000006</c:v>
                </c:pt>
                <c:pt idx="6">
                  <c:v>0.3581000000000003</c:v>
                </c:pt>
                <c:pt idx="7">
                  <c:v>0.3296999999999999</c:v>
                </c:pt>
                <c:pt idx="8">
                  <c:v>0.3336999999999994</c:v>
                </c:pt>
                <c:pt idx="9">
                  <c:v>0.3005499999999994</c:v>
                </c:pt>
                <c:pt idx="10">
                  <c:v>0.27674999999999983</c:v>
                </c:pt>
                <c:pt idx="11">
                  <c:v>0.21375000000000094</c:v>
                </c:pt>
                <c:pt idx="12">
                  <c:v>0.17685000000000084</c:v>
                </c:pt>
                <c:pt idx="13">
                  <c:v>0.11575000000000113</c:v>
                </c:pt>
                <c:pt idx="14">
                  <c:v>0.09195000000000064</c:v>
                </c:pt>
                <c:pt idx="15">
                  <c:v>0.16835000000000022</c:v>
                </c:pt>
                <c:pt idx="16">
                  <c:v>0.19714999999999977</c:v>
                </c:pt>
                <c:pt idx="17">
                  <c:v>0.2533499999999993</c:v>
                </c:pt>
                <c:pt idx="18">
                  <c:v>0.26034999999999986</c:v>
                </c:pt>
                <c:pt idx="19">
                  <c:v>0.29689999999999994</c:v>
                </c:pt>
                <c:pt idx="20">
                  <c:v>0.29689999999999994</c:v>
                </c:pt>
                <c:pt idx="21">
                  <c:v>0.3434999999999997</c:v>
                </c:pt>
                <c:pt idx="22">
                  <c:v>0.363999999999999</c:v>
                </c:pt>
                <c:pt idx="23">
                  <c:v>0.32569999999999943</c:v>
                </c:pt>
                <c:pt idx="24">
                  <c:v>0.34419999999999984</c:v>
                </c:pt>
                <c:pt idx="25">
                  <c:v>0.33499999999999996</c:v>
                </c:pt>
                <c:pt idx="26">
                  <c:v>0.3100500000000003</c:v>
                </c:pt>
                <c:pt idx="27">
                  <c:v>0.30715000000000003</c:v>
                </c:pt>
                <c:pt idx="28">
                  <c:v>0.4027000000000002</c:v>
                </c:pt>
                <c:pt idx="29">
                  <c:v>0.41759999999999936</c:v>
                </c:pt>
                <c:pt idx="30">
                  <c:v>0.48045000000000115</c:v>
                </c:pt>
                <c:pt idx="31">
                  <c:v>0.476049999999999</c:v>
                </c:pt>
                <c:pt idx="32">
                  <c:v>0.48609999999999953</c:v>
                </c:pt>
                <c:pt idx="33">
                  <c:v>0.47355000000000036</c:v>
                </c:pt>
                <c:pt idx="34">
                  <c:v>0.48609999999999953</c:v>
                </c:pt>
                <c:pt idx="35">
                  <c:v>0.43874999999999975</c:v>
                </c:pt>
                <c:pt idx="36">
                  <c:v>0.37154999999999916</c:v>
                </c:pt>
                <c:pt idx="37">
                  <c:v>0.41549999999999976</c:v>
                </c:pt>
                <c:pt idx="38">
                  <c:v>0.34639999999999915</c:v>
                </c:pt>
                <c:pt idx="39">
                  <c:v>0.2787499999999996</c:v>
                </c:pt>
                <c:pt idx="40">
                  <c:v>0.31159999999999854</c:v>
                </c:pt>
                <c:pt idx="41">
                  <c:v>0.33714999999999945</c:v>
                </c:pt>
                <c:pt idx="42">
                  <c:v>0.25484999999999935</c:v>
                </c:pt>
                <c:pt idx="43">
                  <c:v>0.31435000000000013</c:v>
                </c:pt>
                <c:pt idx="44">
                  <c:v>0.34830000000000094</c:v>
                </c:pt>
                <c:pt idx="45">
                  <c:v>0.3556000000000008</c:v>
                </c:pt>
                <c:pt idx="46">
                  <c:v>0.3995000000000007</c:v>
                </c:pt>
                <c:pt idx="47">
                  <c:v>0.3025000000000002</c:v>
                </c:pt>
                <c:pt idx="48">
                  <c:v>0.34089999999999954</c:v>
                </c:pt>
                <c:pt idx="49">
                  <c:v>0.2677000000000014</c:v>
                </c:pt>
                <c:pt idx="50">
                  <c:v>0.23529999999999962</c:v>
                </c:pt>
                <c:pt idx="51">
                  <c:v>0.22639999999999955</c:v>
                </c:pt>
                <c:pt idx="52">
                  <c:v>0.13790000000000013</c:v>
                </c:pt>
              </c:numCache>
            </c:numRef>
          </c:yVal>
          <c:smooth val="0"/>
        </c:ser>
        <c:ser>
          <c:idx val="8"/>
          <c:order val="3"/>
          <c:tx>
            <c:strRef>
              <c:f>data!$BH$1</c:f>
              <c:strCache>
                <c:ptCount val="1"/>
                <c:pt idx="0">
                  <c:v>taakstelling na de Maaswerken Q_4000 (geinterpoleerd)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data!$BH$4:$BH$56</c:f>
              <c:numCache>
                <c:ptCount val="53"/>
                <c:pt idx="0">
                  <c:v>0.2261999999999995</c:v>
                </c:pt>
                <c:pt idx="1">
                  <c:v>0.1971750000000001</c:v>
                </c:pt>
                <c:pt idx="2">
                  <c:v>0.18109999999999937</c:v>
                </c:pt>
                <c:pt idx="3">
                  <c:v>0.1538750000000002</c:v>
                </c:pt>
                <c:pt idx="4">
                  <c:v>0.10469999999999935</c:v>
                </c:pt>
                <c:pt idx="5">
                  <c:v>0.1864000000000008</c:v>
                </c:pt>
                <c:pt idx="6">
                  <c:v>0.1565500000000002</c:v>
                </c:pt>
                <c:pt idx="7">
                  <c:v>0.12634999999999996</c:v>
                </c:pt>
                <c:pt idx="8">
                  <c:v>0.12889999999999932</c:v>
                </c:pt>
                <c:pt idx="9">
                  <c:v>0.09392499999999956</c:v>
                </c:pt>
                <c:pt idx="10">
                  <c:v>0.06912499999999966</c:v>
                </c:pt>
                <c:pt idx="11">
                  <c:v>0.003125000000000683</c:v>
                </c:pt>
                <c:pt idx="12">
                  <c:v>-0.0359749999999992</c:v>
                </c:pt>
                <c:pt idx="13">
                  <c:v>-0.09817499999999901</c:v>
                </c:pt>
                <c:pt idx="14">
                  <c:v>-0.11842499999999934</c:v>
                </c:pt>
                <c:pt idx="15">
                  <c:v>-0.035974999999999646</c:v>
                </c:pt>
                <c:pt idx="16">
                  <c:v>-0.006625000000000075</c:v>
                </c:pt>
                <c:pt idx="17">
                  <c:v>0.04947499999999927</c:v>
                </c:pt>
                <c:pt idx="18">
                  <c:v>0.05827499999999963</c:v>
                </c:pt>
                <c:pt idx="19">
                  <c:v>0.09814999999999996</c:v>
                </c:pt>
                <c:pt idx="20">
                  <c:v>0.10209999999999964</c:v>
                </c:pt>
                <c:pt idx="21">
                  <c:v>0.14849999999999985</c:v>
                </c:pt>
                <c:pt idx="22">
                  <c:v>0.17154999999999898</c:v>
                </c:pt>
                <c:pt idx="23">
                  <c:v>0.1332999999999993</c:v>
                </c:pt>
                <c:pt idx="24">
                  <c:v>0.14819999999999967</c:v>
                </c:pt>
                <c:pt idx="25">
                  <c:v>0.13744999999999985</c:v>
                </c:pt>
                <c:pt idx="26">
                  <c:v>0.11372500000000049</c:v>
                </c:pt>
                <c:pt idx="27">
                  <c:v>0.11217499999999969</c:v>
                </c:pt>
                <c:pt idx="28">
                  <c:v>0.20505000000000037</c:v>
                </c:pt>
                <c:pt idx="29">
                  <c:v>0.2203499999999994</c:v>
                </c:pt>
                <c:pt idx="30">
                  <c:v>0.282725000000001</c:v>
                </c:pt>
                <c:pt idx="31">
                  <c:v>0.28212499999999885</c:v>
                </c:pt>
                <c:pt idx="32">
                  <c:v>0.2988499999999994</c:v>
                </c:pt>
                <c:pt idx="33">
                  <c:v>0.28992500000000065</c:v>
                </c:pt>
                <c:pt idx="34">
                  <c:v>0.29649999999999954</c:v>
                </c:pt>
                <c:pt idx="35">
                  <c:v>0.24682499999999985</c:v>
                </c:pt>
                <c:pt idx="36">
                  <c:v>0.1837749999999989</c:v>
                </c:pt>
                <c:pt idx="37">
                  <c:v>0.22309999999999963</c:v>
                </c:pt>
                <c:pt idx="38">
                  <c:v>0.1546499999999993</c:v>
                </c:pt>
                <c:pt idx="39">
                  <c:v>0.0807749999999996</c:v>
                </c:pt>
                <c:pt idx="40">
                  <c:v>0.11114999999999853</c:v>
                </c:pt>
                <c:pt idx="41">
                  <c:v>0.1352249999999993</c:v>
                </c:pt>
                <c:pt idx="42">
                  <c:v>0.05012499999999953</c:v>
                </c:pt>
                <c:pt idx="43">
                  <c:v>0.1067250000000004</c:v>
                </c:pt>
                <c:pt idx="44">
                  <c:v>0.136200000000001</c:v>
                </c:pt>
                <c:pt idx="45">
                  <c:v>0.1468000000000007</c:v>
                </c:pt>
                <c:pt idx="46">
                  <c:v>0.18810000000000085</c:v>
                </c:pt>
                <c:pt idx="47">
                  <c:v>0.09240000000000048</c:v>
                </c:pt>
                <c:pt idx="48">
                  <c:v>0.12684999999999924</c:v>
                </c:pt>
                <c:pt idx="49">
                  <c:v>0.06760000000000144</c:v>
                </c:pt>
                <c:pt idx="50">
                  <c:v>0.03129999999999944</c:v>
                </c:pt>
                <c:pt idx="51">
                  <c:v>0.021749999999999742</c:v>
                </c:pt>
                <c:pt idx="52">
                  <c:v>-0.06119999999999992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data!$BG$1</c:f>
              <c:strCache>
                <c:ptCount val="1"/>
                <c:pt idx="0">
                  <c:v>taakstelling na de Maaswerken Q_3800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data!$BF$4:$BF$56</c:f>
              <c:numCache>
                <c:ptCount val="53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</c:numCache>
            </c:numRef>
          </c:xVal>
          <c:yVal>
            <c:numRef>
              <c:f>data!$BG$4:$BG$56</c:f>
              <c:numCache>
                <c:ptCount val="53"/>
                <c:pt idx="0">
                  <c:v>0.0367999999999995</c:v>
                </c:pt>
                <c:pt idx="1">
                  <c:v>0.0045999999999999375</c:v>
                </c:pt>
                <c:pt idx="2">
                  <c:v>-0.01410000000000089</c:v>
                </c:pt>
                <c:pt idx="3">
                  <c:v>-0.04279999999999973</c:v>
                </c:pt>
                <c:pt idx="4">
                  <c:v>-0.09490000000000087</c:v>
                </c:pt>
                <c:pt idx="5">
                  <c:v>-0.00879999999999903</c:v>
                </c:pt>
                <c:pt idx="6">
                  <c:v>-0.04499999999999993</c:v>
                </c:pt>
                <c:pt idx="7">
                  <c:v>-0.07699999999999996</c:v>
                </c:pt>
                <c:pt idx="8">
                  <c:v>-0.07590000000000074</c:v>
                </c:pt>
                <c:pt idx="9">
                  <c:v>-0.11270000000000024</c:v>
                </c:pt>
                <c:pt idx="10">
                  <c:v>-0.1385000000000005</c:v>
                </c:pt>
                <c:pt idx="11">
                  <c:v>-0.20749999999999957</c:v>
                </c:pt>
                <c:pt idx="12">
                  <c:v>-0.24879999999999924</c:v>
                </c:pt>
                <c:pt idx="13">
                  <c:v>-0.31209999999999916</c:v>
                </c:pt>
                <c:pt idx="14">
                  <c:v>-0.3287999999999993</c:v>
                </c:pt>
                <c:pt idx="15">
                  <c:v>-0.24029999999999951</c:v>
                </c:pt>
                <c:pt idx="16">
                  <c:v>-0.21039999999999992</c:v>
                </c:pt>
                <c:pt idx="17">
                  <c:v>-0.15440000000000076</c:v>
                </c:pt>
                <c:pt idx="18">
                  <c:v>-0.1438000000000006</c:v>
                </c:pt>
                <c:pt idx="19">
                  <c:v>-0.10060000000000002</c:v>
                </c:pt>
                <c:pt idx="20">
                  <c:v>-0.09270000000000067</c:v>
                </c:pt>
                <c:pt idx="21">
                  <c:v>-0.046499999999999986</c:v>
                </c:pt>
                <c:pt idx="22">
                  <c:v>-0.02090000000000103</c:v>
                </c:pt>
                <c:pt idx="23">
                  <c:v>-0.05910000000000082</c:v>
                </c:pt>
                <c:pt idx="24">
                  <c:v>-0.04780000000000051</c:v>
                </c:pt>
                <c:pt idx="25">
                  <c:v>-0.060100000000000264</c:v>
                </c:pt>
                <c:pt idx="26">
                  <c:v>-0.08259999999999934</c:v>
                </c:pt>
                <c:pt idx="27">
                  <c:v>-0.08280000000000065</c:v>
                </c:pt>
                <c:pt idx="28">
                  <c:v>0.007400000000000517</c:v>
                </c:pt>
                <c:pt idx="29">
                  <c:v>0.023099999999999454</c:v>
                </c:pt>
                <c:pt idx="30">
                  <c:v>0.08500000000000085</c:v>
                </c:pt>
                <c:pt idx="31">
                  <c:v>0.08819999999999872</c:v>
                </c:pt>
                <c:pt idx="32">
                  <c:v>0.11159999999999926</c:v>
                </c:pt>
                <c:pt idx="33">
                  <c:v>0.10630000000000095</c:v>
                </c:pt>
                <c:pt idx="34">
                  <c:v>0.10689999999999955</c:v>
                </c:pt>
                <c:pt idx="35">
                  <c:v>0.05489999999999995</c:v>
                </c:pt>
                <c:pt idx="36">
                  <c:v>-0.004000000000001336</c:v>
                </c:pt>
                <c:pt idx="37">
                  <c:v>0.030699999999999505</c:v>
                </c:pt>
                <c:pt idx="38">
                  <c:v>-0.03710000000000058</c:v>
                </c:pt>
                <c:pt idx="39">
                  <c:v>-0.11720000000000041</c:v>
                </c:pt>
                <c:pt idx="40">
                  <c:v>-0.08930000000000149</c:v>
                </c:pt>
                <c:pt idx="41">
                  <c:v>-0.06670000000000087</c:v>
                </c:pt>
                <c:pt idx="42">
                  <c:v>-0.1546000000000003</c:v>
                </c:pt>
                <c:pt idx="43">
                  <c:v>-0.10089999999999932</c:v>
                </c:pt>
                <c:pt idx="44">
                  <c:v>-0.07589999999999897</c:v>
                </c:pt>
                <c:pt idx="45">
                  <c:v>-0.06199999999999939</c:v>
                </c:pt>
                <c:pt idx="46">
                  <c:v>-0.023299999999998988</c:v>
                </c:pt>
                <c:pt idx="47">
                  <c:v>-0.11769999999999925</c:v>
                </c:pt>
                <c:pt idx="48">
                  <c:v>-0.08720000000000105</c:v>
                </c:pt>
                <c:pt idx="49">
                  <c:v>-0.1324999999999985</c:v>
                </c:pt>
                <c:pt idx="50">
                  <c:v>-0.17270000000000074</c:v>
                </c:pt>
                <c:pt idx="51">
                  <c:v>-0.18290000000000006</c:v>
                </c:pt>
                <c:pt idx="52">
                  <c:v>-0.2603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data!$BS$1</c:f>
              <c:strCache>
                <c:ptCount val="1"/>
                <c:pt idx="0">
                  <c:v>taakstelling Q_4600 (SPK - zeespiegelstijging)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data!$CF$4:$CF$55</c:f>
              <c:numCache>
                <c:ptCount val="52"/>
                <c:pt idx="0">
                  <c:v>0.5556060000000003</c:v>
                </c:pt>
                <c:pt idx="1">
                  <c:v>0.616064</c:v>
                </c:pt>
                <c:pt idx="2">
                  <c:v>0.6681600000000004</c:v>
                </c:pt>
                <c:pt idx="3">
                  <c:v>0.7029240000000004</c:v>
                </c:pt>
                <c:pt idx="4">
                  <c:v>0.75098</c:v>
                </c:pt>
                <c:pt idx="5">
                  <c:v>0.7723359999999996</c:v>
                </c:pt>
                <c:pt idx="6">
                  <c:v>0.7798799999999997</c:v>
                </c:pt>
                <c:pt idx="7">
                  <c:v>0.8201039999999997</c:v>
                </c:pt>
                <c:pt idx="8">
                  <c:v>0.8034380000000001</c:v>
                </c:pt>
                <c:pt idx="9">
                  <c:v>0.8318399999999999</c:v>
                </c:pt>
                <c:pt idx="10">
                  <c:v>0.7849600000000001</c:v>
                </c:pt>
                <c:pt idx="11">
                  <c:v>0.8484280000000001</c:v>
                </c:pt>
                <c:pt idx="12">
                  <c:v>0.8469719999999998</c:v>
                </c:pt>
                <c:pt idx="13">
                  <c:v>0.8818880000000002</c:v>
                </c:pt>
                <c:pt idx="14">
                  <c:v>0.8746799999999999</c:v>
                </c:pt>
                <c:pt idx="15">
                  <c:v>0.8949959999999999</c:v>
                </c:pt>
                <c:pt idx="16">
                  <c:v>0.8445440000000002</c:v>
                </c:pt>
                <c:pt idx="17">
                  <c:v>0.890072</c:v>
                </c:pt>
                <c:pt idx="18">
                  <c:v>0.891666</c:v>
                </c:pt>
                <c:pt idx="19">
                  <c:v>0.8974600000000001</c:v>
                </c:pt>
                <c:pt idx="20">
                  <c:v>0.93272</c:v>
                </c:pt>
                <c:pt idx="21">
                  <c:v>0.9757800000000001</c:v>
                </c:pt>
                <c:pt idx="22">
                  <c:v>1.0011539999999999</c:v>
                </c:pt>
                <c:pt idx="23">
                  <c:v>1.062216</c:v>
                </c:pt>
                <c:pt idx="24">
                  <c:v>1.08475</c:v>
                </c:pt>
                <c:pt idx="25">
                  <c:v>1.0963</c:v>
                </c:pt>
                <c:pt idx="26">
                  <c:v>1.09185</c:v>
                </c:pt>
                <c:pt idx="27">
                  <c:v>1.0896499999999998</c:v>
                </c:pt>
                <c:pt idx="28">
                  <c:v>1.10145</c:v>
                </c:pt>
                <c:pt idx="29">
                  <c:v>1.1192499999999999</c:v>
                </c:pt>
                <c:pt idx="30">
                  <c:v>1.17575</c:v>
                </c:pt>
                <c:pt idx="31">
                  <c:v>1.27325</c:v>
                </c:pt>
                <c:pt idx="32">
                  <c:v>1.32325</c:v>
                </c:pt>
                <c:pt idx="33">
                  <c:v>1.3615000000000002</c:v>
                </c:pt>
                <c:pt idx="34">
                  <c:v>1.30045</c:v>
                </c:pt>
                <c:pt idx="35">
                  <c:v>1.3446500000000001</c:v>
                </c:pt>
                <c:pt idx="36">
                  <c:v>1.3956</c:v>
                </c:pt>
                <c:pt idx="37">
                  <c:v>1.41605</c:v>
                </c:pt>
                <c:pt idx="38">
                  <c:v>1.51025</c:v>
                </c:pt>
                <c:pt idx="39">
                  <c:v>1.5434500000000002</c:v>
                </c:pt>
                <c:pt idx="40">
                  <c:v>1.62565</c:v>
                </c:pt>
                <c:pt idx="41">
                  <c:v>1.65635</c:v>
                </c:pt>
                <c:pt idx="42">
                  <c:v>1.61955</c:v>
                </c:pt>
                <c:pt idx="43">
                  <c:v>1.57075</c:v>
                </c:pt>
                <c:pt idx="44">
                  <c:v>1.4762499999999998</c:v>
                </c:pt>
                <c:pt idx="45">
                  <c:v>1.5032499999999998</c:v>
                </c:pt>
                <c:pt idx="46">
                  <c:v>1.4402499999999998</c:v>
                </c:pt>
                <c:pt idx="47">
                  <c:v>1.41125</c:v>
                </c:pt>
                <c:pt idx="48">
                  <c:v>1.32525</c:v>
                </c:pt>
                <c:pt idx="49">
                  <c:v>1.309</c:v>
                </c:pt>
              </c:numCache>
            </c:numRef>
          </c:yVal>
          <c:smooth val="0"/>
        </c:ser>
        <c:ser>
          <c:idx val="5"/>
          <c:order val="6"/>
          <c:tx>
            <c:strRef>
              <c:f>data!$BR$1</c:f>
              <c:strCache>
                <c:ptCount val="1"/>
                <c:pt idx="0">
                  <c:v>taakstelling Q_4400 (geinterpolleerd)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data!$CE$4:$CE$55</c:f>
              <c:numCache>
                <c:ptCount val="52"/>
                <c:pt idx="0">
                  <c:v>0.34984250000000017</c:v>
                </c:pt>
                <c:pt idx="1">
                  <c:v>0.40162099999999995</c:v>
                </c:pt>
                <c:pt idx="2">
                  <c:v>0.4516180000000003</c:v>
                </c:pt>
                <c:pt idx="3">
                  <c:v>0.48520600000000025</c:v>
                </c:pt>
                <c:pt idx="4">
                  <c:v>0.5298649999999999</c:v>
                </c:pt>
                <c:pt idx="5">
                  <c:v>0.5476969999999995</c:v>
                </c:pt>
                <c:pt idx="6">
                  <c:v>0.5509959999999998</c:v>
                </c:pt>
                <c:pt idx="7">
                  <c:v>0.5857639999999998</c:v>
                </c:pt>
                <c:pt idx="8">
                  <c:v>0.5655585</c:v>
                </c:pt>
                <c:pt idx="9">
                  <c:v>0.5887199999999999</c:v>
                </c:pt>
                <c:pt idx="10">
                  <c:v>0.5456780000000002</c:v>
                </c:pt>
                <c:pt idx="11">
                  <c:v>0.60368</c:v>
                </c:pt>
                <c:pt idx="12">
                  <c:v>0.6025029999999999</c:v>
                </c:pt>
                <c:pt idx="13">
                  <c:v>0.6306160000000003</c:v>
                </c:pt>
                <c:pt idx="14">
                  <c:v>0.62319</c:v>
                </c:pt>
                <c:pt idx="15">
                  <c:v>0.6424629999999999</c:v>
                </c:pt>
                <c:pt idx="16">
                  <c:v>0.5972080000000002</c:v>
                </c:pt>
                <c:pt idx="17">
                  <c:v>0.6406400000000001</c:v>
                </c:pt>
                <c:pt idx="18">
                  <c:v>0.6421034999999999</c:v>
                </c:pt>
                <c:pt idx="19">
                  <c:v>0.65616</c:v>
                </c:pt>
                <c:pt idx="20">
                  <c:v>0.687608</c:v>
                </c:pt>
                <c:pt idx="21">
                  <c:v>0.7315860000000001</c:v>
                </c:pt>
                <c:pt idx="22">
                  <c:v>0.7523815</c:v>
                </c:pt>
                <c:pt idx="23">
                  <c:v>0.8089619999999998</c:v>
                </c:pt>
                <c:pt idx="24">
                  <c:v>0.8280625000000001</c:v>
                </c:pt>
                <c:pt idx="25">
                  <c:v>0.8416750000000001</c:v>
                </c:pt>
                <c:pt idx="26">
                  <c:v>0.8385374999999999</c:v>
                </c:pt>
                <c:pt idx="27">
                  <c:v>0.8355874999999998</c:v>
                </c:pt>
                <c:pt idx="28">
                  <c:v>0.8453875000000002</c:v>
                </c:pt>
                <c:pt idx="29">
                  <c:v>0.8644375</c:v>
                </c:pt>
                <c:pt idx="30">
                  <c:v>0.9218750000000002</c:v>
                </c:pt>
                <c:pt idx="31">
                  <c:v>1.0210625</c:v>
                </c:pt>
                <c:pt idx="32">
                  <c:v>1.0723749999999999</c:v>
                </c:pt>
                <c:pt idx="33">
                  <c:v>1.1143750000000001</c:v>
                </c:pt>
                <c:pt idx="34">
                  <c:v>1.0561375000000002</c:v>
                </c:pt>
                <c:pt idx="35">
                  <c:v>1.1040875</c:v>
                </c:pt>
                <c:pt idx="36">
                  <c:v>1.1571</c:v>
                </c:pt>
                <c:pt idx="37">
                  <c:v>1.1792375000000002</c:v>
                </c:pt>
                <c:pt idx="38">
                  <c:v>1.2764375000000001</c:v>
                </c:pt>
                <c:pt idx="39">
                  <c:v>1.3126375000000001</c:v>
                </c:pt>
                <c:pt idx="40">
                  <c:v>1.4000875000000002</c:v>
                </c:pt>
                <c:pt idx="41">
                  <c:v>1.4364125</c:v>
                </c:pt>
                <c:pt idx="42">
                  <c:v>1.4056125000000002</c:v>
                </c:pt>
                <c:pt idx="43">
                  <c:v>1.3643125</c:v>
                </c:pt>
                <c:pt idx="44">
                  <c:v>1.2784375</c:v>
                </c:pt>
                <c:pt idx="45">
                  <c:v>1.3151875</c:v>
                </c:pt>
                <c:pt idx="46">
                  <c:v>1.262125</c:v>
                </c:pt>
                <c:pt idx="47">
                  <c:v>1.2400625</c:v>
                </c:pt>
                <c:pt idx="48">
                  <c:v>1.16175</c:v>
                </c:pt>
                <c:pt idx="49">
                  <c:v>1.15375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data!$BQ$1</c:f>
              <c:strCache>
                <c:ptCount val="1"/>
                <c:pt idx="0">
                  <c:v>taakstelling Q_4200 (geinterpolleerd)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data!$CD$4:$CD$55</c:f>
              <c:numCache>
                <c:ptCount val="52"/>
                <c:pt idx="0">
                  <c:v>0.14407900000000012</c:v>
                </c:pt>
                <c:pt idx="1">
                  <c:v>0.18717799999999987</c:v>
                </c:pt>
                <c:pt idx="2">
                  <c:v>0.23507600000000017</c:v>
                </c:pt>
                <c:pt idx="3">
                  <c:v>0.26748800000000006</c:v>
                </c:pt>
                <c:pt idx="4">
                  <c:v>0.30874999999999986</c:v>
                </c:pt>
                <c:pt idx="5">
                  <c:v>0.3230579999999995</c:v>
                </c:pt>
                <c:pt idx="6">
                  <c:v>0.3221119999999999</c:v>
                </c:pt>
                <c:pt idx="7">
                  <c:v>0.35142399999999996</c:v>
                </c:pt>
                <c:pt idx="8">
                  <c:v>0.3276789999999999</c:v>
                </c:pt>
                <c:pt idx="9">
                  <c:v>0.3455999999999998</c:v>
                </c:pt>
                <c:pt idx="10">
                  <c:v>0.3063960000000002</c:v>
                </c:pt>
                <c:pt idx="11">
                  <c:v>0.3589319999999999</c:v>
                </c:pt>
                <c:pt idx="12">
                  <c:v>0.35803399999999996</c:v>
                </c:pt>
                <c:pt idx="13">
                  <c:v>0.37934400000000024</c:v>
                </c:pt>
                <c:pt idx="14">
                  <c:v>0.37170000000000003</c:v>
                </c:pt>
                <c:pt idx="15">
                  <c:v>0.38992999999999994</c:v>
                </c:pt>
                <c:pt idx="16">
                  <c:v>0.3498720000000002</c:v>
                </c:pt>
                <c:pt idx="17">
                  <c:v>0.391208</c:v>
                </c:pt>
                <c:pt idx="18">
                  <c:v>0.3925409999999999</c:v>
                </c:pt>
                <c:pt idx="19">
                  <c:v>0.41486</c:v>
                </c:pt>
                <c:pt idx="20">
                  <c:v>0.44249599999999994</c:v>
                </c:pt>
                <c:pt idx="21">
                  <c:v>0.4873920000000001</c:v>
                </c:pt>
                <c:pt idx="22">
                  <c:v>0.503609</c:v>
                </c:pt>
                <c:pt idx="23">
                  <c:v>0.5557079999999999</c:v>
                </c:pt>
                <c:pt idx="24">
                  <c:v>0.5713750000000001</c:v>
                </c:pt>
                <c:pt idx="25">
                  <c:v>0.5870500000000001</c:v>
                </c:pt>
                <c:pt idx="26">
                  <c:v>0.585225</c:v>
                </c:pt>
                <c:pt idx="27">
                  <c:v>0.581525</c:v>
                </c:pt>
                <c:pt idx="28">
                  <c:v>0.5893250000000001</c:v>
                </c:pt>
                <c:pt idx="29">
                  <c:v>0.609625</c:v>
                </c:pt>
                <c:pt idx="30">
                  <c:v>0.6680000000000001</c:v>
                </c:pt>
                <c:pt idx="31">
                  <c:v>0.7688750000000001</c:v>
                </c:pt>
                <c:pt idx="32">
                  <c:v>0.8215</c:v>
                </c:pt>
                <c:pt idx="33">
                  <c:v>0.86725</c:v>
                </c:pt>
                <c:pt idx="34">
                  <c:v>0.8118249999999999</c:v>
                </c:pt>
                <c:pt idx="35">
                  <c:v>0.8635250000000001</c:v>
                </c:pt>
                <c:pt idx="36">
                  <c:v>0.9186000000000001</c:v>
                </c:pt>
                <c:pt idx="37">
                  <c:v>0.9424250000000001</c:v>
                </c:pt>
                <c:pt idx="38">
                  <c:v>1.0426250000000001</c:v>
                </c:pt>
                <c:pt idx="39">
                  <c:v>1.081825</c:v>
                </c:pt>
                <c:pt idx="40">
                  <c:v>1.174525</c:v>
                </c:pt>
                <c:pt idx="41">
                  <c:v>1.216475</c:v>
                </c:pt>
                <c:pt idx="42">
                  <c:v>1.191675</c:v>
                </c:pt>
                <c:pt idx="43">
                  <c:v>1.157875</c:v>
                </c:pt>
                <c:pt idx="44">
                  <c:v>1.080625</c:v>
                </c:pt>
                <c:pt idx="45">
                  <c:v>1.127125</c:v>
                </c:pt>
                <c:pt idx="46">
                  <c:v>1.0839999999999999</c:v>
                </c:pt>
                <c:pt idx="47">
                  <c:v>1.0688749999999998</c:v>
                </c:pt>
                <c:pt idx="48">
                  <c:v>0.9982500000000001</c:v>
                </c:pt>
                <c:pt idx="49">
                  <c:v>0.9984999999999999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data!$BP$1</c:f>
              <c:strCache>
                <c:ptCount val="1"/>
                <c:pt idx="0">
                  <c:v>taakstelling Q_4000 (geinterpolleerd)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data!$CC$4:$CC$55</c:f>
              <c:numCache>
                <c:ptCount val="52"/>
                <c:pt idx="0">
                  <c:v>-0.060715499999999915</c:v>
                </c:pt>
                <c:pt idx="1">
                  <c:v>-0.027265000000000112</c:v>
                </c:pt>
                <c:pt idx="2">
                  <c:v>0.018534000000000064</c:v>
                </c:pt>
                <c:pt idx="3">
                  <c:v>0.049769999999999925</c:v>
                </c:pt>
                <c:pt idx="4">
                  <c:v>0.0876349999999998</c:v>
                </c:pt>
                <c:pt idx="5">
                  <c:v>0.09841899999999949</c:v>
                </c:pt>
                <c:pt idx="6">
                  <c:v>0.093228</c:v>
                </c:pt>
                <c:pt idx="7">
                  <c:v>0.1415160000000002</c:v>
                </c:pt>
                <c:pt idx="8">
                  <c:v>0.09780049999999954</c:v>
                </c:pt>
                <c:pt idx="9">
                  <c:v>0.13711999999999924</c:v>
                </c:pt>
                <c:pt idx="10">
                  <c:v>0.06711400000000023</c:v>
                </c:pt>
                <c:pt idx="11">
                  <c:v>0.11418399999999987</c:v>
                </c:pt>
                <c:pt idx="12">
                  <c:v>0.11356500000000003</c:v>
                </c:pt>
                <c:pt idx="13">
                  <c:v>0.1347780000000009</c:v>
                </c:pt>
                <c:pt idx="14">
                  <c:v>0.12021000000000012</c:v>
                </c:pt>
                <c:pt idx="15">
                  <c:v>0.137397</c:v>
                </c:pt>
                <c:pt idx="16">
                  <c:v>0.10253600000000015</c:v>
                </c:pt>
                <c:pt idx="17">
                  <c:v>0.14177599999999999</c:v>
                </c:pt>
                <c:pt idx="18">
                  <c:v>0.14297849999999987</c:v>
                </c:pt>
                <c:pt idx="19">
                  <c:v>0.17356000000000008</c:v>
                </c:pt>
                <c:pt idx="20">
                  <c:v>0.19738399999999998</c:v>
                </c:pt>
                <c:pt idx="21">
                  <c:v>0.24319800000000008</c:v>
                </c:pt>
                <c:pt idx="22">
                  <c:v>0.25483649999999997</c:v>
                </c:pt>
                <c:pt idx="23">
                  <c:v>0.302454</c:v>
                </c:pt>
                <c:pt idx="24">
                  <c:v>0.3146875</c:v>
                </c:pt>
                <c:pt idx="25">
                  <c:v>0.33242499999999997</c:v>
                </c:pt>
                <c:pt idx="26">
                  <c:v>0.3319125</c:v>
                </c:pt>
                <c:pt idx="27">
                  <c:v>0.3274625</c:v>
                </c:pt>
                <c:pt idx="28">
                  <c:v>0.3332625</c:v>
                </c:pt>
                <c:pt idx="29">
                  <c:v>0.3548125</c:v>
                </c:pt>
                <c:pt idx="30">
                  <c:v>0.414125</c:v>
                </c:pt>
                <c:pt idx="31">
                  <c:v>0.5166875000000001</c:v>
                </c:pt>
                <c:pt idx="32">
                  <c:v>0.570625</c:v>
                </c:pt>
                <c:pt idx="33">
                  <c:v>0.6201249999999999</c:v>
                </c:pt>
                <c:pt idx="34">
                  <c:v>0.5675125</c:v>
                </c:pt>
                <c:pt idx="35">
                  <c:v>0.6229625000000001</c:v>
                </c:pt>
                <c:pt idx="36">
                  <c:v>0.6800999999999999</c:v>
                </c:pt>
                <c:pt idx="37">
                  <c:v>0.7056125</c:v>
                </c:pt>
                <c:pt idx="38">
                  <c:v>0.8088125</c:v>
                </c:pt>
                <c:pt idx="39">
                  <c:v>0.8510125000000001</c:v>
                </c:pt>
                <c:pt idx="40">
                  <c:v>0.9489625</c:v>
                </c:pt>
                <c:pt idx="41">
                  <c:v>0.9965375</c:v>
                </c:pt>
                <c:pt idx="42">
                  <c:v>0.9777375</c:v>
                </c:pt>
                <c:pt idx="43">
                  <c:v>0.9514375</c:v>
                </c:pt>
                <c:pt idx="44">
                  <c:v>0.8828125</c:v>
                </c:pt>
                <c:pt idx="45">
                  <c:v>0.9390624999999999</c:v>
                </c:pt>
                <c:pt idx="46">
                  <c:v>0.905875</c:v>
                </c:pt>
                <c:pt idx="47">
                  <c:v>0.8976875</c:v>
                </c:pt>
                <c:pt idx="48">
                  <c:v>0.83475</c:v>
                </c:pt>
                <c:pt idx="49">
                  <c:v>0.84325</c:v>
                </c:pt>
              </c:numCache>
            </c:numRef>
          </c:yVal>
          <c:smooth val="0"/>
        </c:ser>
        <c:ser>
          <c:idx val="2"/>
          <c:order val="9"/>
          <c:tx>
            <c:strRef>
              <c:f>data!$BO$1</c:f>
              <c:strCache>
                <c:ptCount val="1"/>
                <c:pt idx="0">
                  <c:v>taakstelling Q_3800 (uit PKB)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data!$BM$4:$BM$55</c:f>
              <c:numCache>
                <c:ptCount val="52"/>
                <c:pt idx="0">
                  <c:v>202</c:v>
                </c:pt>
                <c:pt idx="1">
                  <c:v>203</c:v>
                </c:pt>
                <c:pt idx="2">
                  <c:v>204</c:v>
                </c:pt>
                <c:pt idx="3">
                  <c:v>205</c:v>
                </c:pt>
                <c:pt idx="4">
                  <c:v>206</c:v>
                </c:pt>
                <c:pt idx="5">
                  <c:v>207</c:v>
                </c:pt>
                <c:pt idx="6">
                  <c:v>208</c:v>
                </c:pt>
                <c:pt idx="7">
                  <c:v>209</c:v>
                </c:pt>
                <c:pt idx="8">
                  <c:v>210</c:v>
                </c:pt>
                <c:pt idx="9">
                  <c:v>211</c:v>
                </c:pt>
                <c:pt idx="10">
                  <c:v>212</c:v>
                </c:pt>
                <c:pt idx="11">
                  <c:v>213</c:v>
                </c:pt>
                <c:pt idx="12">
                  <c:v>214</c:v>
                </c:pt>
                <c:pt idx="13">
                  <c:v>215</c:v>
                </c:pt>
                <c:pt idx="14">
                  <c:v>216</c:v>
                </c:pt>
                <c:pt idx="15">
                  <c:v>217</c:v>
                </c:pt>
                <c:pt idx="16">
                  <c:v>218</c:v>
                </c:pt>
                <c:pt idx="17">
                  <c:v>219</c:v>
                </c:pt>
                <c:pt idx="18">
                  <c:v>220</c:v>
                </c:pt>
                <c:pt idx="19">
                  <c:v>221</c:v>
                </c:pt>
                <c:pt idx="20">
                  <c:v>222</c:v>
                </c:pt>
                <c:pt idx="21">
                  <c:v>223</c:v>
                </c:pt>
                <c:pt idx="22">
                  <c:v>224</c:v>
                </c:pt>
                <c:pt idx="23">
                  <c:v>225</c:v>
                </c:pt>
                <c:pt idx="24">
                  <c:v>226</c:v>
                </c:pt>
                <c:pt idx="25">
                  <c:v>227</c:v>
                </c:pt>
                <c:pt idx="26">
                  <c:v>228</c:v>
                </c:pt>
                <c:pt idx="27">
                  <c:v>229</c:v>
                </c:pt>
                <c:pt idx="28">
                  <c:v>230</c:v>
                </c:pt>
                <c:pt idx="29">
                  <c:v>231</c:v>
                </c:pt>
                <c:pt idx="30">
                  <c:v>232</c:v>
                </c:pt>
                <c:pt idx="31">
                  <c:v>233</c:v>
                </c:pt>
                <c:pt idx="32">
                  <c:v>234</c:v>
                </c:pt>
                <c:pt idx="33">
                  <c:v>235</c:v>
                </c:pt>
                <c:pt idx="34">
                  <c:v>236</c:v>
                </c:pt>
                <c:pt idx="35">
                  <c:v>237</c:v>
                </c:pt>
                <c:pt idx="36">
                  <c:v>238</c:v>
                </c:pt>
                <c:pt idx="37">
                  <c:v>239</c:v>
                </c:pt>
                <c:pt idx="38">
                  <c:v>240</c:v>
                </c:pt>
                <c:pt idx="39">
                  <c:v>241</c:v>
                </c:pt>
                <c:pt idx="40">
                  <c:v>242</c:v>
                </c:pt>
                <c:pt idx="41">
                  <c:v>243</c:v>
                </c:pt>
                <c:pt idx="42">
                  <c:v>244</c:v>
                </c:pt>
                <c:pt idx="43">
                  <c:v>245</c:v>
                </c:pt>
                <c:pt idx="44">
                  <c:v>246</c:v>
                </c:pt>
                <c:pt idx="45">
                  <c:v>247</c:v>
                </c:pt>
                <c:pt idx="46">
                  <c:v>248</c:v>
                </c:pt>
                <c:pt idx="47">
                  <c:v>249</c:v>
                </c:pt>
                <c:pt idx="48">
                  <c:v>250</c:v>
                </c:pt>
                <c:pt idx="49">
                  <c:v>251</c:v>
                </c:pt>
                <c:pt idx="50">
                  <c:v>252</c:v>
                </c:pt>
                <c:pt idx="51">
                  <c:v>253</c:v>
                </c:pt>
              </c:numCache>
            </c:numRef>
          </c:xVal>
          <c:yVal>
            <c:numRef>
              <c:f>data!$CB$4:$CB$55</c:f>
              <c:numCache>
                <c:ptCount val="52"/>
                <c:pt idx="0">
                  <c:v>-0.253152</c:v>
                </c:pt>
                <c:pt idx="1">
                  <c:v>-0.22009200000000012</c:v>
                </c:pt>
                <c:pt idx="2">
                  <c:v>-0.17619200000000004</c:v>
                </c:pt>
                <c:pt idx="3">
                  <c:v>-0.13745200000000032</c:v>
                </c:pt>
                <c:pt idx="4">
                  <c:v>-0.09872000000000038</c:v>
                </c:pt>
                <c:pt idx="5">
                  <c:v>-0.08278000000000087</c:v>
                </c:pt>
                <c:pt idx="6">
                  <c:v>-0.0809439999999998</c:v>
                </c:pt>
                <c:pt idx="7">
                  <c:v>-0.027143999999999467</c:v>
                </c:pt>
                <c:pt idx="8">
                  <c:v>-0.06492000000000066</c:v>
                </c:pt>
                <c:pt idx="9">
                  <c:v>-0.024160000000000965</c:v>
                </c:pt>
                <c:pt idx="10">
                  <c:v>-0.17216799999999974</c:v>
                </c:pt>
                <c:pt idx="11">
                  <c:v>-0.06883600000000051</c:v>
                </c:pt>
                <c:pt idx="12">
                  <c:v>-0.1306959999999997</c:v>
                </c:pt>
                <c:pt idx="13">
                  <c:v>-0.016799999999999052</c:v>
                </c:pt>
                <c:pt idx="14">
                  <c:v>-0.09011999999999933</c:v>
                </c:pt>
                <c:pt idx="15">
                  <c:v>-0.08006399999999986</c:v>
                </c:pt>
                <c:pt idx="16">
                  <c:v>-0.14479999999999985</c:v>
                </c:pt>
                <c:pt idx="17">
                  <c:v>-0.10765600000000003</c:v>
                </c:pt>
                <c:pt idx="18">
                  <c:v>-0.10658400000000015</c:v>
                </c:pt>
                <c:pt idx="19">
                  <c:v>-0.06773999999999991</c:v>
                </c:pt>
                <c:pt idx="20">
                  <c:v>-0.04772800000000005</c:v>
                </c:pt>
                <c:pt idx="21">
                  <c:v>-0.0009959999999999691</c:v>
                </c:pt>
                <c:pt idx="22">
                  <c:v>0.0060639999999999306</c:v>
                </c:pt>
                <c:pt idx="23">
                  <c:v>0.049199999999999966</c:v>
                </c:pt>
                <c:pt idx="24">
                  <c:v>0.057999999999999996</c:v>
                </c:pt>
                <c:pt idx="25">
                  <c:v>0.07780000000000001</c:v>
                </c:pt>
                <c:pt idx="26">
                  <c:v>0.0786</c:v>
                </c:pt>
                <c:pt idx="27">
                  <c:v>0.0734</c:v>
                </c:pt>
                <c:pt idx="28">
                  <c:v>0.0772</c:v>
                </c:pt>
                <c:pt idx="29">
                  <c:v>0.1</c:v>
                </c:pt>
                <c:pt idx="30">
                  <c:v>0.16025</c:v>
                </c:pt>
                <c:pt idx="31">
                  <c:v>0.2645</c:v>
                </c:pt>
                <c:pt idx="32">
                  <c:v>0.31975</c:v>
                </c:pt>
                <c:pt idx="33">
                  <c:v>0.373</c:v>
                </c:pt>
                <c:pt idx="34">
                  <c:v>0.32320000000000004</c:v>
                </c:pt>
                <c:pt idx="35">
                  <c:v>0.3824</c:v>
                </c:pt>
                <c:pt idx="36">
                  <c:v>0.4416</c:v>
                </c:pt>
                <c:pt idx="37">
                  <c:v>0.4688</c:v>
                </c:pt>
                <c:pt idx="38">
                  <c:v>0.575</c:v>
                </c:pt>
                <c:pt idx="39">
                  <c:v>0.6202</c:v>
                </c:pt>
                <c:pt idx="40">
                  <c:v>0.7234</c:v>
                </c:pt>
                <c:pt idx="41">
                  <c:v>0.7766</c:v>
                </c:pt>
                <c:pt idx="42">
                  <c:v>0.7638</c:v>
                </c:pt>
                <c:pt idx="43">
                  <c:v>0.745</c:v>
                </c:pt>
                <c:pt idx="44">
                  <c:v>0.685</c:v>
                </c:pt>
                <c:pt idx="45">
                  <c:v>0.751</c:v>
                </c:pt>
                <c:pt idx="46">
                  <c:v>0.72775</c:v>
                </c:pt>
                <c:pt idx="47">
                  <c:v>0.7264999999999999</c:v>
                </c:pt>
                <c:pt idx="48">
                  <c:v>0.67125</c:v>
                </c:pt>
                <c:pt idx="49">
                  <c:v>0.688</c:v>
                </c:pt>
              </c:numCache>
            </c:numRef>
          </c:yVal>
          <c:smooth val="0"/>
        </c:ser>
        <c:axId val="19838955"/>
        <c:axId val="44332868"/>
      </c:scatterChart>
      <c:valAx>
        <c:axId val="19838955"/>
        <c:scaling>
          <c:orientation val="minMax"/>
          <c:max val="250"/>
          <c:min val="1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Maaskilometer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332868"/>
        <c:crossesAt val="-0.6"/>
        <c:crossBetween val="midCat"/>
        <c:dispUnits/>
        <c:majorUnit val="10"/>
        <c:minorUnit val="1"/>
      </c:valAx>
      <c:valAx>
        <c:axId val="44332868"/>
        <c:scaling>
          <c:orientation val="minMax"/>
          <c:max val="1.8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waterstandsverschil t.o.v. HR1996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9838955"/>
        <c:crosses val="autoZero"/>
        <c:crossBetween val="midCat"/>
        <c:dispUnits/>
        <c:majorUnit val="0.2"/>
        <c:minorUnit val="0.0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715"/>
          <c:w val="0.4895"/>
          <c:h val="0.311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0.83275</cdr:y>
    </cdr:from>
    <cdr:to>
      <cdr:x>0.8335</cdr:x>
      <cdr:y>0.83275</cdr:y>
    </cdr:to>
    <cdr:sp>
      <cdr:nvSpPr>
        <cdr:cNvPr id="1" name="Line 1"/>
        <cdr:cNvSpPr>
          <a:spLocks/>
        </cdr:cNvSpPr>
      </cdr:nvSpPr>
      <cdr:spPr>
        <a:xfrm flipV="1">
          <a:off x="809625" y="4781550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0.47925</cdr:x>
      <cdr:y>0.81025</cdr:y>
    </cdr:from>
    <cdr:to>
      <cdr:x>0.5855</cdr:x>
      <cdr:y>0.849</cdr:y>
    </cdr:to>
    <cdr:sp>
      <cdr:nvSpPr>
        <cdr:cNvPr id="2" name="TextBox 2"/>
        <cdr:cNvSpPr txBox="1">
          <a:spLocks noChangeArrowheads="1"/>
        </cdr:cNvSpPr>
      </cdr:nvSpPr>
      <cdr:spPr>
        <a:xfrm>
          <a:off x="4419600" y="4657725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1/1250 jaar</a:t>
          </a:r>
        </a:p>
      </cdr:txBody>
    </cdr:sp>
  </cdr:relSizeAnchor>
  <cdr:relSizeAnchor xmlns:cdr="http://schemas.openxmlformats.org/drawingml/2006/chartDrawing">
    <cdr:from>
      <cdr:x>0.79575</cdr:x>
      <cdr:y>0.86125</cdr:y>
    </cdr:from>
    <cdr:to>
      <cdr:x>0.9635</cdr:x>
      <cdr:y>0.862</cdr:y>
    </cdr:to>
    <cdr:sp>
      <cdr:nvSpPr>
        <cdr:cNvPr id="3" name="Line 3"/>
        <cdr:cNvSpPr>
          <a:spLocks/>
        </cdr:cNvSpPr>
      </cdr:nvSpPr>
      <cdr:spPr>
        <a:xfrm>
          <a:off x="7343775" y="49530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0.8335</cdr:x>
      <cdr:y>0.83725</cdr:y>
    </cdr:from>
    <cdr:to>
      <cdr:x>0.93975</cdr:x>
      <cdr:y>0.876</cdr:y>
    </cdr:to>
    <cdr:sp>
      <cdr:nvSpPr>
        <cdr:cNvPr id="4" name="TextBox 4"/>
        <cdr:cNvSpPr txBox="1">
          <a:spLocks noChangeArrowheads="1"/>
        </cdr:cNvSpPr>
      </cdr:nvSpPr>
      <cdr:spPr>
        <a:xfrm>
          <a:off x="7696200" y="4810125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1/2000 jaar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0.82</cdr:y>
    </cdr:from>
    <cdr:to>
      <cdr:x>0.82175</cdr:x>
      <cdr:y>0.82</cdr:y>
    </cdr:to>
    <cdr:sp>
      <cdr:nvSpPr>
        <cdr:cNvPr id="1" name="Line 2"/>
        <cdr:cNvSpPr>
          <a:spLocks/>
        </cdr:cNvSpPr>
      </cdr:nvSpPr>
      <cdr:spPr>
        <a:xfrm flipV="1">
          <a:off x="819150" y="4714875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0.46075</cdr:x>
      <cdr:y>0.805</cdr:y>
    </cdr:from>
    <cdr:to>
      <cdr:x>0.567</cdr:x>
      <cdr:y>0.84375</cdr:y>
    </cdr:to>
    <cdr:sp>
      <cdr:nvSpPr>
        <cdr:cNvPr id="2" name="TextBox 3"/>
        <cdr:cNvSpPr txBox="1">
          <a:spLocks noChangeArrowheads="1"/>
        </cdr:cNvSpPr>
      </cdr:nvSpPr>
      <cdr:spPr>
        <a:xfrm>
          <a:off x="4248150" y="4629150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1/1250 jaar</a:t>
          </a:r>
        </a:p>
      </cdr:txBody>
    </cdr:sp>
  </cdr:relSizeAnchor>
  <cdr:relSizeAnchor xmlns:cdr="http://schemas.openxmlformats.org/drawingml/2006/chartDrawing">
    <cdr:from>
      <cdr:x>0.7905</cdr:x>
      <cdr:y>0.853</cdr:y>
    </cdr:from>
    <cdr:to>
      <cdr:x>0.95425</cdr:x>
      <cdr:y>0.853</cdr:y>
    </cdr:to>
    <cdr:sp>
      <cdr:nvSpPr>
        <cdr:cNvPr id="3" name="Line 4"/>
        <cdr:cNvSpPr>
          <a:spLocks/>
        </cdr:cNvSpPr>
      </cdr:nvSpPr>
      <cdr:spPr>
        <a:xfrm flipV="1">
          <a:off x="7296150" y="4905375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0.813</cdr:x>
      <cdr:y>0.8335</cdr:y>
    </cdr:from>
    <cdr:to>
      <cdr:x>0.91925</cdr:x>
      <cdr:y>0.87225</cdr:y>
    </cdr:to>
    <cdr:sp>
      <cdr:nvSpPr>
        <cdr:cNvPr id="4" name="TextBox 5"/>
        <cdr:cNvSpPr txBox="1">
          <a:spLocks noChangeArrowheads="1"/>
        </cdr:cNvSpPr>
      </cdr:nvSpPr>
      <cdr:spPr>
        <a:xfrm>
          <a:off x="7505700" y="4791075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1/2000 jaar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0.7335</cdr:x>
      <cdr:y>0.20875</cdr:y>
    </cdr:from>
    <cdr:to>
      <cdr:x>0.942</cdr:x>
      <cdr:y>0.24425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772275" y="1200150"/>
          <a:ext cx="19240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met effect zeespiegelstijging</a:t>
          </a:r>
        </a:p>
      </cdr:txBody>
    </cdr:sp>
  </cdr:relSizeAnchor>
  <cdr:relSizeAnchor xmlns:cdr="http://schemas.openxmlformats.org/drawingml/2006/chartDrawing">
    <cdr:from>
      <cdr:x>0.85175</cdr:x>
      <cdr:y>0.2445</cdr:y>
    </cdr:from>
    <cdr:to>
      <cdr:x>0.85175</cdr:x>
      <cdr:y>0.29775</cdr:y>
    </cdr:to>
    <cdr:sp>
      <cdr:nvSpPr>
        <cdr:cNvPr id="2" name="Line 2"/>
        <cdr:cNvSpPr>
          <a:spLocks/>
        </cdr:cNvSpPr>
      </cdr:nvSpPr>
      <cdr:spPr>
        <a:xfrm flipH="1">
          <a:off x="7867650" y="14001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0.79925</cdr:x>
      <cdr:y>0.31525</cdr:y>
    </cdr:from>
    <cdr:to>
      <cdr:x>0.79925</cdr:x>
      <cdr:y>0.374</cdr:y>
    </cdr:to>
    <cdr:sp>
      <cdr:nvSpPr>
        <cdr:cNvPr id="3" name="Line 3"/>
        <cdr:cNvSpPr>
          <a:spLocks/>
        </cdr:cNvSpPr>
      </cdr:nvSpPr>
      <cdr:spPr>
        <a:xfrm flipV="1">
          <a:off x="7381875" y="18097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0.58475</cdr:x>
      <cdr:y>0.374</cdr:y>
    </cdr:from>
    <cdr:to>
      <cdr:x>0.813</cdr:x>
      <cdr:y>0.4095</cdr:y>
    </cdr:to>
    <cdr:sp>
      <cdr:nvSpPr>
        <cdr:cNvPr id="4" name="TextBox 4"/>
        <cdr:cNvSpPr txBox="1">
          <a:spLocks noChangeArrowheads="1"/>
        </cdr:cNvSpPr>
      </cdr:nvSpPr>
      <cdr:spPr>
        <a:xfrm>
          <a:off x="5400675" y="2143125"/>
          <a:ext cx="21050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zonder effect zeespiegelstijging</a:t>
          </a:r>
        </a:p>
      </cdr:txBody>
    </cdr:sp>
  </cdr:relSizeAnchor>
  <cdr:relSizeAnchor xmlns:cdr="http://schemas.openxmlformats.org/drawingml/2006/chartDrawing">
    <cdr:from>
      <cdr:x>0.07775</cdr:x>
      <cdr:y>0.8515</cdr:y>
    </cdr:from>
    <cdr:to>
      <cdr:x>0.82025</cdr:x>
      <cdr:y>0.8515</cdr:y>
    </cdr:to>
    <cdr:sp>
      <cdr:nvSpPr>
        <cdr:cNvPr id="5" name="Line 6"/>
        <cdr:cNvSpPr>
          <a:spLocks/>
        </cdr:cNvSpPr>
      </cdr:nvSpPr>
      <cdr:spPr>
        <a:xfrm flipV="1">
          <a:off x="714375" y="4895850"/>
          <a:ext cx="6858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0.8285</cdr:y>
    </cdr:from>
    <cdr:to>
      <cdr:x>0.44125</cdr:x>
      <cdr:y>0.86725</cdr:y>
    </cdr:to>
    <cdr:sp>
      <cdr:nvSpPr>
        <cdr:cNvPr id="6" name="TextBox 7"/>
        <cdr:cNvSpPr txBox="1">
          <a:spLocks noChangeArrowheads="1"/>
        </cdr:cNvSpPr>
      </cdr:nvSpPr>
      <cdr:spPr>
        <a:xfrm>
          <a:off x="3086100" y="4762500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1/1250 jaar</a:t>
          </a:r>
        </a:p>
      </cdr:txBody>
    </cdr:sp>
  </cdr:relSizeAnchor>
  <cdr:relSizeAnchor xmlns:cdr="http://schemas.openxmlformats.org/drawingml/2006/chartDrawing">
    <cdr:from>
      <cdr:x>0.78425</cdr:x>
      <cdr:y>0.87875</cdr:y>
    </cdr:from>
    <cdr:to>
      <cdr:x>0.95275</cdr:x>
      <cdr:y>0.87875</cdr:y>
    </cdr:to>
    <cdr:sp>
      <cdr:nvSpPr>
        <cdr:cNvPr id="7" name="Line 8"/>
        <cdr:cNvSpPr>
          <a:spLocks/>
        </cdr:cNvSpPr>
      </cdr:nvSpPr>
      <cdr:spPr>
        <a:xfrm>
          <a:off x="7239000" y="5048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0.8515</cdr:y>
    </cdr:from>
    <cdr:to>
      <cdr:x>0.9335</cdr:x>
      <cdr:y>0.89025</cdr:y>
    </cdr:to>
    <cdr:sp>
      <cdr:nvSpPr>
        <cdr:cNvPr id="8" name="TextBox 9"/>
        <cdr:cNvSpPr txBox="1">
          <a:spLocks noChangeArrowheads="1"/>
        </cdr:cNvSpPr>
      </cdr:nvSpPr>
      <cdr:spPr>
        <a:xfrm>
          <a:off x="7639050" y="4895850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1/2000 jaar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0.13425</cdr:y>
    </cdr:from>
    <cdr:to>
      <cdr:x>0.85475</cdr:x>
      <cdr:y>0.227</cdr:y>
    </cdr:to>
    <cdr:sp>
      <cdr:nvSpPr>
        <cdr:cNvPr id="1" name="TextBox 2"/>
        <cdr:cNvSpPr txBox="1">
          <a:spLocks noChangeArrowheads="1"/>
        </cdr:cNvSpPr>
      </cdr:nvSpPr>
      <cdr:spPr>
        <a:xfrm>
          <a:off x="5057775" y="771525"/>
          <a:ext cx="282892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gecorrigeerde lange termijn taakstelling =
korte termijn taakstelling +
3/4 * lange termijn taakstelling (SPK)</a:t>
          </a:r>
        </a:p>
      </cdr:txBody>
    </cdr:sp>
  </cdr:relSizeAnchor>
  <cdr:relSizeAnchor xmlns:cdr="http://schemas.openxmlformats.org/drawingml/2006/chartDrawing">
    <cdr:from>
      <cdr:x>0.81425</cdr:x>
      <cdr:y>0.207</cdr:y>
    </cdr:from>
    <cdr:to>
      <cdr:x>0.87975</cdr:x>
      <cdr:y>0.2685</cdr:y>
    </cdr:to>
    <cdr:sp>
      <cdr:nvSpPr>
        <cdr:cNvPr id="2" name="Line 3"/>
        <cdr:cNvSpPr>
          <a:spLocks/>
        </cdr:cNvSpPr>
      </cdr:nvSpPr>
      <cdr:spPr>
        <a:xfrm>
          <a:off x="7515225" y="1190625"/>
          <a:ext cx="6096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</cdr:x>
      <cdr:y>0.84325</cdr:y>
    </cdr:from>
    <cdr:to>
      <cdr:x>0.8335</cdr:x>
      <cdr:y>0.844</cdr:y>
    </cdr:to>
    <cdr:sp>
      <cdr:nvSpPr>
        <cdr:cNvPr id="3" name="Line 5"/>
        <cdr:cNvSpPr>
          <a:spLocks/>
        </cdr:cNvSpPr>
      </cdr:nvSpPr>
      <cdr:spPr>
        <a:xfrm flipV="1">
          <a:off x="809625" y="4848225"/>
          <a:ext cx="68865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</cdr:x>
      <cdr:y>0.82825</cdr:y>
    </cdr:from>
    <cdr:to>
      <cdr:x>0.49625</cdr:x>
      <cdr:y>0.867</cdr:y>
    </cdr:to>
    <cdr:sp>
      <cdr:nvSpPr>
        <cdr:cNvPr id="4" name="TextBox 6"/>
        <cdr:cNvSpPr txBox="1">
          <a:spLocks noChangeArrowheads="1"/>
        </cdr:cNvSpPr>
      </cdr:nvSpPr>
      <cdr:spPr>
        <a:xfrm>
          <a:off x="3600450" y="4762500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1/1250 jaar</a:t>
          </a:r>
        </a:p>
      </cdr:txBody>
    </cdr:sp>
  </cdr:relSizeAnchor>
  <cdr:relSizeAnchor xmlns:cdr="http://schemas.openxmlformats.org/drawingml/2006/chartDrawing">
    <cdr:from>
      <cdr:x>0.7985</cdr:x>
      <cdr:y>0.86725</cdr:y>
    </cdr:from>
    <cdr:to>
      <cdr:x>0.96475</cdr:x>
      <cdr:y>0.86725</cdr:y>
    </cdr:to>
    <cdr:sp>
      <cdr:nvSpPr>
        <cdr:cNvPr id="5" name="Line 7"/>
        <cdr:cNvSpPr>
          <a:spLocks/>
        </cdr:cNvSpPr>
      </cdr:nvSpPr>
      <cdr:spPr>
        <a:xfrm>
          <a:off x="7372350" y="49815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0.85175</cdr:x>
      <cdr:y>0.83425</cdr:y>
    </cdr:from>
    <cdr:to>
      <cdr:x>0.958</cdr:x>
      <cdr:y>0.873</cdr:y>
    </cdr:to>
    <cdr:sp>
      <cdr:nvSpPr>
        <cdr:cNvPr id="6" name="TextBox 8"/>
        <cdr:cNvSpPr txBox="1">
          <a:spLocks noChangeArrowheads="1"/>
        </cdr:cNvSpPr>
      </cdr:nvSpPr>
      <cdr:spPr>
        <a:xfrm>
          <a:off x="7867650" y="4791075"/>
          <a:ext cx="9810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1/2000 jaar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0.81175</cdr:y>
    </cdr:from>
    <cdr:to>
      <cdr:x>0.963</cdr:x>
      <cdr:y>0.88075</cdr:y>
    </cdr:to>
    <cdr:grpSp>
      <cdr:nvGrpSpPr>
        <cdr:cNvPr id="1" name="Group 5"/>
        <cdr:cNvGrpSpPr>
          <a:grpSpLocks/>
        </cdr:cNvGrpSpPr>
      </cdr:nvGrpSpPr>
      <cdr:grpSpPr>
        <a:xfrm>
          <a:off x="809625" y="4667250"/>
          <a:ext cx="8086725" cy="400050"/>
          <a:chOff x="809073" y="4561832"/>
          <a:chExt cx="8074590" cy="384953"/>
        </a:xfrm>
        <a:solidFill>
          <a:srgbClr val="FFFFFF"/>
        </a:solidFill>
      </cdr:grpSpPr>
      <cdr:sp>
        <cdr:nvSpPr>
          <cdr:cNvPr id="2" name="Line 1"/>
          <cdr:cNvSpPr>
            <a:spLocks/>
          </cdr:cNvSpPr>
        </cdr:nvSpPr>
        <cdr:spPr>
          <a:xfrm flipV="1">
            <a:off x="809073" y="4646137"/>
            <a:ext cx="6855327" cy="27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Box 2"/>
          <cdr:cNvSpPr txBox="1">
            <a:spLocks noChangeArrowheads="1"/>
          </cdr:cNvSpPr>
        </cdr:nvSpPr>
        <cdr:spPr>
          <a:xfrm>
            <a:off x="4335650" y="4561832"/>
            <a:ext cx="972988" cy="2220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/>
              <a:t>1/1250 jaar</a:t>
            </a:r>
          </a:p>
        </cdr:txBody>
      </cdr:sp>
      <cdr:sp>
        <cdr:nvSpPr>
          <cdr:cNvPr id="4" name="Line 4"/>
          <cdr:cNvSpPr>
            <a:spLocks/>
          </cdr:cNvSpPr>
        </cdr:nvSpPr>
        <cdr:spPr>
          <a:xfrm>
            <a:off x="7333342" y="4830144"/>
            <a:ext cx="15503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stealth"/>
            <a:tailEnd type="stealth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TextBox 3"/>
          <cdr:cNvSpPr txBox="1">
            <a:spLocks noChangeArrowheads="1"/>
          </cdr:cNvSpPr>
        </cdr:nvSpPr>
        <cdr:spPr>
          <a:xfrm>
            <a:off x="7583654" y="4724763"/>
            <a:ext cx="972988" cy="2220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/>
              <a:t>1/2000 jaar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27"/>
  <sheetViews>
    <sheetView tabSelected="1" workbookViewId="0" topLeftCell="BF1">
      <selection activeCell="BF1" sqref="A1:IV1"/>
    </sheetView>
  </sheetViews>
  <sheetFormatPr defaultColWidth="9.140625" defaultRowHeight="12.75"/>
  <cols>
    <col min="1" max="22" width="9.140625" style="5" customWidth="1"/>
    <col min="23" max="23" width="9.28125" style="5" customWidth="1"/>
    <col min="24" max="24" width="9.140625" style="19" customWidth="1"/>
    <col min="25" max="26" width="9.140625" style="5" customWidth="1"/>
    <col min="27" max="27" width="9.140625" style="1" customWidth="1"/>
    <col min="28" max="37" width="9.140625" style="5" customWidth="1"/>
    <col min="38" max="38" width="9.140625" style="15" customWidth="1"/>
    <col min="39" max="52" width="9.140625" style="5" customWidth="1"/>
    <col min="53" max="56" width="9.140625" style="24" customWidth="1"/>
    <col min="57" max="57" width="9.140625" style="5" customWidth="1"/>
    <col min="58" max="58" width="9.140625" style="26" customWidth="1"/>
    <col min="59" max="59" width="13.140625" style="5" customWidth="1"/>
    <col min="60" max="64" width="9.140625" style="5" customWidth="1"/>
    <col min="65" max="65" width="9.140625" style="26" customWidth="1"/>
    <col min="66" max="66" width="9.140625" style="23" customWidth="1"/>
    <col min="67" max="71" width="9.140625" style="5" customWidth="1"/>
    <col min="72" max="72" width="9.140625" style="24" customWidth="1"/>
    <col min="73" max="84" width="9.140625" style="5" customWidth="1"/>
    <col min="85" max="86" width="9.140625" style="15" customWidth="1"/>
    <col min="87" max="16384" width="9.140625" style="5" customWidth="1"/>
  </cols>
  <sheetData>
    <row r="1" spans="1:86" s="35" customFormat="1" ht="78" customHeight="1">
      <c r="A1" s="33" t="s">
        <v>0</v>
      </c>
      <c r="B1" s="33"/>
      <c r="C1" s="33" t="s">
        <v>1</v>
      </c>
      <c r="D1" s="33" t="s">
        <v>2</v>
      </c>
      <c r="E1" s="33" t="s">
        <v>3</v>
      </c>
      <c r="F1" s="34" t="s">
        <v>12</v>
      </c>
      <c r="G1" s="34" t="s">
        <v>18</v>
      </c>
      <c r="H1" s="34" t="s">
        <v>12</v>
      </c>
      <c r="I1" s="35" t="s">
        <v>7</v>
      </c>
      <c r="J1" s="35" t="s">
        <v>13</v>
      </c>
      <c r="K1" s="35" t="s">
        <v>8</v>
      </c>
      <c r="L1" s="35" t="s">
        <v>12</v>
      </c>
      <c r="M1" s="35" t="s">
        <v>9</v>
      </c>
      <c r="N1" s="35" t="s">
        <v>12</v>
      </c>
      <c r="O1" s="35" t="s">
        <v>10</v>
      </c>
      <c r="P1" s="35" t="s">
        <v>12</v>
      </c>
      <c r="Q1" s="35" t="s">
        <v>11</v>
      </c>
      <c r="S1" s="35" t="s">
        <v>12</v>
      </c>
      <c r="T1" s="35" t="s">
        <v>27</v>
      </c>
      <c r="U1" s="35" t="s">
        <v>27</v>
      </c>
      <c r="V1" s="35" t="s">
        <v>28</v>
      </c>
      <c r="W1" s="35" t="s">
        <v>28</v>
      </c>
      <c r="X1" s="36" t="s">
        <v>15</v>
      </c>
      <c r="Y1" s="35" t="s">
        <v>15</v>
      </c>
      <c r="AA1" s="37" t="s">
        <v>29</v>
      </c>
      <c r="AB1" s="37" t="s">
        <v>30</v>
      </c>
      <c r="AC1" s="37" t="s">
        <v>31</v>
      </c>
      <c r="AE1" s="35" t="s">
        <v>12</v>
      </c>
      <c r="AF1" s="35" t="s">
        <v>14</v>
      </c>
      <c r="AG1" s="35" t="s">
        <v>32</v>
      </c>
      <c r="AH1" s="35" t="s">
        <v>32</v>
      </c>
      <c r="AI1" s="35" t="s">
        <v>16</v>
      </c>
      <c r="AJ1" s="35" t="s">
        <v>48</v>
      </c>
      <c r="AK1" s="35" t="s">
        <v>48</v>
      </c>
      <c r="AL1" s="38" t="s">
        <v>48</v>
      </c>
      <c r="AN1" s="35" t="s">
        <v>12</v>
      </c>
      <c r="AO1" s="35" t="s">
        <v>33</v>
      </c>
      <c r="AP1" s="35" t="s">
        <v>34</v>
      </c>
      <c r="AS1" s="35" t="s">
        <v>33</v>
      </c>
      <c r="AT1" s="35" t="s">
        <v>34</v>
      </c>
      <c r="AU1" s="35" t="s">
        <v>33</v>
      </c>
      <c r="AV1" s="35" t="s">
        <v>33</v>
      </c>
      <c r="AW1" s="35" t="s">
        <v>34</v>
      </c>
      <c r="AX1" s="35" t="s">
        <v>34</v>
      </c>
      <c r="AY1" s="35" t="s">
        <v>17</v>
      </c>
      <c r="BA1" s="39" t="s">
        <v>19</v>
      </c>
      <c r="BB1" s="39" t="s">
        <v>19</v>
      </c>
      <c r="BC1" s="39" t="s">
        <v>19</v>
      </c>
      <c r="BD1" s="39" t="s">
        <v>19</v>
      </c>
      <c r="BF1" s="40"/>
      <c r="BG1" s="35" t="s">
        <v>20</v>
      </c>
      <c r="BH1" s="35" t="s">
        <v>36</v>
      </c>
      <c r="BI1" s="35" t="s">
        <v>37</v>
      </c>
      <c r="BJ1" s="35" t="s">
        <v>38</v>
      </c>
      <c r="BK1" s="35" t="s">
        <v>21</v>
      </c>
      <c r="BM1" s="40"/>
      <c r="BN1" s="41" t="s">
        <v>45</v>
      </c>
      <c r="BO1" s="35" t="s">
        <v>24</v>
      </c>
      <c r="BP1" s="35" t="s">
        <v>35</v>
      </c>
      <c r="BQ1" s="35" t="s">
        <v>40</v>
      </c>
      <c r="BR1" s="35" t="s">
        <v>26</v>
      </c>
      <c r="BS1" s="35" t="s">
        <v>25</v>
      </c>
      <c r="BT1" s="39" t="s">
        <v>47</v>
      </c>
      <c r="BV1" s="42" t="s">
        <v>39</v>
      </c>
      <c r="BW1" s="42" t="s">
        <v>39</v>
      </c>
      <c r="BX1" s="42" t="s">
        <v>39</v>
      </c>
      <c r="BY1" s="42" t="s">
        <v>39</v>
      </c>
      <c r="BZ1" s="42" t="s">
        <v>39</v>
      </c>
      <c r="CA1" s="42"/>
      <c r="CB1" s="38" t="s">
        <v>41</v>
      </c>
      <c r="CC1" s="38" t="s">
        <v>41</v>
      </c>
      <c r="CD1" s="38" t="s">
        <v>41</v>
      </c>
      <c r="CE1" s="38" t="s">
        <v>41</v>
      </c>
      <c r="CF1" s="38" t="s">
        <v>41</v>
      </c>
      <c r="CG1" s="38" t="s">
        <v>42</v>
      </c>
      <c r="CH1" s="38" t="s">
        <v>12</v>
      </c>
    </row>
    <row r="2" spans="1:84" ht="12.75" customHeight="1">
      <c r="A2" s="13"/>
      <c r="B2" s="13"/>
      <c r="C2" s="13"/>
      <c r="D2" s="13"/>
      <c r="E2" s="13"/>
      <c r="F2" s="4"/>
      <c r="G2" s="4"/>
      <c r="H2" s="4"/>
      <c r="M2" s="11">
        <f>AVERAGE(M4:M55)</f>
        <v>0.389423076923077</v>
      </c>
      <c r="O2" s="11">
        <f>AVERAGE(O4:O55)</f>
        <v>0.5149999999999999</v>
      </c>
      <c r="Q2" s="11">
        <f>AVERAGE(Q4:Q55)</f>
        <v>0.7309615384615386</v>
      </c>
      <c r="AB2" s="1"/>
      <c r="AC2" s="1"/>
      <c r="AL2" s="15" t="s">
        <v>51</v>
      </c>
      <c r="AU2" s="11">
        <f>AVERAGE(AU4:AU54)</f>
        <v>-0.07126470588235306</v>
      </c>
      <c r="AW2" s="11">
        <f>AVERAGE(AW4:AW54)</f>
        <v>0.7284823529411766</v>
      </c>
      <c r="BA2" s="24" t="s">
        <v>52</v>
      </c>
      <c r="BB2" s="24" t="s">
        <v>52</v>
      </c>
      <c r="BC2" s="24" t="s">
        <v>52</v>
      </c>
      <c r="BD2" s="24" t="s">
        <v>52</v>
      </c>
      <c r="BN2" s="23" t="s">
        <v>53</v>
      </c>
      <c r="BO2" s="14"/>
      <c r="BP2" s="14"/>
      <c r="BQ2" s="14"/>
      <c r="BR2" s="14"/>
      <c r="BS2" s="14"/>
      <c r="BT2" s="14"/>
      <c r="BV2" s="14"/>
      <c r="BW2" s="14"/>
      <c r="BX2" s="14"/>
      <c r="BY2" s="14"/>
      <c r="BZ2" s="14"/>
      <c r="CA2" s="14"/>
      <c r="CB2" s="15"/>
      <c r="CC2" s="15"/>
      <c r="CD2" s="15"/>
      <c r="CE2" s="15"/>
      <c r="CF2" s="15"/>
    </row>
    <row r="3" spans="1:84" ht="12.75" customHeight="1">
      <c r="A3" s="13"/>
      <c r="B3" s="13"/>
      <c r="C3" s="13"/>
      <c r="D3" s="13"/>
      <c r="E3" s="13"/>
      <c r="F3" s="4"/>
      <c r="G3" s="4">
        <v>3650</v>
      </c>
      <c r="H3" s="4"/>
      <c r="K3" s="5">
        <v>3950</v>
      </c>
      <c r="T3" s="5" t="s">
        <v>49</v>
      </c>
      <c r="U3" s="5" t="s">
        <v>50</v>
      </c>
      <c r="V3" s="5" t="s">
        <v>49</v>
      </c>
      <c r="W3" s="5" t="s">
        <v>50</v>
      </c>
      <c r="X3" s="19" t="s">
        <v>49</v>
      </c>
      <c r="Y3" s="5" t="s">
        <v>50</v>
      </c>
      <c r="AB3" s="1"/>
      <c r="AC3" s="1"/>
      <c r="AF3" s="5" t="s">
        <v>22</v>
      </c>
      <c r="AG3" s="5" t="s">
        <v>49</v>
      </c>
      <c r="AH3" s="5" t="s">
        <v>50</v>
      </c>
      <c r="AI3" s="5" t="s">
        <v>23</v>
      </c>
      <c r="AJ3" s="5" t="s">
        <v>49</v>
      </c>
      <c r="AK3" s="5" t="s">
        <v>50</v>
      </c>
      <c r="AL3" s="15" t="s">
        <v>46</v>
      </c>
      <c r="AM3" s="15" t="s">
        <v>44</v>
      </c>
      <c r="AO3" s="5" t="s">
        <v>20</v>
      </c>
      <c r="AP3" s="5" t="s">
        <v>21</v>
      </c>
      <c r="AU3" s="30" t="s">
        <v>49</v>
      </c>
      <c r="AV3" s="30" t="s">
        <v>50</v>
      </c>
      <c r="AW3" s="30" t="s">
        <v>49</v>
      </c>
      <c r="AX3" s="30" t="s">
        <v>50</v>
      </c>
      <c r="BF3" s="26" t="s">
        <v>12</v>
      </c>
      <c r="BG3" s="5">
        <v>3800</v>
      </c>
      <c r="BH3" s="5">
        <v>4000</v>
      </c>
      <c r="BI3" s="5">
        <v>4200</v>
      </c>
      <c r="BJ3" s="5">
        <v>4400</v>
      </c>
      <c r="BK3" s="5">
        <v>4600</v>
      </c>
      <c r="BM3" s="26" t="s">
        <v>12</v>
      </c>
      <c r="BN3" s="23" t="s">
        <v>46</v>
      </c>
      <c r="BO3" s="5">
        <v>3800</v>
      </c>
      <c r="BP3" s="5">
        <v>4000</v>
      </c>
      <c r="BQ3" s="5">
        <v>4200</v>
      </c>
      <c r="BR3" s="5">
        <v>4400</v>
      </c>
      <c r="BS3" s="5">
        <v>4600</v>
      </c>
      <c r="BT3" s="24">
        <v>4600</v>
      </c>
      <c r="BU3" s="26" t="s">
        <v>12</v>
      </c>
      <c r="BV3" s="14">
        <v>3800</v>
      </c>
      <c r="BW3" s="14">
        <v>4000</v>
      </c>
      <c r="BX3" s="14">
        <v>4200</v>
      </c>
      <c r="BY3" s="14">
        <v>4400</v>
      </c>
      <c r="BZ3" s="14">
        <v>4600</v>
      </c>
      <c r="CA3" s="26" t="s">
        <v>12</v>
      </c>
      <c r="CB3" s="14">
        <f aca="true" t="shared" si="0" ref="CB3:CB28">BV3</f>
        <v>3800</v>
      </c>
      <c r="CC3" s="14">
        <f aca="true" t="shared" si="1" ref="CC3:CC28">BW3</f>
        <v>4000</v>
      </c>
      <c r="CD3" s="14">
        <f aca="true" t="shared" si="2" ref="CD3:CD28">BX3</f>
        <v>4200</v>
      </c>
      <c r="CE3" s="14">
        <f aca="true" t="shared" si="3" ref="CE3:CE28">BY3</f>
        <v>4400</v>
      </c>
      <c r="CF3" s="14">
        <f aca="true" t="shared" si="4" ref="CF3:CF28">BZ3</f>
        <v>4600</v>
      </c>
    </row>
    <row r="4" spans="1:84" ht="12.75" customHeight="1">
      <c r="A4" s="6">
        <v>3800</v>
      </c>
      <c r="B4" s="7" t="s">
        <v>5</v>
      </c>
      <c r="C4" s="7" t="s">
        <v>4</v>
      </c>
      <c r="D4" s="8">
        <v>150</v>
      </c>
      <c r="E4" s="8">
        <v>0.46</v>
      </c>
      <c r="F4" s="5">
        <v>150.5</v>
      </c>
      <c r="G4" s="5">
        <v>0.39</v>
      </c>
      <c r="H4" s="5">
        <v>150</v>
      </c>
      <c r="I4" s="5">
        <v>0.46</v>
      </c>
      <c r="J4" s="5">
        <v>150</v>
      </c>
      <c r="K4" s="5">
        <v>0.53</v>
      </c>
      <c r="L4" s="5">
        <v>150</v>
      </c>
      <c r="M4" s="5">
        <v>0.41</v>
      </c>
      <c r="N4" s="5">
        <v>150</v>
      </c>
      <c r="O4" s="5">
        <v>0.57</v>
      </c>
      <c r="P4" s="5">
        <v>150</v>
      </c>
      <c r="Q4" s="5">
        <v>0.74</v>
      </c>
      <c r="R4" s="6"/>
      <c r="S4" s="9">
        <v>150</v>
      </c>
      <c r="T4" s="28">
        <v>14.39</v>
      </c>
      <c r="U4" s="2"/>
      <c r="V4" s="29">
        <v>14.512</v>
      </c>
      <c r="W4" s="10"/>
      <c r="X4" s="32">
        <f>V4-T4</f>
        <v>0.12199999999999989</v>
      </c>
      <c r="Y4" s="10"/>
      <c r="Z4" s="10"/>
      <c r="AA4" s="2">
        <f>$T4+M4</f>
        <v>14.8</v>
      </c>
      <c r="AB4" s="11">
        <f>$T4+O4</f>
        <v>14.96</v>
      </c>
      <c r="AC4" s="11">
        <f>$T4+Q4</f>
        <v>15.13</v>
      </c>
      <c r="AE4" s="5">
        <v>201</v>
      </c>
      <c r="AF4" s="5">
        <v>-0.455</v>
      </c>
      <c r="AG4" s="11">
        <f>AF4+T55</f>
        <v>7.495</v>
      </c>
      <c r="AH4" s="11"/>
      <c r="AI4" s="5">
        <v>1.373</v>
      </c>
      <c r="AJ4" s="11">
        <f>AI4+T55</f>
        <v>9.323</v>
      </c>
      <c r="AK4" s="11"/>
      <c r="AL4" s="18"/>
      <c r="AM4" s="11"/>
      <c r="AN4" s="3">
        <v>150.3</v>
      </c>
      <c r="AO4" s="12">
        <v>14.40998</v>
      </c>
      <c r="AP4" s="12">
        <v>15.17172</v>
      </c>
      <c r="AQ4" s="9"/>
      <c r="AR4" s="5">
        <v>150</v>
      </c>
      <c r="AS4" s="5">
        <v>14.4268</v>
      </c>
      <c r="AT4" s="5">
        <v>15.1844</v>
      </c>
      <c r="AU4" s="11">
        <f aca="true" t="shared" si="5" ref="AU4:AU35">AS4-T4</f>
        <v>0.0367999999999995</v>
      </c>
      <c r="AV4" s="11"/>
      <c r="AW4" s="11">
        <f aca="true" t="shared" si="6" ref="AW4:AW35">AT4-T4</f>
        <v>0.7943999999999996</v>
      </c>
      <c r="AX4" s="11"/>
      <c r="AY4" s="11">
        <f>AW4-AU4</f>
        <v>0.7576</v>
      </c>
      <c r="BA4" s="24">
        <v>3800</v>
      </c>
      <c r="BB4" s="24">
        <v>4200</v>
      </c>
      <c r="BC4" s="24">
        <v>4400</v>
      </c>
      <c r="BD4" s="24">
        <v>4600</v>
      </c>
      <c r="BF4" s="26">
        <v>150</v>
      </c>
      <c r="BG4" s="11">
        <f>AU4</f>
        <v>0.0367999999999995</v>
      </c>
      <c r="BH4" s="5">
        <f>($AW4-$AU4)/(4600-3800)*($BH$3-3800)+$AU4</f>
        <v>0.2261999999999995</v>
      </c>
      <c r="BI4" s="5">
        <f>($AW4-$AU4)/(4600-3800)*($BI$3-3800)+$AU4</f>
        <v>0.4155999999999995</v>
      </c>
      <c r="BJ4" s="5">
        <f>($AW4-$AU4)/(4600-3800)*($BJ$3-3800)+$AU4</f>
        <v>0.6049999999999995</v>
      </c>
      <c r="BK4" s="11">
        <f>AW4</f>
        <v>0.7943999999999996</v>
      </c>
      <c r="BL4" s="11"/>
      <c r="BM4" s="27">
        <v>202</v>
      </c>
      <c r="BN4" s="31">
        <f>BO4</f>
        <v>-0.439</v>
      </c>
      <c r="BO4" s="5">
        <f>AF5</f>
        <v>-0.439</v>
      </c>
      <c r="BP4" s="5">
        <f aca="true" t="shared" si="7" ref="BP4:BP35">($BT4-$BO4)/($BT$3-$BO$3)*($BP$3-$BO$3)+$BO4</f>
        <v>-0.0733125</v>
      </c>
      <c r="BQ4" s="5">
        <f aca="true" t="shared" si="8" ref="BQ4:BQ35">($BT4-$BO4)/($BT$3-$BO$3)*($BQ$3-$BO$3)+$BO4</f>
        <v>0.292375</v>
      </c>
      <c r="BR4" s="5">
        <f aca="true" t="shared" si="9" ref="BR4:BR35">($BT4-$BO4)/($BT$3-$BO$3)*($BR$3-$BO$3)+$BO4</f>
        <v>0.6580625</v>
      </c>
      <c r="BS4" s="19">
        <f>AI5</f>
        <v>1.365</v>
      </c>
      <c r="BT4" s="25">
        <f>IF(BN4&gt;0,BS4*0.75+BN4,BS4*0.75)</f>
        <v>1.02375</v>
      </c>
      <c r="BU4" s="27">
        <v>202</v>
      </c>
      <c r="BV4" s="14">
        <f aca="true" t="shared" si="10" ref="BV4:BV27">($BM4-$BF$55)/25*ABS(BG56-BO4)+BG56</f>
        <v>-0.253152</v>
      </c>
      <c r="BW4" s="14">
        <f aca="true" t="shared" si="11" ref="BW4:BW28">($BM4-$BF$55)/25*ABS(BH56-BP4)+BH56</f>
        <v>-0.060715499999999915</v>
      </c>
      <c r="BX4" s="14">
        <f aca="true" t="shared" si="12" ref="BX4:BX28">($BM4-$BF$55)/25*ABS(BI56-BQ4)+BI56</f>
        <v>0.14407900000000012</v>
      </c>
      <c r="BY4" s="14">
        <f aca="true" t="shared" si="13" ref="BY4:BY28">($BM4-$BF$55)/25*ABS(BJ56-BR4)+BJ56</f>
        <v>0.34984250000000017</v>
      </c>
      <c r="BZ4" s="14">
        <f aca="true" t="shared" si="14" ref="BZ4:BZ28">($BM4-$BF$55)/25*ABS(BK56-BT4)+BK56</f>
        <v>0.5556060000000003</v>
      </c>
      <c r="CA4" s="27">
        <v>202</v>
      </c>
      <c r="CB4" s="14">
        <f t="shared" si="0"/>
        <v>-0.253152</v>
      </c>
      <c r="CC4" s="14">
        <f t="shared" si="1"/>
        <v>-0.060715499999999915</v>
      </c>
      <c r="CD4" s="14">
        <f t="shared" si="2"/>
        <v>0.14407900000000012</v>
      </c>
      <c r="CE4" s="14">
        <f t="shared" si="3"/>
        <v>0.34984250000000017</v>
      </c>
      <c r="CF4" s="14">
        <f t="shared" si="4"/>
        <v>0.5556060000000003</v>
      </c>
    </row>
    <row r="5" spans="1:84" ht="12.75" customHeight="1">
      <c r="A5" s="6">
        <v>3950</v>
      </c>
      <c r="B5" s="7" t="s">
        <v>5</v>
      </c>
      <c r="C5" s="7" t="s">
        <v>4</v>
      </c>
      <c r="D5" s="8">
        <v>150</v>
      </c>
      <c r="E5" s="8">
        <v>0.53</v>
      </c>
      <c r="F5" s="5">
        <v>151</v>
      </c>
      <c r="G5" s="5">
        <v>0.39</v>
      </c>
      <c r="H5" s="5">
        <v>150.5</v>
      </c>
      <c r="I5" s="5">
        <v>0.46</v>
      </c>
      <c r="J5" s="5">
        <v>150.5</v>
      </c>
      <c r="K5" s="5">
        <v>0.53</v>
      </c>
      <c r="L5" s="5">
        <v>151</v>
      </c>
      <c r="M5" s="5">
        <v>0.41</v>
      </c>
      <c r="N5" s="5">
        <v>151</v>
      </c>
      <c r="O5" s="5">
        <v>0.57</v>
      </c>
      <c r="P5" s="5">
        <v>151</v>
      </c>
      <c r="Q5" s="5">
        <v>0.76</v>
      </c>
      <c r="R5" s="6"/>
      <c r="S5" s="9">
        <v>151</v>
      </c>
      <c r="T5" s="28">
        <v>14.36</v>
      </c>
      <c r="U5" s="2"/>
      <c r="V5" s="29">
        <v>14.451</v>
      </c>
      <c r="W5" s="10"/>
      <c r="X5" s="32">
        <f aca="true" t="shared" si="15" ref="X5:X68">V5-T5</f>
        <v>0.09100000000000108</v>
      </c>
      <c r="Y5" s="10"/>
      <c r="Z5" s="10"/>
      <c r="AA5" s="2">
        <f aca="true" t="shared" si="16" ref="AA5:AA68">$T5+M5</f>
        <v>14.77</v>
      </c>
      <c r="AB5" s="11">
        <f aca="true" t="shared" si="17" ref="AB5:AB68">$T5+O5</f>
        <v>14.93</v>
      </c>
      <c r="AC5" s="11">
        <f aca="true" t="shared" si="18" ref="AC5:AC68">$T5+Q5</f>
        <v>15.12</v>
      </c>
      <c r="AE5" s="5">
        <v>202</v>
      </c>
      <c r="AF5" s="5">
        <v>-0.439</v>
      </c>
      <c r="AG5" s="11">
        <f aca="true" t="shared" si="19" ref="AG5:AG38">AF5+T56</f>
        <v>7.3709999999999996</v>
      </c>
      <c r="AH5" s="11"/>
      <c r="AI5" s="5">
        <v>1.365</v>
      </c>
      <c r="AJ5" s="11">
        <f aca="true" t="shared" si="20" ref="AJ5:AJ38">AI5+T56</f>
        <v>9.174999999999999</v>
      </c>
      <c r="AK5" s="11"/>
      <c r="AL5" s="18"/>
      <c r="AM5" s="11"/>
      <c r="AN5" s="3">
        <v>150.86</v>
      </c>
      <c r="AO5" s="12">
        <v>14.37857</v>
      </c>
      <c r="AP5" s="12">
        <v>15.14807</v>
      </c>
      <c r="AQ5" s="9"/>
      <c r="AR5" s="5">
        <v>151</v>
      </c>
      <c r="AS5" s="5">
        <v>14.3646</v>
      </c>
      <c r="AT5" s="5">
        <v>15.1349</v>
      </c>
      <c r="AU5" s="11">
        <f t="shared" si="5"/>
        <v>0.0045999999999999375</v>
      </c>
      <c r="AV5" s="11"/>
      <c r="AW5" s="11">
        <f t="shared" si="6"/>
        <v>0.7749000000000006</v>
      </c>
      <c r="AX5" s="11"/>
      <c r="AY5" s="11">
        <f aca="true" t="shared" si="21" ref="AY5:AY68">AW5-AU5</f>
        <v>0.7703000000000007</v>
      </c>
      <c r="BA5" s="24">
        <v>3800</v>
      </c>
      <c r="BB5" s="24">
        <v>4200</v>
      </c>
      <c r="BC5" s="24">
        <v>4400</v>
      </c>
      <c r="BD5" s="24">
        <v>4600</v>
      </c>
      <c r="BF5" s="26">
        <v>151</v>
      </c>
      <c r="BG5" s="11">
        <f aca="true" t="shared" si="22" ref="BG5:BG68">AU5</f>
        <v>0.0045999999999999375</v>
      </c>
      <c r="BH5" s="5">
        <f aca="true" t="shared" si="23" ref="BH5:BH68">($AW5-$AU5)/(4600-3800)*($BH$3-3800)+$AU5</f>
        <v>0.1971750000000001</v>
      </c>
      <c r="BI5" s="5">
        <f aca="true" t="shared" si="24" ref="BI5:BI68">($AW5-$AU5)/(4600-3800)*($BI$3-3800)+$AU5</f>
        <v>0.38975000000000026</v>
      </c>
      <c r="BJ5" s="5">
        <f aca="true" t="shared" si="25" ref="BJ5:BJ68">($AW5-$AU5)/(4600-3800)*($BJ$3-3800)+$AU5</f>
        <v>0.5823250000000004</v>
      </c>
      <c r="BK5" s="11">
        <f aca="true" t="shared" si="26" ref="BK5:BK68">AW5</f>
        <v>0.7749000000000006</v>
      </c>
      <c r="BL5" s="11"/>
      <c r="BM5" s="27">
        <v>203</v>
      </c>
      <c r="BN5" s="31">
        <f aca="true" t="shared" si="27" ref="BN5:BN55">BO5</f>
        <v>-0.366</v>
      </c>
      <c r="BO5" s="5">
        <f aca="true" t="shared" si="28" ref="BO5:BO55">AF6</f>
        <v>-0.366</v>
      </c>
      <c r="BP5" s="5">
        <f t="shared" si="7"/>
        <v>-0.02024999999999999</v>
      </c>
      <c r="BQ5" s="5">
        <f t="shared" si="8"/>
        <v>0.3255</v>
      </c>
      <c r="BR5" s="5">
        <f t="shared" si="9"/>
        <v>0.67125</v>
      </c>
      <c r="BS5" s="19">
        <f aca="true" t="shared" si="29" ref="BS5:BS53">AI6</f>
        <v>1.356</v>
      </c>
      <c r="BT5" s="25">
        <f aca="true" t="shared" si="30" ref="BT5:BT53">IF(BN5&gt;0,BS5*0.75+BN5,BS5*0.75)</f>
        <v>1.0170000000000001</v>
      </c>
      <c r="BU5" s="27">
        <v>203</v>
      </c>
      <c r="BV5" s="14">
        <f t="shared" si="10"/>
        <v>-0.22009200000000012</v>
      </c>
      <c r="BW5" s="14">
        <f t="shared" si="11"/>
        <v>-0.027265000000000112</v>
      </c>
      <c r="BX5" s="14">
        <f t="shared" si="12"/>
        <v>0.18717799999999987</v>
      </c>
      <c r="BY5" s="14">
        <f t="shared" si="13"/>
        <v>0.40162099999999995</v>
      </c>
      <c r="BZ5" s="14">
        <f t="shared" si="14"/>
        <v>0.616064</v>
      </c>
      <c r="CA5" s="27">
        <v>203</v>
      </c>
      <c r="CB5" s="14">
        <f t="shared" si="0"/>
        <v>-0.22009200000000012</v>
      </c>
      <c r="CC5" s="14">
        <f t="shared" si="1"/>
        <v>-0.027265000000000112</v>
      </c>
      <c r="CD5" s="14">
        <f t="shared" si="2"/>
        <v>0.18717799999999987</v>
      </c>
      <c r="CE5" s="14">
        <f t="shared" si="3"/>
        <v>0.40162099999999995</v>
      </c>
      <c r="CF5" s="14">
        <f t="shared" si="4"/>
        <v>0.616064</v>
      </c>
    </row>
    <row r="6" spans="1:84" ht="12.75" customHeight="1">
      <c r="A6" s="6">
        <v>4200</v>
      </c>
      <c r="B6" s="7" t="s">
        <v>5</v>
      </c>
      <c r="C6" s="7" t="s">
        <v>4</v>
      </c>
      <c r="D6" s="8">
        <v>150</v>
      </c>
      <c r="E6" s="8">
        <v>0.408</v>
      </c>
      <c r="F6" s="5">
        <v>151.5</v>
      </c>
      <c r="G6" s="5">
        <v>0.39</v>
      </c>
      <c r="H6" s="5">
        <v>151</v>
      </c>
      <c r="I6" s="5">
        <v>0.47</v>
      </c>
      <c r="J6" s="5">
        <v>151</v>
      </c>
      <c r="K6" s="5">
        <v>0.54</v>
      </c>
      <c r="L6" s="5">
        <v>152</v>
      </c>
      <c r="M6" s="5">
        <v>0.42</v>
      </c>
      <c r="N6" s="5">
        <v>152</v>
      </c>
      <c r="O6" s="5">
        <v>0.58</v>
      </c>
      <c r="P6" s="5">
        <v>152</v>
      </c>
      <c r="Q6" s="5">
        <v>0.77</v>
      </c>
      <c r="R6" s="6"/>
      <c r="S6" s="9">
        <v>152</v>
      </c>
      <c r="T6" s="28">
        <v>14.31</v>
      </c>
      <c r="U6" s="2"/>
      <c r="V6" s="29">
        <v>14.378</v>
      </c>
      <c r="W6" s="10"/>
      <c r="X6" s="32">
        <f t="shared" si="15"/>
        <v>0.06799999999999962</v>
      </c>
      <c r="Y6" s="10"/>
      <c r="Z6" s="10"/>
      <c r="AA6" s="2">
        <f t="shared" si="16"/>
        <v>14.73</v>
      </c>
      <c r="AB6" s="11">
        <f t="shared" si="17"/>
        <v>14.89</v>
      </c>
      <c r="AC6" s="11">
        <f t="shared" si="18"/>
        <v>15.08</v>
      </c>
      <c r="AE6" s="5">
        <v>203</v>
      </c>
      <c r="AF6" s="5">
        <v>-0.366</v>
      </c>
      <c r="AG6" s="11">
        <f t="shared" si="19"/>
        <v>7.3340000000000005</v>
      </c>
      <c r="AH6" s="11"/>
      <c r="AI6" s="5">
        <v>1.356</v>
      </c>
      <c r="AJ6" s="11">
        <f t="shared" si="20"/>
        <v>9.056000000000001</v>
      </c>
      <c r="AK6" s="11"/>
      <c r="AL6" s="18"/>
      <c r="AM6" s="11"/>
      <c r="AN6" s="3">
        <v>151.41</v>
      </c>
      <c r="AO6" s="12">
        <v>14.32372</v>
      </c>
      <c r="AP6" s="12">
        <v>15.09647</v>
      </c>
      <c r="AQ6" s="9"/>
      <c r="AR6" s="5">
        <v>152</v>
      </c>
      <c r="AS6" s="5">
        <v>14.2959</v>
      </c>
      <c r="AT6" s="5">
        <v>15.0767</v>
      </c>
      <c r="AU6" s="11">
        <f t="shared" si="5"/>
        <v>-0.01410000000000089</v>
      </c>
      <c r="AV6" s="11"/>
      <c r="AW6" s="11">
        <f t="shared" si="6"/>
        <v>0.7667000000000002</v>
      </c>
      <c r="AX6" s="11"/>
      <c r="AY6" s="11">
        <f t="shared" si="21"/>
        <v>0.780800000000001</v>
      </c>
      <c r="BA6" s="24">
        <v>3800</v>
      </c>
      <c r="BB6" s="24">
        <v>4200</v>
      </c>
      <c r="BC6" s="24">
        <v>4400</v>
      </c>
      <c r="BD6" s="24">
        <v>4600</v>
      </c>
      <c r="BF6" s="26">
        <v>152</v>
      </c>
      <c r="BG6" s="11">
        <f t="shared" si="22"/>
        <v>-0.01410000000000089</v>
      </c>
      <c r="BH6" s="5">
        <f t="shared" si="23"/>
        <v>0.18109999999999937</v>
      </c>
      <c r="BI6" s="5">
        <f t="shared" si="24"/>
        <v>0.37629999999999963</v>
      </c>
      <c r="BJ6" s="5">
        <f t="shared" si="25"/>
        <v>0.5714999999999999</v>
      </c>
      <c r="BK6" s="11">
        <f t="shared" si="26"/>
        <v>0.7667000000000002</v>
      </c>
      <c r="BL6" s="11"/>
      <c r="BM6" s="27">
        <v>204</v>
      </c>
      <c r="BN6" s="31">
        <f t="shared" si="27"/>
        <v>-0.278</v>
      </c>
      <c r="BO6" s="5">
        <f t="shared" si="28"/>
        <v>-0.278</v>
      </c>
      <c r="BP6" s="5">
        <f t="shared" si="7"/>
        <v>0.044999999999999984</v>
      </c>
      <c r="BQ6" s="5">
        <f t="shared" si="8"/>
        <v>0.368</v>
      </c>
      <c r="BR6" s="5">
        <f t="shared" si="9"/>
        <v>0.6910000000000001</v>
      </c>
      <c r="BS6" s="19">
        <f t="shared" si="29"/>
        <v>1.352</v>
      </c>
      <c r="BT6" s="25">
        <f t="shared" si="30"/>
        <v>1.014</v>
      </c>
      <c r="BU6" s="27">
        <v>204</v>
      </c>
      <c r="BV6" s="14">
        <f t="shared" si="10"/>
        <v>-0.17619200000000004</v>
      </c>
      <c r="BW6" s="14">
        <f t="shared" si="11"/>
        <v>0.018534000000000064</v>
      </c>
      <c r="BX6" s="14">
        <f t="shared" si="12"/>
        <v>0.23507600000000017</v>
      </c>
      <c r="BY6" s="14">
        <f t="shared" si="13"/>
        <v>0.4516180000000003</v>
      </c>
      <c r="BZ6" s="14">
        <f t="shared" si="14"/>
        <v>0.6681600000000004</v>
      </c>
      <c r="CA6" s="27">
        <v>204</v>
      </c>
      <c r="CB6" s="14">
        <f t="shared" si="0"/>
        <v>-0.17619200000000004</v>
      </c>
      <c r="CC6" s="14">
        <f t="shared" si="1"/>
        <v>0.018534000000000064</v>
      </c>
      <c r="CD6" s="14">
        <f t="shared" si="2"/>
        <v>0.23507600000000017</v>
      </c>
      <c r="CE6" s="14">
        <f t="shared" si="3"/>
        <v>0.4516180000000003</v>
      </c>
      <c r="CF6" s="14">
        <f t="shared" si="4"/>
        <v>0.6681600000000004</v>
      </c>
    </row>
    <row r="7" spans="1:84" ht="12.75" customHeight="1">
      <c r="A7" s="6">
        <v>4400</v>
      </c>
      <c r="B7" s="7" t="s">
        <v>5</v>
      </c>
      <c r="C7" s="7" t="s">
        <v>4</v>
      </c>
      <c r="D7" s="8">
        <v>150</v>
      </c>
      <c r="E7" s="8">
        <v>0.565</v>
      </c>
      <c r="F7" s="5">
        <v>152</v>
      </c>
      <c r="G7" s="5">
        <v>0.4</v>
      </c>
      <c r="H7" s="5">
        <v>151.5</v>
      </c>
      <c r="I7" s="5">
        <v>0.47</v>
      </c>
      <c r="J7" s="5">
        <v>151.5</v>
      </c>
      <c r="K7" s="5">
        <v>0.54</v>
      </c>
      <c r="L7" s="5">
        <v>153</v>
      </c>
      <c r="M7" s="5">
        <v>0.42</v>
      </c>
      <c r="N7" s="5">
        <v>153</v>
      </c>
      <c r="O7" s="5">
        <v>0.57</v>
      </c>
      <c r="P7" s="5">
        <v>153</v>
      </c>
      <c r="Q7" s="5">
        <v>0.77</v>
      </c>
      <c r="R7" s="6"/>
      <c r="S7" s="9">
        <v>153</v>
      </c>
      <c r="T7" s="28">
        <v>14.27</v>
      </c>
      <c r="U7" s="2"/>
      <c r="V7" s="29">
        <v>14.322</v>
      </c>
      <c r="W7" s="10"/>
      <c r="X7" s="32">
        <f t="shared" si="15"/>
        <v>0.0519999999999996</v>
      </c>
      <c r="Y7" s="10"/>
      <c r="Z7" s="10"/>
      <c r="AA7" s="2">
        <f t="shared" si="16"/>
        <v>14.69</v>
      </c>
      <c r="AB7" s="11">
        <f t="shared" si="17"/>
        <v>14.84</v>
      </c>
      <c r="AC7" s="11">
        <f t="shared" si="18"/>
        <v>15.04</v>
      </c>
      <c r="AE7" s="5">
        <v>204</v>
      </c>
      <c r="AF7" s="5">
        <v>-0.278</v>
      </c>
      <c r="AG7" s="11">
        <f t="shared" si="19"/>
        <v>7.321999999999999</v>
      </c>
      <c r="AH7" s="11"/>
      <c r="AI7" s="5">
        <v>1.352</v>
      </c>
      <c r="AJ7" s="11">
        <f t="shared" si="20"/>
        <v>8.952</v>
      </c>
      <c r="AK7" s="11"/>
      <c r="AL7" s="18"/>
      <c r="AM7" s="11"/>
      <c r="AN7" s="3">
        <v>151.96</v>
      </c>
      <c r="AO7" s="12">
        <v>14.29967</v>
      </c>
      <c r="AP7" s="12">
        <v>15.08013</v>
      </c>
      <c r="AQ7" s="9"/>
      <c r="AR7" s="5">
        <v>153</v>
      </c>
      <c r="AS7" s="5">
        <v>14.2272</v>
      </c>
      <c r="AT7" s="5">
        <v>15.0139</v>
      </c>
      <c r="AU7" s="11">
        <f t="shared" si="5"/>
        <v>-0.04279999999999973</v>
      </c>
      <c r="AV7" s="11"/>
      <c r="AW7" s="11">
        <f t="shared" si="6"/>
        <v>0.7439</v>
      </c>
      <c r="AX7" s="11"/>
      <c r="AY7" s="11">
        <f t="shared" si="21"/>
        <v>0.7866999999999997</v>
      </c>
      <c r="BA7" s="24">
        <v>3800</v>
      </c>
      <c r="BB7" s="24">
        <v>4200</v>
      </c>
      <c r="BC7" s="24">
        <v>4400</v>
      </c>
      <c r="BD7" s="24">
        <v>4600</v>
      </c>
      <c r="BF7" s="26">
        <v>153</v>
      </c>
      <c r="BG7" s="11">
        <f t="shared" si="22"/>
        <v>-0.04279999999999973</v>
      </c>
      <c r="BH7" s="5">
        <f t="shared" si="23"/>
        <v>0.1538750000000002</v>
      </c>
      <c r="BI7" s="5">
        <f t="shared" si="24"/>
        <v>0.35055000000000014</v>
      </c>
      <c r="BJ7" s="5">
        <f t="shared" si="25"/>
        <v>0.5472250000000001</v>
      </c>
      <c r="BK7" s="11">
        <f t="shared" si="26"/>
        <v>0.7439</v>
      </c>
      <c r="BL7" s="11"/>
      <c r="BM7" s="27">
        <v>205</v>
      </c>
      <c r="BN7" s="31">
        <f t="shared" si="27"/>
        <v>-0.248</v>
      </c>
      <c r="BO7" s="5">
        <f t="shared" si="28"/>
        <v>-0.248</v>
      </c>
      <c r="BP7" s="5">
        <f t="shared" si="7"/>
        <v>0.06825000000000003</v>
      </c>
      <c r="BQ7" s="5">
        <f t="shared" si="8"/>
        <v>0.38450000000000006</v>
      </c>
      <c r="BR7" s="5">
        <f t="shared" si="9"/>
        <v>0.7007500000000001</v>
      </c>
      <c r="BS7" s="19">
        <f t="shared" si="29"/>
        <v>1.356</v>
      </c>
      <c r="BT7" s="25">
        <f t="shared" si="30"/>
        <v>1.0170000000000001</v>
      </c>
      <c r="BU7" s="27">
        <v>205</v>
      </c>
      <c r="BV7" s="14">
        <f t="shared" si="10"/>
        <v>-0.13745200000000032</v>
      </c>
      <c r="BW7" s="14">
        <f t="shared" si="11"/>
        <v>0.049769999999999925</v>
      </c>
      <c r="BX7" s="14">
        <f t="shared" si="12"/>
        <v>0.26748800000000006</v>
      </c>
      <c r="BY7" s="14">
        <f t="shared" si="13"/>
        <v>0.48520600000000025</v>
      </c>
      <c r="BZ7" s="14">
        <f t="shared" si="14"/>
        <v>0.7029240000000004</v>
      </c>
      <c r="CA7" s="27">
        <v>205</v>
      </c>
      <c r="CB7" s="14">
        <f t="shared" si="0"/>
        <v>-0.13745200000000032</v>
      </c>
      <c r="CC7" s="14">
        <f t="shared" si="1"/>
        <v>0.049769999999999925</v>
      </c>
      <c r="CD7" s="14">
        <f t="shared" si="2"/>
        <v>0.26748800000000006</v>
      </c>
      <c r="CE7" s="14">
        <f t="shared" si="3"/>
        <v>0.48520600000000025</v>
      </c>
      <c r="CF7" s="14">
        <f t="shared" si="4"/>
        <v>0.7029240000000004</v>
      </c>
    </row>
    <row r="8" spans="1:84" ht="12.75" customHeight="1">
      <c r="A8" s="6">
        <v>4600</v>
      </c>
      <c r="B8" s="7" t="s">
        <v>5</v>
      </c>
      <c r="C8" s="7" t="s">
        <v>4</v>
      </c>
      <c r="D8" s="8">
        <v>150</v>
      </c>
      <c r="E8" s="8">
        <v>0.74</v>
      </c>
      <c r="F8" s="5">
        <v>152.5</v>
      </c>
      <c r="G8" s="5">
        <v>0.4</v>
      </c>
      <c r="H8" s="5">
        <v>152</v>
      </c>
      <c r="I8" s="5">
        <v>0.48</v>
      </c>
      <c r="J8" s="5">
        <v>152</v>
      </c>
      <c r="K8" s="5">
        <v>0.55</v>
      </c>
      <c r="L8" s="5">
        <v>154</v>
      </c>
      <c r="M8" s="5">
        <v>0.43</v>
      </c>
      <c r="N8" s="5">
        <v>154</v>
      </c>
      <c r="O8" s="5">
        <v>0.58</v>
      </c>
      <c r="P8" s="5">
        <v>154</v>
      </c>
      <c r="Q8" s="5">
        <v>0.78</v>
      </c>
      <c r="R8" s="6"/>
      <c r="S8" s="9">
        <v>154</v>
      </c>
      <c r="T8" s="28">
        <v>14.23</v>
      </c>
      <c r="U8" s="2"/>
      <c r="V8" s="29">
        <v>14.252</v>
      </c>
      <c r="W8" s="10"/>
      <c r="X8" s="32">
        <f t="shared" si="15"/>
        <v>0.02200000000000024</v>
      </c>
      <c r="Y8" s="10"/>
      <c r="Z8" s="10"/>
      <c r="AA8" s="2">
        <f t="shared" si="16"/>
        <v>14.66</v>
      </c>
      <c r="AB8" s="11">
        <f t="shared" si="17"/>
        <v>14.81</v>
      </c>
      <c r="AC8" s="11">
        <f t="shared" si="18"/>
        <v>15.01</v>
      </c>
      <c r="AE8" s="5">
        <v>205</v>
      </c>
      <c r="AF8" s="5">
        <v>-0.248</v>
      </c>
      <c r="AG8" s="11">
        <f t="shared" si="19"/>
        <v>7.252</v>
      </c>
      <c r="AH8" s="11"/>
      <c r="AI8" s="5">
        <v>1.356</v>
      </c>
      <c r="AJ8" s="11">
        <f t="shared" si="20"/>
        <v>8.856</v>
      </c>
      <c r="AK8" s="11"/>
      <c r="AL8" s="18"/>
      <c r="AM8" s="11"/>
      <c r="AN8" s="3">
        <v>152.52</v>
      </c>
      <c r="AO8" s="12">
        <v>14.24628</v>
      </c>
      <c r="AP8" s="12">
        <v>15.03158</v>
      </c>
      <c r="AQ8" s="9"/>
      <c r="AR8" s="5">
        <v>154</v>
      </c>
      <c r="AS8" s="5">
        <v>14.1351</v>
      </c>
      <c r="AT8" s="5">
        <v>14.9335</v>
      </c>
      <c r="AU8" s="11">
        <f t="shared" si="5"/>
        <v>-0.09490000000000087</v>
      </c>
      <c r="AV8" s="11"/>
      <c r="AW8" s="11">
        <f t="shared" si="6"/>
        <v>0.7035</v>
      </c>
      <c r="AX8" s="11"/>
      <c r="AY8" s="11">
        <f t="shared" si="21"/>
        <v>0.7984000000000009</v>
      </c>
      <c r="BA8" s="24">
        <v>3800</v>
      </c>
      <c r="BB8" s="24">
        <v>4200</v>
      </c>
      <c r="BC8" s="24">
        <v>4400</v>
      </c>
      <c r="BD8" s="24">
        <v>4600</v>
      </c>
      <c r="BF8" s="26">
        <v>154</v>
      </c>
      <c r="BG8" s="11">
        <f t="shared" si="22"/>
        <v>-0.09490000000000087</v>
      </c>
      <c r="BH8" s="5">
        <f t="shared" si="23"/>
        <v>0.10469999999999935</v>
      </c>
      <c r="BI8" s="5">
        <f t="shared" si="24"/>
        <v>0.30429999999999957</v>
      </c>
      <c r="BJ8" s="5">
        <f t="shared" si="25"/>
        <v>0.5038999999999998</v>
      </c>
      <c r="BK8" s="11">
        <f t="shared" si="26"/>
        <v>0.7035</v>
      </c>
      <c r="BL8" s="11"/>
      <c r="BM8" s="27">
        <v>206</v>
      </c>
      <c r="BN8" s="31">
        <f t="shared" si="27"/>
        <v>-0.203</v>
      </c>
      <c r="BO8" s="5">
        <f t="shared" si="28"/>
        <v>-0.203</v>
      </c>
      <c r="BP8" s="5">
        <f t="shared" si="7"/>
        <v>0.102375</v>
      </c>
      <c r="BQ8" s="5">
        <f t="shared" si="8"/>
        <v>0.40775</v>
      </c>
      <c r="BR8" s="5">
        <f t="shared" si="9"/>
        <v>0.713125</v>
      </c>
      <c r="BS8" s="19">
        <f t="shared" si="29"/>
        <v>1.358</v>
      </c>
      <c r="BT8" s="25">
        <f t="shared" si="30"/>
        <v>1.0185</v>
      </c>
      <c r="BU8" s="27">
        <v>206</v>
      </c>
      <c r="BV8" s="14">
        <f t="shared" si="10"/>
        <v>-0.09872000000000038</v>
      </c>
      <c r="BW8" s="14">
        <f t="shared" si="11"/>
        <v>0.0876349999999998</v>
      </c>
      <c r="BX8" s="14">
        <f t="shared" si="12"/>
        <v>0.30874999999999986</v>
      </c>
      <c r="BY8" s="14">
        <f t="shared" si="13"/>
        <v>0.5298649999999999</v>
      </c>
      <c r="BZ8" s="14">
        <f t="shared" si="14"/>
        <v>0.75098</v>
      </c>
      <c r="CA8" s="27">
        <v>206</v>
      </c>
      <c r="CB8" s="14">
        <f t="shared" si="0"/>
        <v>-0.09872000000000038</v>
      </c>
      <c r="CC8" s="14">
        <f t="shared" si="1"/>
        <v>0.0876349999999998</v>
      </c>
      <c r="CD8" s="14">
        <f t="shared" si="2"/>
        <v>0.30874999999999986</v>
      </c>
      <c r="CE8" s="14">
        <f t="shared" si="3"/>
        <v>0.5298649999999999</v>
      </c>
      <c r="CF8" s="14">
        <f t="shared" si="4"/>
        <v>0.75098</v>
      </c>
    </row>
    <row r="9" spans="1:84" ht="12.75" customHeight="1">
      <c r="A9" s="6">
        <v>3600</v>
      </c>
      <c r="B9" s="7" t="s">
        <v>5</v>
      </c>
      <c r="C9" s="7" t="s">
        <v>4</v>
      </c>
      <c r="D9" s="8">
        <v>150.5</v>
      </c>
      <c r="E9" s="8">
        <v>0.387</v>
      </c>
      <c r="F9" s="5">
        <v>153</v>
      </c>
      <c r="G9" s="5">
        <v>0.4</v>
      </c>
      <c r="H9" s="5">
        <v>152.5</v>
      </c>
      <c r="I9" s="5">
        <v>0.48</v>
      </c>
      <c r="J9" s="5">
        <v>152.5</v>
      </c>
      <c r="K9" s="5">
        <v>0.55</v>
      </c>
      <c r="L9" s="5">
        <v>155</v>
      </c>
      <c r="M9" s="5">
        <v>0.41</v>
      </c>
      <c r="N9" s="5">
        <v>155</v>
      </c>
      <c r="O9" s="5">
        <v>0.54</v>
      </c>
      <c r="P9" s="5">
        <v>155</v>
      </c>
      <c r="Q9" s="5">
        <v>0.76</v>
      </c>
      <c r="R9" s="6"/>
      <c r="S9" s="9">
        <v>155</v>
      </c>
      <c r="T9" s="28">
        <v>13.84</v>
      </c>
      <c r="U9" s="2"/>
      <c r="V9" s="29">
        <v>13.912</v>
      </c>
      <c r="W9" s="10"/>
      <c r="X9" s="32">
        <f t="shared" si="15"/>
        <v>0.07200000000000095</v>
      </c>
      <c r="Y9" s="10"/>
      <c r="Z9" s="10"/>
      <c r="AA9" s="2">
        <f t="shared" si="16"/>
        <v>14.25</v>
      </c>
      <c r="AB9" s="11">
        <f t="shared" si="17"/>
        <v>14.379999999999999</v>
      </c>
      <c r="AC9" s="11">
        <f t="shared" si="18"/>
        <v>14.6</v>
      </c>
      <c r="AE9" s="5">
        <v>206</v>
      </c>
      <c r="AF9" s="5">
        <v>-0.203</v>
      </c>
      <c r="AG9" s="11">
        <f t="shared" si="19"/>
        <v>7.247</v>
      </c>
      <c r="AH9" s="11"/>
      <c r="AI9" s="5">
        <v>1.358</v>
      </c>
      <c r="AJ9" s="11">
        <f t="shared" si="20"/>
        <v>8.808</v>
      </c>
      <c r="AK9" s="11"/>
      <c r="AL9" s="18"/>
      <c r="AM9" s="11"/>
      <c r="AN9" s="3">
        <v>153.07</v>
      </c>
      <c r="AO9" s="12">
        <v>14.22441</v>
      </c>
      <c r="AP9" s="12">
        <v>15.01133</v>
      </c>
      <c r="AQ9" s="9"/>
      <c r="AR9" s="5">
        <v>155</v>
      </c>
      <c r="AS9" s="5">
        <v>13.8312</v>
      </c>
      <c r="AT9" s="5">
        <v>14.612</v>
      </c>
      <c r="AU9" s="11">
        <f t="shared" si="5"/>
        <v>-0.00879999999999903</v>
      </c>
      <c r="AV9" s="11"/>
      <c r="AW9" s="11">
        <f t="shared" si="6"/>
        <v>0.7720000000000002</v>
      </c>
      <c r="AX9" s="11"/>
      <c r="AY9" s="11">
        <f t="shared" si="21"/>
        <v>0.7807999999999993</v>
      </c>
      <c r="BA9" s="24">
        <v>3800</v>
      </c>
      <c r="BB9" s="24">
        <v>4200</v>
      </c>
      <c r="BC9" s="24">
        <v>4400</v>
      </c>
      <c r="BD9" s="24">
        <v>4600</v>
      </c>
      <c r="BF9" s="26">
        <v>155</v>
      </c>
      <c r="BG9" s="11">
        <f t="shared" si="22"/>
        <v>-0.00879999999999903</v>
      </c>
      <c r="BH9" s="5">
        <f t="shared" si="23"/>
        <v>0.1864000000000008</v>
      </c>
      <c r="BI9" s="5">
        <f t="shared" si="24"/>
        <v>0.3816000000000006</v>
      </c>
      <c r="BJ9" s="5">
        <f t="shared" si="25"/>
        <v>0.5768000000000004</v>
      </c>
      <c r="BK9" s="11">
        <f t="shared" si="26"/>
        <v>0.7720000000000002</v>
      </c>
      <c r="BL9" s="11"/>
      <c r="BM9" s="27">
        <v>207</v>
      </c>
      <c r="BN9" s="31">
        <f t="shared" si="27"/>
        <v>-0.195</v>
      </c>
      <c r="BO9" s="5">
        <f t="shared" si="28"/>
        <v>-0.195</v>
      </c>
      <c r="BP9" s="5">
        <f t="shared" si="7"/>
        <v>0.108375</v>
      </c>
      <c r="BQ9" s="5">
        <f t="shared" si="8"/>
        <v>0.41175</v>
      </c>
      <c r="BR9" s="5">
        <f t="shared" si="9"/>
        <v>0.715125</v>
      </c>
      <c r="BS9" s="19">
        <f t="shared" si="29"/>
        <v>1.358</v>
      </c>
      <c r="BT9" s="25">
        <f t="shared" si="30"/>
        <v>1.0185</v>
      </c>
      <c r="BU9" s="27">
        <v>207</v>
      </c>
      <c r="BV9" s="14">
        <f t="shared" si="10"/>
        <v>-0.08278000000000087</v>
      </c>
      <c r="BW9" s="14">
        <f t="shared" si="11"/>
        <v>0.09841899999999949</v>
      </c>
      <c r="BX9" s="14">
        <f t="shared" si="12"/>
        <v>0.3230579999999995</v>
      </c>
      <c r="BY9" s="14">
        <f t="shared" si="13"/>
        <v>0.5476969999999995</v>
      </c>
      <c r="BZ9" s="14">
        <f t="shared" si="14"/>
        <v>0.7723359999999996</v>
      </c>
      <c r="CA9" s="27">
        <v>207</v>
      </c>
      <c r="CB9" s="14">
        <f t="shared" si="0"/>
        <v>-0.08278000000000087</v>
      </c>
      <c r="CC9" s="14">
        <f t="shared" si="1"/>
        <v>0.09841899999999949</v>
      </c>
      <c r="CD9" s="14">
        <f t="shared" si="2"/>
        <v>0.3230579999999995</v>
      </c>
      <c r="CE9" s="14">
        <f t="shared" si="3"/>
        <v>0.5476969999999995</v>
      </c>
      <c r="CF9" s="14">
        <f t="shared" si="4"/>
        <v>0.7723359999999996</v>
      </c>
    </row>
    <row r="10" spans="1:84" ht="12.75" customHeight="1">
      <c r="A10" s="6">
        <v>3800</v>
      </c>
      <c r="B10" s="7" t="s">
        <v>5</v>
      </c>
      <c r="C10" s="7" t="s">
        <v>4</v>
      </c>
      <c r="D10" s="8">
        <v>150.5</v>
      </c>
      <c r="E10" s="8">
        <v>0.46</v>
      </c>
      <c r="F10" s="5">
        <v>153.5</v>
      </c>
      <c r="G10" s="5">
        <v>0.4</v>
      </c>
      <c r="H10" s="5">
        <v>153</v>
      </c>
      <c r="I10" s="5">
        <v>0.48</v>
      </c>
      <c r="J10" s="5">
        <v>153</v>
      </c>
      <c r="K10" s="5">
        <v>0.55</v>
      </c>
      <c r="L10" s="5">
        <v>156</v>
      </c>
      <c r="M10" s="5">
        <v>0.43</v>
      </c>
      <c r="N10" s="5">
        <v>156</v>
      </c>
      <c r="O10" s="5">
        <v>0.56</v>
      </c>
      <c r="P10" s="5">
        <v>156</v>
      </c>
      <c r="Q10" s="5">
        <v>0.79</v>
      </c>
      <c r="R10" s="6"/>
      <c r="S10" s="9">
        <v>156</v>
      </c>
      <c r="T10" s="28">
        <v>13.86</v>
      </c>
      <c r="U10" s="2"/>
      <c r="V10" s="29">
        <v>13.86</v>
      </c>
      <c r="W10" s="10"/>
      <c r="X10" s="32">
        <f t="shared" si="15"/>
        <v>0</v>
      </c>
      <c r="Y10" s="10"/>
      <c r="Z10" s="10"/>
      <c r="AA10" s="2">
        <f t="shared" si="16"/>
        <v>14.29</v>
      </c>
      <c r="AB10" s="11">
        <f t="shared" si="17"/>
        <v>14.42</v>
      </c>
      <c r="AC10" s="11">
        <f t="shared" si="18"/>
        <v>14.649999999999999</v>
      </c>
      <c r="AE10" s="5">
        <v>207</v>
      </c>
      <c r="AF10" s="5">
        <v>-0.195</v>
      </c>
      <c r="AG10" s="11">
        <f t="shared" si="19"/>
        <v>7.205</v>
      </c>
      <c r="AH10" s="11"/>
      <c r="AI10" s="5">
        <v>1.358</v>
      </c>
      <c r="AJ10" s="11">
        <f t="shared" si="20"/>
        <v>8.758000000000001</v>
      </c>
      <c r="AK10" s="11"/>
      <c r="AL10" s="18"/>
      <c r="AM10" s="11"/>
      <c r="AN10" s="3">
        <v>153.62</v>
      </c>
      <c r="AO10" s="12">
        <v>14.17127</v>
      </c>
      <c r="AP10" s="12">
        <v>14.96371</v>
      </c>
      <c r="AQ10" s="9"/>
      <c r="AR10" s="5">
        <v>156</v>
      </c>
      <c r="AS10" s="5">
        <v>13.815</v>
      </c>
      <c r="AT10" s="5">
        <v>14.6212</v>
      </c>
      <c r="AU10" s="11">
        <f t="shared" si="5"/>
        <v>-0.04499999999999993</v>
      </c>
      <c r="AV10" s="11"/>
      <c r="AW10" s="11">
        <f t="shared" si="6"/>
        <v>0.7612000000000005</v>
      </c>
      <c r="AX10" s="11"/>
      <c r="AY10" s="11">
        <f t="shared" si="21"/>
        <v>0.8062000000000005</v>
      </c>
      <c r="BA10" s="24">
        <v>3800</v>
      </c>
      <c r="BB10" s="24">
        <v>4200</v>
      </c>
      <c r="BC10" s="24">
        <v>4400</v>
      </c>
      <c r="BD10" s="24">
        <v>4600</v>
      </c>
      <c r="BF10" s="26">
        <v>156</v>
      </c>
      <c r="BG10" s="11">
        <f t="shared" si="22"/>
        <v>-0.04499999999999993</v>
      </c>
      <c r="BH10" s="5">
        <f t="shared" si="23"/>
        <v>0.1565500000000002</v>
      </c>
      <c r="BI10" s="5">
        <f t="shared" si="24"/>
        <v>0.3581000000000003</v>
      </c>
      <c r="BJ10" s="5">
        <f t="shared" si="25"/>
        <v>0.5596500000000004</v>
      </c>
      <c r="BK10" s="11">
        <f t="shared" si="26"/>
        <v>0.7612000000000005</v>
      </c>
      <c r="BL10" s="11"/>
      <c r="BM10" s="27">
        <v>208</v>
      </c>
      <c r="BN10" s="31">
        <f t="shared" si="27"/>
        <v>-0.206</v>
      </c>
      <c r="BO10" s="5">
        <f t="shared" si="28"/>
        <v>-0.206</v>
      </c>
      <c r="BP10" s="5">
        <f t="shared" si="7"/>
        <v>0.09825000000000003</v>
      </c>
      <c r="BQ10" s="5">
        <f t="shared" si="8"/>
        <v>0.4025000000000001</v>
      </c>
      <c r="BR10" s="5">
        <f t="shared" si="9"/>
        <v>0.7067500000000001</v>
      </c>
      <c r="BS10" s="19">
        <f t="shared" si="29"/>
        <v>1.348</v>
      </c>
      <c r="BT10" s="25">
        <f t="shared" si="30"/>
        <v>1.0110000000000001</v>
      </c>
      <c r="BU10" s="27">
        <v>208</v>
      </c>
      <c r="BV10" s="14">
        <f t="shared" si="10"/>
        <v>-0.0809439999999998</v>
      </c>
      <c r="BW10" s="14">
        <f t="shared" si="11"/>
        <v>0.093228</v>
      </c>
      <c r="BX10" s="14">
        <f t="shared" si="12"/>
        <v>0.3221119999999999</v>
      </c>
      <c r="BY10" s="14">
        <f t="shared" si="13"/>
        <v>0.5509959999999998</v>
      </c>
      <c r="BZ10" s="14">
        <f t="shared" si="14"/>
        <v>0.7798799999999997</v>
      </c>
      <c r="CA10" s="27">
        <v>208</v>
      </c>
      <c r="CB10" s="14">
        <f t="shared" si="0"/>
        <v>-0.0809439999999998</v>
      </c>
      <c r="CC10" s="14">
        <f t="shared" si="1"/>
        <v>0.093228</v>
      </c>
      <c r="CD10" s="14">
        <f t="shared" si="2"/>
        <v>0.3221119999999999</v>
      </c>
      <c r="CE10" s="14">
        <f t="shared" si="3"/>
        <v>0.5509959999999998</v>
      </c>
      <c r="CF10" s="14">
        <f t="shared" si="4"/>
        <v>0.7798799999999997</v>
      </c>
    </row>
    <row r="11" spans="1:84" ht="12.75" customHeight="1">
      <c r="A11" s="6">
        <v>3950</v>
      </c>
      <c r="B11" s="7" t="s">
        <v>5</v>
      </c>
      <c r="C11" s="7" t="s">
        <v>4</v>
      </c>
      <c r="D11" s="8">
        <v>150.5</v>
      </c>
      <c r="E11" s="8">
        <v>0.53</v>
      </c>
      <c r="F11" s="5">
        <v>154</v>
      </c>
      <c r="G11" s="5">
        <v>0.41</v>
      </c>
      <c r="H11" s="5">
        <v>153.5</v>
      </c>
      <c r="I11" s="5">
        <v>0.49</v>
      </c>
      <c r="J11" s="5">
        <v>153.5</v>
      </c>
      <c r="K11" s="5">
        <v>0.56</v>
      </c>
      <c r="L11" s="5">
        <v>157</v>
      </c>
      <c r="M11" s="5">
        <v>0.43</v>
      </c>
      <c r="N11" s="5">
        <v>157</v>
      </c>
      <c r="O11" s="5">
        <v>0.56</v>
      </c>
      <c r="P11" s="5">
        <v>157</v>
      </c>
      <c r="Q11" s="5">
        <v>0.8</v>
      </c>
      <c r="R11" s="6"/>
      <c r="S11" s="9">
        <v>157</v>
      </c>
      <c r="T11" s="28">
        <v>13.82</v>
      </c>
      <c r="U11" s="2"/>
      <c r="V11" s="29">
        <v>13.8</v>
      </c>
      <c r="W11" s="10"/>
      <c r="X11" s="32">
        <f t="shared" si="15"/>
        <v>-0.019999999999999574</v>
      </c>
      <c r="Y11" s="10"/>
      <c r="Z11" s="10"/>
      <c r="AA11" s="2">
        <f t="shared" si="16"/>
        <v>14.25</v>
      </c>
      <c r="AB11" s="11">
        <f t="shared" si="17"/>
        <v>14.38</v>
      </c>
      <c r="AC11" s="11">
        <f t="shared" si="18"/>
        <v>14.620000000000001</v>
      </c>
      <c r="AE11" s="5">
        <v>208</v>
      </c>
      <c r="AF11" s="5">
        <v>-0.206</v>
      </c>
      <c r="AG11" s="11">
        <f t="shared" si="19"/>
        <v>7.143999999999999</v>
      </c>
      <c r="AH11" s="11"/>
      <c r="AI11" s="5">
        <v>1.348</v>
      </c>
      <c r="AJ11" s="11">
        <f t="shared" si="20"/>
        <v>8.698</v>
      </c>
      <c r="AK11" s="11"/>
      <c r="AL11" s="18"/>
      <c r="AM11" s="11"/>
      <c r="AN11" s="3">
        <v>154.17</v>
      </c>
      <c r="AO11" s="12">
        <v>14.11896</v>
      </c>
      <c r="AP11" s="12">
        <v>14.92004</v>
      </c>
      <c r="AQ11" s="9"/>
      <c r="AR11" s="5">
        <v>157</v>
      </c>
      <c r="AS11" s="5">
        <v>13.743</v>
      </c>
      <c r="AT11" s="5">
        <v>14.5564</v>
      </c>
      <c r="AU11" s="11">
        <f t="shared" si="5"/>
        <v>-0.07699999999999996</v>
      </c>
      <c r="AV11" s="11"/>
      <c r="AW11" s="11">
        <f t="shared" si="6"/>
        <v>0.7363999999999997</v>
      </c>
      <c r="AX11" s="11"/>
      <c r="AY11" s="11">
        <f t="shared" si="21"/>
        <v>0.8133999999999997</v>
      </c>
      <c r="BA11" s="24">
        <v>3800</v>
      </c>
      <c r="BB11" s="24">
        <v>4200</v>
      </c>
      <c r="BC11" s="24">
        <v>4400</v>
      </c>
      <c r="BD11" s="24">
        <v>4600</v>
      </c>
      <c r="BF11" s="26">
        <v>157</v>
      </c>
      <c r="BG11" s="11">
        <f t="shared" si="22"/>
        <v>-0.07699999999999996</v>
      </c>
      <c r="BH11" s="5">
        <f t="shared" si="23"/>
        <v>0.12634999999999996</v>
      </c>
      <c r="BI11" s="5">
        <f t="shared" si="24"/>
        <v>0.3296999999999999</v>
      </c>
      <c r="BJ11" s="5">
        <f t="shared" si="25"/>
        <v>0.5330499999999998</v>
      </c>
      <c r="BK11" s="11">
        <f t="shared" si="26"/>
        <v>0.7363999999999997</v>
      </c>
      <c r="BL11" s="11"/>
      <c r="BM11" s="27">
        <v>209</v>
      </c>
      <c r="BN11" s="31">
        <f t="shared" si="27"/>
        <v>-0.213</v>
      </c>
      <c r="BO11" s="5">
        <f t="shared" si="28"/>
        <v>-0.213</v>
      </c>
      <c r="BP11" s="5">
        <f t="shared" si="7"/>
        <v>0.09112500000000004</v>
      </c>
      <c r="BQ11" s="5">
        <f t="shared" si="8"/>
        <v>0.3952500000000001</v>
      </c>
      <c r="BR11" s="5">
        <f t="shared" si="9"/>
        <v>0.6993750000000002</v>
      </c>
      <c r="BS11" s="19">
        <f t="shared" si="29"/>
        <v>1.338</v>
      </c>
      <c r="BT11" s="25">
        <f t="shared" si="30"/>
        <v>1.0035</v>
      </c>
      <c r="BU11" s="27">
        <v>209</v>
      </c>
      <c r="BV11" s="14">
        <f t="shared" si="10"/>
        <v>-0.027143999999999467</v>
      </c>
      <c r="BW11" s="14">
        <f t="shared" si="11"/>
        <v>0.1415160000000002</v>
      </c>
      <c r="BX11" s="14">
        <f t="shared" si="12"/>
        <v>0.35142399999999996</v>
      </c>
      <c r="BY11" s="14">
        <f t="shared" si="13"/>
        <v>0.5857639999999998</v>
      </c>
      <c r="BZ11" s="14">
        <f t="shared" si="14"/>
        <v>0.8201039999999997</v>
      </c>
      <c r="CA11" s="27">
        <v>209</v>
      </c>
      <c r="CB11" s="14">
        <f t="shared" si="0"/>
        <v>-0.027143999999999467</v>
      </c>
      <c r="CC11" s="14">
        <f t="shared" si="1"/>
        <v>0.1415160000000002</v>
      </c>
      <c r="CD11" s="14">
        <f t="shared" si="2"/>
        <v>0.35142399999999996</v>
      </c>
      <c r="CE11" s="14">
        <f t="shared" si="3"/>
        <v>0.5857639999999998</v>
      </c>
      <c r="CF11" s="14">
        <f t="shared" si="4"/>
        <v>0.8201039999999997</v>
      </c>
    </row>
    <row r="12" spans="1:84" ht="12.75" customHeight="1">
      <c r="A12" s="6">
        <v>4200</v>
      </c>
      <c r="B12" s="7" t="s">
        <v>5</v>
      </c>
      <c r="C12" s="7" t="s">
        <v>4</v>
      </c>
      <c r="D12" s="8">
        <v>150.5</v>
      </c>
      <c r="E12" s="8">
        <v>0.412</v>
      </c>
      <c r="F12" s="5">
        <v>154.5</v>
      </c>
      <c r="G12" s="5">
        <v>0.4</v>
      </c>
      <c r="H12" s="5">
        <v>154</v>
      </c>
      <c r="I12" s="5">
        <v>0.49</v>
      </c>
      <c r="J12" s="5">
        <v>154</v>
      </c>
      <c r="K12" s="5">
        <v>0.56</v>
      </c>
      <c r="L12" s="5">
        <v>158</v>
      </c>
      <c r="M12" s="5">
        <v>0.43</v>
      </c>
      <c r="N12" s="5">
        <v>158</v>
      </c>
      <c r="O12" s="5">
        <v>0.57</v>
      </c>
      <c r="P12" s="5">
        <v>158</v>
      </c>
      <c r="Q12" s="5">
        <v>0.8</v>
      </c>
      <c r="R12" s="6"/>
      <c r="S12" s="9">
        <v>158</v>
      </c>
      <c r="T12" s="28">
        <v>13.71</v>
      </c>
      <c r="U12" s="2"/>
      <c r="V12" s="29">
        <v>13.689</v>
      </c>
      <c r="W12" s="10"/>
      <c r="X12" s="32">
        <f t="shared" si="15"/>
        <v>-0.021000000000000796</v>
      </c>
      <c r="Y12" s="10"/>
      <c r="Z12" s="10"/>
      <c r="AA12" s="2">
        <f t="shared" si="16"/>
        <v>14.14</v>
      </c>
      <c r="AB12" s="11">
        <f t="shared" si="17"/>
        <v>14.280000000000001</v>
      </c>
      <c r="AC12" s="11">
        <f t="shared" si="18"/>
        <v>14.510000000000002</v>
      </c>
      <c r="AE12" s="5">
        <v>209</v>
      </c>
      <c r="AF12" s="5">
        <v>-0.213</v>
      </c>
      <c r="AG12" s="11">
        <f t="shared" si="19"/>
        <v>7.087</v>
      </c>
      <c r="AH12" s="11"/>
      <c r="AI12" s="5">
        <v>1.338</v>
      </c>
      <c r="AJ12" s="11">
        <f t="shared" si="20"/>
        <v>8.638</v>
      </c>
      <c r="AK12" s="11"/>
      <c r="AL12" s="18"/>
      <c r="AM12" s="11"/>
      <c r="AN12" s="3">
        <v>154.73</v>
      </c>
      <c r="AO12" s="12">
        <v>13.85343</v>
      </c>
      <c r="AP12" s="12">
        <v>14.62117</v>
      </c>
      <c r="AQ12" s="9"/>
      <c r="AR12" s="5">
        <v>158</v>
      </c>
      <c r="AS12" s="5">
        <v>13.6341</v>
      </c>
      <c r="AT12" s="5">
        <v>14.4533</v>
      </c>
      <c r="AU12" s="11">
        <f t="shared" si="5"/>
        <v>-0.07590000000000074</v>
      </c>
      <c r="AV12" s="11"/>
      <c r="AW12" s="11">
        <f t="shared" si="6"/>
        <v>0.7432999999999996</v>
      </c>
      <c r="AX12" s="11"/>
      <c r="AY12" s="11">
        <f t="shared" si="21"/>
        <v>0.8192000000000004</v>
      </c>
      <c r="BA12" s="24">
        <v>3800</v>
      </c>
      <c r="BB12" s="24">
        <v>4200</v>
      </c>
      <c r="BC12" s="24">
        <v>4400</v>
      </c>
      <c r="BD12" s="24">
        <v>4600</v>
      </c>
      <c r="BF12" s="26">
        <v>158</v>
      </c>
      <c r="BG12" s="11">
        <f t="shared" si="22"/>
        <v>-0.07590000000000074</v>
      </c>
      <c r="BH12" s="5">
        <f t="shared" si="23"/>
        <v>0.12889999999999932</v>
      </c>
      <c r="BI12" s="5">
        <f t="shared" si="24"/>
        <v>0.3336999999999994</v>
      </c>
      <c r="BJ12" s="5">
        <f t="shared" si="25"/>
        <v>0.5384999999999995</v>
      </c>
      <c r="BK12" s="11">
        <f t="shared" si="26"/>
        <v>0.7432999999999996</v>
      </c>
      <c r="BL12" s="11"/>
      <c r="BM12" s="27">
        <v>210</v>
      </c>
      <c r="BN12" s="31">
        <f t="shared" si="27"/>
        <v>-0.222</v>
      </c>
      <c r="BO12" s="5">
        <f t="shared" si="28"/>
        <v>-0.222</v>
      </c>
      <c r="BP12" s="5">
        <f t="shared" si="7"/>
        <v>0.0826875</v>
      </c>
      <c r="BQ12" s="5">
        <f t="shared" si="8"/>
        <v>0.387375</v>
      </c>
      <c r="BR12" s="5">
        <f t="shared" si="9"/>
        <v>0.6920625</v>
      </c>
      <c r="BS12" s="19">
        <f t="shared" si="29"/>
        <v>1.329</v>
      </c>
      <c r="BT12" s="25">
        <f t="shared" si="30"/>
        <v>0.99675</v>
      </c>
      <c r="BU12" s="27">
        <v>210</v>
      </c>
      <c r="BV12" s="14">
        <f t="shared" si="10"/>
        <v>-0.06492000000000066</v>
      </c>
      <c r="BW12" s="14">
        <f t="shared" si="11"/>
        <v>0.09780049999999954</v>
      </c>
      <c r="BX12" s="14">
        <f t="shared" si="12"/>
        <v>0.3276789999999999</v>
      </c>
      <c r="BY12" s="14">
        <f t="shared" si="13"/>
        <v>0.5655585</v>
      </c>
      <c r="BZ12" s="14">
        <f t="shared" si="14"/>
        <v>0.8034380000000001</v>
      </c>
      <c r="CA12" s="27">
        <v>210</v>
      </c>
      <c r="CB12" s="14">
        <f t="shared" si="0"/>
        <v>-0.06492000000000066</v>
      </c>
      <c r="CC12" s="14">
        <f t="shared" si="1"/>
        <v>0.09780049999999954</v>
      </c>
      <c r="CD12" s="14">
        <f t="shared" si="2"/>
        <v>0.3276789999999999</v>
      </c>
      <c r="CE12" s="14">
        <f t="shared" si="3"/>
        <v>0.5655585</v>
      </c>
      <c r="CF12" s="14">
        <f t="shared" si="4"/>
        <v>0.8034380000000001</v>
      </c>
    </row>
    <row r="13" spans="1:84" ht="12.75" customHeight="1">
      <c r="A13" s="6">
        <v>4400</v>
      </c>
      <c r="B13" s="7" t="s">
        <v>5</v>
      </c>
      <c r="C13" s="7" t="s">
        <v>4</v>
      </c>
      <c r="D13" s="8">
        <v>150.5</v>
      </c>
      <c r="E13" s="8">
        <v>0.569</v>
      </c>
      <c r="F13" s="5">
        <v>155</v>
      </c>
      <c r="G13" s="5">
        <v>0.4</v>
      </c>
      <c r="H13" s="5">
        <v>154.5</v>
      </c>
      <c r="I13" s="5">
        <v>0.48</v>
      </c>
      <c r="J13" s="5">
        <v>154.5</v>
      </c>
      <c r="K13" s="5">
        <v>0.56</v>
      </c>
      <c r="L13" s="5">
        <v>159</v>
      </c>
      <c r="M13" s="5">
        <v>0.44</v>
      </c>
      <c r="N13" s="5">
        <v>159</v>
      </c>
      <c r="O13" s="5">
        <v>0.57</v>
      </c>
      <c r="P13" s="5">
        <v>159</v>
      </c>
      <c r="Q13" s="5">
        <v>0.81</v>
      </c>
      <c r="R13" s="6"/>
      <c r="S13" s="9">
        <v>159</v>
      </c>
      <c r="T13" s="28">
        <v>13.66</v>
      </c>
      <c r="U13" s="2"/>
      <c r="V13" s="29">
        <v>13.621</v>
      </c>
      <c r="W13" s="10"/>
      <c r="X13" s="32">
        <f t="shared" si="15"/>
        <v>-0.0389999999999997</v>
      </c>
      <c r="Y13" s="10"/>
      <c r="Z13" s="10"/>
      <c r="AA13" s="2">
        <f t="shared" si="16"/>
        <v>14.1</v>
      </c>
      <c r="AB13" s="11">
        <f t="shared" si="17"/>
        <v>14.23</v>
      </c>
      <c r="AC13" s="11">
        <f t="shared" si="18"/>
        <v>14.47</v>
      </c>
      <c r="AE13" s="5">
        <v>210</v>
      </c>
      <c r="AF13" s="5">
        <v>-0.222</v>
      </c>
      <c r="AG13" s="11">
        <f t="shared" si="19"/>
        <v>6.978</v>
      </c>
      <c r="AH13" s="11"/>
      <c r="AI13" s="5">
        <v>1.329</v>
      </c>
      <c r="AJ13" s="11">
        <f t="shared" si="20"/>
        <v>8.529</v>
      </c>
      <c r="AK13" s="11"/>
      <c r="AL13" s="18"/>
      <c r="AM13" s="11"/>
      <c r="AN13" s="3">
        <v>155.28</v>
      </c>
      <c r="AO13" s="12">
        <v>13.8082</v>
      </c>
      <c r="AP13" s="12">
        <v>14.60258</v>
      </c>
      <c r="AQ13" s="9"/>
      <c r="AR13" s="5">
        <v>159</v>
      </c>
      <c r="AS13" s="5">
        <v>13.5473</v>
      </c>
      <c r="AT13" s="5">
        <v>14.3738</v>
      </c>
      <c r="AU13" s="11">
        <f t="shared" si="5"/>
        <v>-0.11270000000000024</v>
      </c>
      <c r="AV13" s="11"/>
      <c r="AW13" s="11">
        <f t="shared" si="6"/>
        <v>0.7137999999999991</v>
      </c>
      <c r="AX13" s="11"/>
      <c r="AY13" s="11">
        <f t="shared" si="21"/>
        <v>0.8264999999999993</v>
      </c>
      <c r="BA13" s="24">
        <v>3800</v>
      </c>
      <c r="BB13" s="24">
        <v>4200</v>
      </c>
      <c r="BC13" s="24">
        <v>4400</v>
      </c>
      <c r="BD13" s="24">
        <v>4600</v>
      </c>
      <c r="BF13" s="26">
        <v>159</v>
      </c>
      <c r="BG13" s="11">
        <f t="shared" si="22"/>
        <v>-0.11270000000000024</v>
      </c>
      <c r="BH13" s="5">
        <f t="shared" si="23"/>
        <v>0.09392499999999956</v>
      </c>
      <c r="BI13" s="5">
        <f t="shared" si="24"/>
        <v>0.3005499999999994</v>
      </c>
      <c r="BJ13" s="5">
        <f t="shared" si="25"/>
        <v>0.5071749999999993</v>
      </c>
      <c r="BK13" s="11">
        <f t="shared" si="26"/>
        <v>0.7137999999999991</v>
      </c>
      <c r="BL13" s="11"/>
      <c r="BM13" s="27">
        <v>211</v>
      </c>
      <c r="BN13" s="31">
        <f t="shared" si="27"/>
        <v>-0.228</v>
      </c>
      <c r="BO13" s="5">
        <f t="shared" si="28"/>
        <v>-0.228</v>
      </c>
      <c r="BP13" s="5">
        <f t="shared" si="7"/>
        <v>0.07649999999999998</v>
      </c>
      <c r="BQ13" s="5">
        <f t="shared" si="8"/>
        <v>0.381</v>
      </c>
      <c r="BR13" s="5">
        <f t="shared" si="9"/>
        <v>0.6855</v>
      </c>
      <c r="BS13" s="19">
        <f t="shared" si="29"/>
        <v>1.32</v>
      </c>
      <c r="BT13" s="25">
        <f t="shared" si="30"/>
        <v>0.99</v>
      </c>
      <c r="BU13" s="27">
        <v>211</v>
      </c>
      <c r="BV13" s="14">
        <f t="shared" si="10"/>
        <v>-0.024160000000000965</v>
      </c>
      <c r="BW13" s="14">
        <f t="shared" si="11"/>
        <v>0.13711999999999924</v>
      </c>
      <c r="BX13" s="14">
        <f t="shared" si="12"/>
        <v>0.3455999999999998</v>
      </c>
      <c r="BY13" s="14">
        <f t="shared" si="13"/>
        <v>0.5887199999999999</v>
      </c>
      <c r="BZ13" s="14">
        <f t="shared" si="14"/>
        <v>0.8318399999999999</v>
      </c>
      <c r="CA13" s="27">
        <v>211</v>
      </c>
      <c r="CB13" s="14">
        <f t="shared" si="0"/>
        <v>-0.024160000000000965</v>
      </c>
      <c r="CC13" s="14">
        <f t="shared" si="1"/>
        <v>0.13711999999999924</v>
      </c>
      <c r="CD13" s="14">
        <f t="shared" si="2"/>
        <v>0.3455999999999998</v>
      </c>
      <c r="CE13" s="14">
        <f t="shared" si="3"/>
        <v>0.5887199999999999</v>
      </c>
      <c r="CF13" s="14">
        <f t="shared" si="4"/>
        <v>0.8318399999999999</v>
      </c>
    </row>
    <row r="14" spans="1:84" ht="12.75" customHeight="1">
      <c r="A14" s="6">
        <v>4600</v>
      </c>
      <c r="B14" s="7" t="s">
        <v>5</v>
      </c>
      <c r="C14" s="7" t="s">
        <v>4</v>
      </c>
      <c r="D14" s="8">
        <v>150.5</v>
      </c>
      <c r="E14" s="8">
        <v>0.75</v>
      </c>
      <c r="F14" s="5">
        <v>155.5</v>
      </c>
      <c r="G14" s="5">
        <v>0.41</v>
      </c>
      <c r="H14" s="5">
        <v>155</v>
      </c>
      <c r="I14" s="5">
        <v>0.49</v>
      </c>
      <c r="J14" s="5">
        <v>155</v>
      </c>
      <c r="K14" s="5">
        <v>0.56</v>
      </c>
      <c r="L14" s="5">
        <v>160</v>
      </c>
      <c r="M14" s="5">
        <v>0.44</v>
      </c>
      <c r="N14" s="5">
        <v>160</v>
      </c>
      <c r="O14" s="5">
        <v>0.57</v>
      </c>
      <c r="P14" s="5">
        <v>160</v>
      </c>
      <c r="Q14" s="5">
        <v>0.81</v>
      </c>
      <c r="R14" s="6"/>
      <c r="S14" s="9">
        <v>160</v>
      </c>
      <c r="T14" s="28">
        <v>13.57</v>
      </c>
      <c r="U14" s="2"/>
      <c r="V14" s="29">
        <v>13.538</v>
      </c>
      <c r="W14" s="10"/>
      <c r="X14" s="32">
        <f t="shared" si="15"/>
        <v>-0.03200000000000003</v>
      </c>
      <c r="Y14" s="10"/>
      <c r="Z14" s="10"/>
      <c r="AA14" s="2">
        <f t="shared" si="16"/>
        <v>14.01</v>
      </c>
      <c r="AB14" s="11">
        <f t="shared" si="17"/>
        <v>14.14</v>
      </c>
      <c r="AC14" s="11">
        <f t="shared" si="18"/>
        <v>14.38</v>
      </c>
      <c r="AE14" s="5">
        <v>211</v>
      </c>
      <c r="AF14" s="5">
        <v>-0.228</v>
      </c>
      <c r="AG14" s="11">
        <f t="shared" si="19"/>
        <v>6.922000000000001</v>
      </c>
      <c r="AH14" s="11"/>
      <c r="AI14" s="5">
        <v>1.32</v>
      </c>
      <c r="AJ14" s="11">
        <f t="shared" si="20"/>
        <v>8.47</v>
      </c>
      <c r="AK14" s="11"/>
      <c r="AL14" s="18"/>
      <c r="AM14" s="11"/>
      <c r="AN14" s="3">
        <v>155.84</v>
      </c>
      <c r="AO14" s="12">
        <v>13.8243</v>
      </c>
      <c r="AP14" s="12">
        <v>14.62895</v>
      </c>
      <c r="AQ14" s="9"/>
      <c r="AR14" s="5">
        <v>160</v>
      </c>
      <c r="AS14" s="5">
        <v>13.4315</v>
      </c>
      <c r="AT14" s="5">
        <v>14.262</v>
      </c>
      <c r="AU14" s="11">
        <f t="shared" si="5"/>
        <v>-0.1385000000000005</v>
      </c>
      <c r="AV14" s="11"/>
      <c r="AW14" s="11">
        <f t="shared" si="6"/>
        <v>0.6920000000000002</v>
      </c>
      <c r="AX14" s="11"/>
      <c r="AY14" s="11">
        <f t="shared" si="21"/>
        <v>0.8305000000000007</v>
      </c>
      <c r="BA14" s="24">
        <v>3800</v>
      </c>
      <c r="BB14" s="24">
        <v>4200</v>
      </c>
      <c r="BC14" s="24">
        <v>4400</v>
      </c>
      <c r="BD14" s="24">
        <v>4600</v>
      </c>
      <c r="BF14" s="26">
        <v>160</v>
      </c>
      <c r="BG14" s="11">
        <f t="shared" si="22"/>
        <v>-0.1385000000000005</v>
      </c>
      <c r="BH14" s="5">
        <f t="shared" si="23"/>
        <v>0.06912499999999966</v>
      </c>
      <c r="BI14" s="5">
        <f t="shared" si="24"/>
        <v>0.27674999999999983</v>
      </c>
      <c r="BJ14" s="5">
        <f t="shared" si="25"/>
        <v>0.484375</v>
      </c>
      <c r="BK14" s="11">
        <f t="shared" si="26"/>
        <v>0.6920000000000002</v>
      </c>
      <c r="BL14" s="11"/>
      <c r="BM14" s="27">
        <v>212</v>
      </c>
      <c r="BN14" s="31">
        <f t="shared" si="27"/>
        <v>-0.165</v>
      </c>
      <c r="BO14" s="5">
        <f t="shared" si="28"/>
        <v>-0.165</v>
      </c>
      <c r="BP14" s="5">
        <f t="shared" si="7"/>
        <v>0.12450000000000003</v>
      </c>
      <c r="BQ14" s="5">
        <f t="shared" si="8"/>
        <v>0.41400000000000003</v>
      </c>
      <c r="BR14" s="5">
        <f t="shared" si="9"/>
        <v>0.7035000000000001</v>
      </c>
      <c r="BS14" s="19">
        <f t="shared" si="29"/>
        <v>1.324</v>
      </c>
      <c r="BT14" s="25">
        <f t="shared" si="30"/>
        <v>0.9930000000000001</v>
      </c>
      <c r="BU14" s="27">
        <v>212</v>
      </c>
      <c r="BV14" s="14">
        <f t="shared" si="10"/>
        <v>-0.17216799999999974</v>
      </c>
      <c r="BW14" s="14">
        <f t="shared" si="11"/>
        <v>0.06711400000000023</v>
      </c>
      <c r="BX14" s="14">
        <f t="shared" si="12"/>
        <v>0.3063960000000002</v>
      </c>
      <c r="BY14" s="14">
        <f t="shared" si="13"/>
        <v>0.5456780000000002</v>
      </c>
      <c r="BZ14" s="14">
        <f t="shared" si="14"/>
        <v>0.7849600000000001</v>
      </c>
      <c r="CA14" s="27">
        <v>212</v>
      </c>
      <c r="CB14" s="14">
        <f t="shared" si="0"/>
        <v>-0.17216799999999974</v>
      </c>
      <c r="CC14" s="14">
        <f t="shared" si="1"/>
        <v>0.06711400000000023</v>
      </c>
      <c r="CD14" s="14">
        <f t="shared" si="2"/>
        <v>0.3063960000000002</v>
      </c>
      <c r="CE14" s="14">
        <f t="shared" si="3"/>
        <v>0.5456780000000002</v>
      </c>
      <c r="CF14" s="14">
        <f t="shared" si="4"/>
        <v>0.7849600000000001</v>
      </c>
    </row>
    <row r="15" spans="1:84" ht="12.75" customHeight="1">
      <c r="A15" s="6">
        <v>3600</v>
      </c>
      <c r="B15" s="7" t="s">
        <v>5</v>
      </c>
      <c r="C15" s="7" t="s">
        <v>4</v>
      </c>
      <c r="D15" s="8">
        <v>151</v>
      </c>
      <c r="E15" s="8">
        <v>0.391</v>
      </c>
      <c r="F15" s="5">
        <v>156</v>
      </c>
      <c r="G15" s="5">
        <v>0.42</v>
      </c>
      <c r="H15" s="5">
        <v>155.5</v>
      </c>
      <c r="I15" s="5">
        <v>0.5</v>
      </c>
      <c r="J15" s="5">
        <v>155.5</v>
      </c>
      <c r="K15" s="5">
        <v>0.57</v>
      </c>
      <c r="L15" s="5">
        <v>161</v>
      </c>
      <c r="M15" s="5">
        <v>0.44</v>
      </c>
      <c r="N15" s="5">
        <v>161</v>
      </c>
      <c r="O15" s="5">
        <v>0.58</v>
      </c>
      <c r="P15" s="5">
        <v>161</v>
      </c>
      <c r="Q15" s="5">
        <v>0.82</v>
      </c>
      <c r="R15" s="6"/>
      <c r="S15" s="9">
        <v>161</v>
      </c>
      <c r="T15" s="28">
        <v>13.54</v>
      </c>
      <c r="U15" s="2"/>
      <c r="V15" s="29">
        <v>13.503</v>
      </c>
      <c r="W15" s="10"/>
      <c r="X15" s="32">
        <f t="shared" si="15"/>
        <v>-0.036999999999999034</v>
      </c>
      <c r="Y15" s="10"/>
      <c r="Z15" s="10"/>
      <c r="AA15" s="2">
        <f t="shared" si="16"/>
        <v>13.979999999999999</v>
      </c>
      <c r="AB15" s="11">
        <f t="shared" si="17"/>
        <v>14.12</v>
      </c>
      <c r="AC15" s="11">
        <f t="shared" si="18"/>
        <v>14.36</v>
      </c>
      <c r="AE15" s="5">
        <v>212</v>
      </c>
      <c r="AF15" s="5">
        <v>-0.165</v>
      </c>
      <c r="AG15" s="11">
        <f t="shared" si="19"/>
        <v>6.935</v>
      </c>
      <c r="AH15" s="11"/>
      <c r="AI15" s="5">
        <v>1.324</v>
      </c>
      <c r="AJ15" s="11">
        <f t="shared" si="20"/>
        <v>8.424</v>
      </c>
      <c r="AK15" s="11"/>
      <c r="AL15" s="18"/>
      <c r="AM15" s="11"/>
      <c r="AN15" s="3">
        <v>156.4</v>
      </c>
      <c r="AO15" s="12">
        <v>13.7919</v>
      </c>
      <c r="AP15" s="12">
        <v>14.60174</v>
      </c>
      <c r="AQ15" s="9"/>
      <c r="AR15" s="5">
        <v>161</v>
      </c>
      <c r="AS15" s="5">
        <v>13.3325</v>
      </c>
      <c r="AT15" s="5">
        <v>14.175</v>
      </c>
      <c r="AU15" s="11">
        <f t="shared" si="5"/>
        <v>-0.20749999999999957</v>
      </c>
      <c r="AV15" s="11"/>
      <c r="AW15" s="11">
        <f t="shared" si="6"/>
        <v>0.6350000000000016</v>
      </c>
      <c r="AX15" s="11"/>
      <c r="AY15" s="11">
        <f t="shared" si="21"/>
        <v>0.8425000000000011</v>
      </c>
      <c r="BA15" s="24">
        <v>3800</v>
      </c>
      <c r="BB15" s="24">
        <v>4200</v>
      </c>
      <c r="BC15" s="24">
        <v>4400</v>
      </c>
      <c r="BD15" s="24">
        <v>4600</v>
      </c>
      <c r="BF15" s="26">
        <v>161</v>
      </c>
      <c r="BG15" s="11">
        <f t="shared" si="22"/>
        <v>-0.20749999999999957</v>
      </c>
      <c r="BH15" s="5">
        <f t="shared" si="23"/>
        <v>0.003125000000000683</v>
      </c>
      <c r="BI15" s="5">
        <f t="shared" si="24"/>
        <v>0.21375000000000094</v>
      </c>
      <c r="BJ15" s="5">
        <f t="shared" si="25"/>
        <v>0.42437500000000117</v>
      </c>
      <c r="BK15" s="11">
        <f t="shared" si="26"/>
        <v>0.6350000000000016</v>
      </c>
      <c r="BL15" s="11"/>
      <c r="BM15" s="27">
        <v>213</v>
      </c>
      <c r="BN15" s="31">
        <f t="shared" si="27"/>
        <v>-0.164</v>
      </c>
      <c r="BO15" s="5">
        <f t="shared" si="28"/>
        <v>-0.164</v>
      </c>
      <c r="BP15" s="5">
        <f t="shared" si="7"/>
        <v>0.12825</v>
      </c>
      <c r="BQ15" s="5">
        <f t="shared" si="8"/>
        <v>0.4205</v>
      </c>
      <c r="BR15" s="5">
        <f t="shared" si="9"/>
        <v>0.71275</v>
      </c>
      <c r="BS15" s="19">
        <f t="shared" si="29"/>
        <v>1.34</v>
      </c>
      <c r="BT15" s="25">
        <f t="shared" si="30"/>
        <v>1.0050000000000001</v>
      </c>
      <c r="BU15" s="27">
        <v>213</v>
      </c>
      <c r="BV15" s="14">
        <f t="shared" si="10"/>
        <v>-0.06883600000000051</v>
      </c>
      <c r="BW15" s="14">
        <f t="shared" si="11"/>
        <v>0.11418399999999987</v>
      </c>
      <c r="BX15" s="14">
        <f t="shared" si="12"/>
        <v>0.3589319999999999</v>
      </c>
      <c r="BY15" s="14">
        <f t="shared" si="13"/>
        <v>0.60368</v>
      </c>
      <c r="BZ15" s="14">
        <f t="shared" si="14"/>
        <v>0.8484280000000001</v>
      </c>
      <c r="CA15" s="27">
        <v>213</v>
      </c>
      <c r="CB15" s="14">
        <f t="shared" si="0"/>
        <v>-0.06883600000000051</v>
      </c>
      <c r="CC15" s="14">
        <f t="shared" si="1"/>
        <v>0.11418399999999987</v>
      </c>
      <c r="CD15" s="14">
        <f t="shared" si="2"/>
        <v>0.3589319999999999</v>
      </c>
      <c r="CE15" s="14">
        <f t="shared" si="3"/>
        <v>0.60368</v>
      </c>
      <c r="CF15" s="14">
        <f t="shared" si="4"/>
        <v>0.8484280000000001</v>
      </c>
    </row>
    <row r="16" spans="1:84" ht="12.75" customHeight="1">
      <c r="A16" s="6">
        <v>3800</v>
      </c>
      <c r="B16" s="7" t="s">
        <v>5</v>
      </c>
      <c r="C16" s="7" t="s">
        <v>4</v>
      </c>
      <c r="D16" s="8">
        <v>151</v>
      </c>
      <c r="E16" s="8">
        <v>0.47</v>
      </c>
      <c r="F16" s="5">
        <v>156.5</v>
      </c>
      <c r="G16" s="5">
        <v>0.42</v>
      </c>
      <c r="H16" s="5">
        <v>156</v>
      </c>
      <c r="I16" s="5">
        <v>0.5</v>
      </c>
      <c r="J16" s="5">
        <v>156</v>
      </c>
      <c r="K16" s="5">
        <v>0.58</v>
      </c>
      <c r="L16" s="5">
        <v>162</v>
      </c>
      <c r="M16" s="5">
        <v>0.45</v>
      </c>
      <c r="N16" s="5">
        <v>162</v>
      </c>
      <c r="O16" s="5">
        <v>0.59</v>
      </c>
      <c r="P16" s="5">
        <v>162</v>
      </c>
      <c r="Q16" s="5">
        <v>0.83</v>
      </c>
      <c r="R16" s="6"/>
      <c r="S16" s="9">
        <v>162</v>
      </c>
      <c r="T16" s="28">
        <v>13.51</v>
      </c>
      <c r="U16" s="2"/>
      <c r="V16" s="29">
        <v>13.461</v>
      </c>
      <c r="W16" s="10"/>
      <c r="X16" s="32">
        <f t="shared" si="15"/>
        <v>-0.04899999999999949</v>
      </c>
      <c r="Y16" s="10"/>
      <c r="Z16" s="10"/>
      <c r="AA16" s="2">
        <f t="shared" si="16"/>
        <v>13.959999999999999</v>
      </c>
      <c r="AB16" s="11">
        <f t="shared" si="17"/>
        <v>14.1</v>
      </c>
      <c r="AC16" s="11">
        <f t="shared" si="18"/>
        <v>14.34</v>
      </c>
      <c r="AE16" s="5">
        <v>213</v>
      </c>
      <c r="AF16" s="5">
        <v>-0.164</v>
      </c>
      <c r="AG16" s="11">
        <f t="shared" si="19"/>
        <v>6.836</v>
      </c>
      <c r="AH16" s="11"/>
      <c r="AI16" s="5">
        <v>1.34</v>
      </c>
      <c r="AJ16" s="11">
        <f t="shared" si="20"/>
        <v>8.34</v>
      </c>
      <c r="AK16" s="11"/>
      <c r="AL16" s="18"/>
      <c r="AM16" s="11"/>
      <c r="AN16" s="3">
        <v>156.96</v>
      </c>
      <c r="AO16" s="12">
        <v>13.74695</v>
      </c>
      <c r="AP16" s="12">
        <v>14.56018</v>
      </c>
      <c r="AQ16" s="9"/>
      <c r="AR16" s="5">
        <v>162</v>
      </c>
      <c r="AS16" s="5">
        <v>13.2612</v>
      </c>
      <c r="AT16" s="5">
        <v>14.1125</v>
      </c>
      <c r="AU16" s="11">
        <f t="shared" si="5"/>
        <v>-0.24879999999999924</v>
      </c>
      <c r="AV16" s="11"/>
      <c r="AW16" s="11">
        <f t="shared" si="6"/>
        <v>0.6025000000000009</v>
      </c>
      <c r="AX16" s="11"/>
      <c r="AY16" s="11">
        <f t="shared" si="21"/>
        <v>0.8513000000000002</v>
      </c>
      <c r="BA16" s="24">
        <v>3800</v>
      </c>
      <c r="BB16" s="24">
        <v>4200</v>
      </c>
      <c r="BC16" s="24">
        <v>4400</v>
      </c>
      <c r="BD16" s="24">
        <v>4600</v>
      </c>
      <c r="BF16" s="26">
        <v>162</v>
      </c>
      <c r="BG16" s="11">
        <f t="shared" si="22"/>
        <v>-0.24879999999999924</v>
      </c>
      <c r="BH16" s="5">
        <f t="shared" si="23"/>
        <v>-0.0359749999999992</v>
      </c>
      <c r="BI16" s="5">
        <f t="shared" si="24"/>
        <v>0.17685000000000084</v>
      </c>
      <c r="BJ16" s="5">
        <f t="shared" si="25"/>
        <v>0.3896750000000009</v>
      </c>
      <c r="BK16" s="11">
        <f t="shared" si="26"/>
        <v>0.6025000000000009</v>
      </c>
      <c r="BL16" s="11"/>
      <c r="BM16" s="27">
        <v>214</v>
      </c>
      <c r="BN16" s="31">
        <f t="shared" si="27"/>
        <v>-0.131</v>
      </c>
      <c r="BO16" s="5">
        <f t="shared" si="28"/>
        <v>-0.131</v>
      </c>
      <c r="BP16" s="5">
        <f t="shared" si="7"/>
        <v>0.154125</v>
      </c>
      <c r="BQ16" s="5">
        <f t="shared" si="8"/>
        <v>0.43925000000000003</v>
      </c>
      <c r="BR16" s="5">
        <f t="shared" si="9"/>
        <v>0.724375</v>
      </c>
      <c r="BS16" s="19">
        <f t="shared" si="29"/>
        <v>1.346</v>
      </c>
      <c r="BT16" s="25">
        <f t="shared" si="30"/>
        <v>1.0095</v>
      </c>
      <c r="BU16" s="27">
        <v>214</v>
      </c>
      <c r="BV16" s="14">
        <f t="shared" si="10"/>
        <v>-0.1306959999999997</v>
      </c>
      <c r="BW16" s="14">
        <f t="shared" si="11"/>
        <v>0.11356500000000003</v>
      </c>
      <c r="BX16" s="14">
        <f t="shared" si="12"/>
        <v>0.35803399999999996</v>
      </c>
      <c r="BY16" s="14">
        <f t="shared" si="13"/>
        <v>0.6025029999999999</v>
      </c>
      <c r="BZ16" s="14">
        <f t="shared" si="14"/>
        <v>0.8469719999999998</v>
      </c>
      <c r="CA16" s="27">
        <v>214</v>
      </c>
      <c r="CB16" s="14">
        <f t="shared" si="0"/>
        <v>-0.1306959999999997</v>
      </c>
      <c r="CC16" s="14">
        <f t="shared" si="1"/>
        <v>0.11356500000000003</v>
      </c>
      <c r="CD16" s="14">
        <f t="shared" si="2"/>
        <v>0.35803399999999996</v>
      </c>
      <c r="CE16" s="14">
        <f t="shared" si="3"/>
        <v>0.6025029999999999</v>
      </c>
      <c r="CF16" s="14">
        <f t="shared" si="4"/>
        <v>0.8469719999999998</v>
      </c>
    </row>
    <row r="17" spans="1:84" ht="12.75" customHeight="1">
      <c r="A17" s="6">
        <v>3950</v>
      </c>
      <c r="B17" s="7" t="s">
        <v>5</v>
      </c>
      <c r="C17" s="7" t="s">
        <v>4</v>
      </c>
      <c r="D17" s="8">
        <v>151</v>
      </c>
      <c r="E17" s="8">
        <v>0.54</v>
      </c>
      <c r="F17" s="5">
        <v>157</v>
      </c>
      <c r="G17" s="5">
        <v>0.42</v>
      </c>
      <c r="H17" s="5">
        <v>156.5</v>
      </c>
      <c r="I17" s="5">
        <v>0.51</v>
      </c>
      <c r="J17" s="5">
        <v>156.5</v>
      </c>
      <c r="K17" s="5">
        <v>0.58</v>
      </c>
      <c r="L17" s="5">
        <v>163</v>
      </c>
      <c r="M17" s="5">
        <v>0.45</v>
      </c>
      <c r="N17" s="5">
        <v>163</v>
      </c>
      <c r="O17" s="5">
        <v>0.59</v>
      </c>
      <c r="P17" s="5">
        <v>163</v>
      </c>
      <c r="Q17" s="5">
        <v>0.83</v>
      </c>
      <c r="R17" s="6"/>
      <c r="S17" s="9">
        <v>163</v>
      </c>
      <c r="T17" s="28">
        <v>13.45</v>
      </c>
      <c r="U17" s="2"/>
      <c r="V17" s="29">
        <v>13.371</v>
      </c>
      <c r="W17" s="10"/>
      <c r="X17" s="32">
        <f t="shared" si="15"/>
        <v>-0.07899999999999885</v>
      </c>
      <c r="Y17" s="10"/>
      <c r="Z17" s="10"/>
      <c r="AA17" s="2">
        <f t="shared" si="16"/>
        <v>13.899999999999999</v>
      </c>
      <c r="AB17" s="11">
        <f t="shared" si="17"/>
        <v>14.04</v>
      </c>
      <c r="AC17" s="11">
        <f t="shared" si="18"/>
        <v>14.28</v>
      </c>
      <c r="AE17" s="5">
        <v>214</v>
      </c>
      <c r="AF17" s="5">
        <v>-0.131</v>
      </c>
      <c r="AG17" s="11">
        <f t="shared" si="19"/>
        <v>6.819</v>
      </c>
      <c r="AH17" s="11"/>
      <c r="AI17" s="5">
        <v>1.346</v>
      </c>
      <c r="AJ17" s="11">
        <f t="shared" si="20"/>
        <v>8.296</v>
      </c>
      <c r="AK17" s="11"/>
      <c r="AL17" s="18"/>
      <c r="AM17" s="11"/>
      <c r="AN17" s="3">
        <v>157.51</v>
      </c>
      <c r="AO17" s="12">
        <v>13.69228</v>
      </c>
      <c r="AP17" s="12">
        <v>14.50833</v>
      </c>
      <c r="AQ17" s="9"/>
      <c r="AR17" s="5">
        <v>163</v>
      </c>
      <c r="AS17" s="5">
        <v>13.1379</v>
      </c>
      <c r="AT17" s="5">
        <v>13.9936</v>
      </c>
      <c r="AU17" s="11">
        <f t="shared" si="5"/>
        <v>-0.31209999999999916</v>
      </c>
      <c r="AV17" s="11"/>
      <c r="AW17" s="11">
        <f t="shared" si="6"/>
        <v>0.5436000000000014</v>
      </c>
      <c r="AX17" s="11"/>
      <c r="AY17" s="11">
        <f t="shared" si="21"/>
        <v>0.8557000000000006</v>
      </c>
      <c r="BA17" s="24">
        <v>3800</v>
      </c>
      <c r="BB17" s="24">
        <v>4200</v>
      </c>
      <c r="BC17" s="24">
        <v>4400</v>
      </c>
      <c r="BD17" s="24">
        <v>4600</v>
      </c>
      <c r="BF17" s="26">
        <v>163</v>
      </c>
      <c r="BG17" s="11">
        <f t="shared" si="22"/>
        <v>-0.31209999999999916</v>
      </c>
      <c r="BH17" s="5">
        <f t="shared" si="23"/>
        <v>-0.09817499999999901</v>
      </c>
      <c r="BI17" s="5">
        <f t="shared" si="24"/>
        <v>0.11575000000000113</v>
      </c>
      <c r="BJ17" s="5">
        <f t="shared" si="25"/>
        <v>0.3296750000000013</v>
      </c>
      <c r="BK17" s="11">
        <f t="shared" si="26"/>
        <v>0.5436000000000014</v>
      </c>
      <c r="BL17" s="11"/>
      <c r="BM17" s="27">
        <v>215</v>
      </c>
      <c r="BN17" s="31">
        <f t="shared" si="27"/>
        <v>-0.165</v>
      </c>
      <c r="BO17" s="5">
        <f t="shared" si="28"/>
        <v>-0.165</v>
      </c>
      <c r="BP17" s="5">
        <f t="shared" si="7"/>
        <v>0.1254375</v>
      </c>
      <c r="BQ17" s="5">
        <f t="shared" si="8"/>
        <v>0.415875</v>
      </c>
      <c r="BR17" s="5">
        <f t="shared" si="9"/>
        <v>0.7063125</v>
      </c>
      <c r="BS17" s="19">
        <f t="shared" si="29"/>
        <v>1.329</v>
      </c>
      <c r="BT17" s="25">
        <f t="shared" si="30"/>
        <v>0.99675</v>
      </c>
      <c r="BU17" s="27">
        <v>215</v>
      </c>
      <c r="BV17" s="14">
        <f t="shared" si="10"/>
        <v>-0.016799999999999052</v>
      </c>
      <c r="BW17" s="14">
        <f t="shared" si="11"/>
        <v>0.1347780000000009</v>
      </c>
      <c r="BX17" s="14">
        <f t="shared" si="12"/>
        <v>0.37934400000000024</v>
      </c>
      <c r="BY17" s="14">
        <f t="shared" si="13"/>
        <v>0.6306160000000003</v>
      </c>
      <c r="BZ17" s="14">
        <f t="shared" si="14"/>
        <v>0.8818880000000002</v>
      </c>
      <c r="CA17" s="27">
        <v>215</v>
      </c>
      <c r="CB17" s="14">
        <f t="shared" si="0"/>
        <v>-0.016799999999999052</v>
      </c>
      <c r="CC17" s="14">
        <f t="shared" si="1"/>
        <v>0.1347780000000009</v>
      </c>
      <c r="CD17" s="14">
        <f t="shared" si="2"/>
        <v>0.37934400000000024</v>
      </c>
      <c r="CE17" s="14">
        <f t="shared" si="3"/>
        <v>0.6306160000000003</v>
      </c>
      <c r="CF17" s="14">
        <f t="shared" si="4"/>
        <v>0.8818880000000002</v>
      </c>
    </row>
    <row r="18" spans="1:84" ht="12.75" customHeight="1">
      <c r="A18" s="6">
        <v>4200</v>
      </c>
      <c r="B18" s="7" t="s">
        <v>5</v>
      </c>
      <c r="C18" s="7" t="s">
        <v>4</v>
      </c>
      <c r="D18" s="8">
        <v>151</v>
      </c>
      <c r="E18" s="8">
        <v>0.414</v>
      </c>
      <c r="F18" s="5">
        <v>157.5</v>
      </c>
      <c r="G18" s="5">
        <v>0.42</v>
      </c>
      <c r="H18" s="5">
        <v>157</v>
      </c>
      <c r="I18" s="5">
        <v>0.51</v>
      </c>
      <c r="J18" s="5">
        <v>157</v>
      </c>
      <c r="K18" s="5">
        <v>0.59</v>
      </c>
      <c r="L18" s="5">
        <v>164</v>
      </c>
      <c r="M18" s="5">
        <v>0.44</v>
      </c>
      <c r="N18" s="5">
        <v>164</v>
      </c>
      <c r="O18" s="5">
        <v>0.58</v>
      </c>
      <c r="P18" s="5">
        <v>164</v>
      </c>
      <c r="Q18" s="5">
        <v>0.82</v>
      </c>
      <c r="R18" s="6"/>
      <c r="S18" s="9">
        <v>164</v>
      </c>
      <c r="T18" s="28">
        <v>13.27</v>
      </c>
      <c r="U18" s="2"/>
      <c r="V18" s="29">
        <v>13.163</v>
      </c>
      <c r="W18" s="10"/>
      <c r="X18" s="32">
        <f t="shared" si="15"/>
        <v>-0.10699999999999932</v>
      </c>
      <c r="Y18" s="10"/>
      <c r="Z18" s="10"/>
      <c r="AA18" s="2">
        <f t="shared" si="16"/>
        <v>13.709999999999999</v>
      </c>
      <c r="AB18" s="11">
        <f t="shared" si="17"/>
        <v>13.85</v>
      </c>
      <c r="AC18" s="11">
        <f t="shared" si="18"/>
        <v>14.09</v>
      </c>
      <c r="AE18" s="5">
        <v>215</v>
      </c>
      <c r="AF18" s="5">
        <v>-0.165</v>
      </c>
      <c r="AG18" s="11">
        <f t="shared" si="19"/>
        <v>6.685</v>
      </c>
      <c r="AH18" s="11"/>
      <c r="AI18" s="5">
        <v>1.329</v>
      </c>
      <c r="AJ18" s="11">
        <f t="shared" si="20"/>
        <v>8.179</v>
      </c>
      <c r="AK18" s="11"/>
      <c r="AL18" s="18"/>
      <c r="AM18" s="11"/>
      <c r="AN18" s="3">
        <v>158.06</v>
      </c>
      <c r="AO18" s="12">
        <v>13.62703</v>
      </c>
      <c r="AP18" s="12">
        <v>14.44654</v>
      </c>
      <c r="AQ18" s="9"/>
      <c r="AR18" s="5">
        <v>164</v>
      </c>
      <c r="AS18" s="5">
        <v>12.9412</v>
      </c>
      <c r="AT18" s="5">
        <v>13.7827</v>
      </c>
      <c r="AU18" s="11">
        <f t="shared" si="5"/>
        <v>-0.3287999999999993</v>
      </c>
      <c r="AV18" s="11"/>
      <c r="AW18" s="11">
        <f t="shared" si="6"/>
        <v>0.5127000000000006</v>
      </c>
      <c r="AX18" s="11"/>
      <c r="AY18" s="11">
        <f t="shared" si="21"/>
        <v>0.8414999999999999</v>
      </c>
      <c r="BA18" s="24">
        <v>3800</v>
      </c>
      <c r="BB18" s="24">
        <v>4200</v>
      </c>
      <c r="BC18" s="24">
        <v>4400</v>
      </c>
      <c r="BD18" s="24">
        <v>4600</v>
      </c>
      <c r="BF18" s="26">
        <v>164</v>
      </c>
      <c r="BG18" s="11">
        <f t="shared" si="22"/>
        <v>-0.3287999999999993</v>
      </c>
      <c r="BH18" s="5">
        <f t="shared" si="23"/>
        <v>-0.11842499999999934</v>
      </c>
      <c r="BI18" s="5">
        <f t="shared" si="24"/>
        <v>0.09195000000000064</v>
      </c>
      <c r="BJ18" s="5">
        <f t="shared" si="25"/>
        <v>0.3023250000000006</v>
      </c>
      <c r="BK18" s="11">
        <f t="shared" si="26"/>
        <v>0.5127000000000006</v>
      </c>
      <c r="BL18" s="11"/>
      <c r="BM18" s="27">
        <v>216</v>
      </c>
      <c r="BN18" s="31">
        <f t="shared" si="27"/>
        <v>-0.145</v>
      </c>
      <c r="BO18" s="5">
        <f t="shared" si="28"/>
        <v>-0.145</v>
      </c>
      <c r="BP18" s="5">
        <f t="shared" si="7"/>
        <v>0.13875</v>
      </c>
      <c r="BQ18" s="5">
        <f t="shared" si="8"/>
        <v>0.4225</v>
      </c>
      <c r="BR18" s="5">
        <f t="shared" si="9"/>
        <v>0.70625</v>
      </c>
      <c r="BS18" s="19">
        <f t="shared" si="29"/>
        <v>1.32</v>
      </c>
      <c r="BT18" s="25">
        <f t="shared" si="30"/>
        <v>0.99</v>
      </c>
      <c r="BU18" s="27">
        <v>216</v>
      </c>
      <c r="BV18" s="14">
        <f t="shared" si="10"/>
        <v>-0.09011999999999933</v>
      </c>
      <c r="BW18" s="14">
        <f t="shared" si="11"/>
        <v>0.12021000000000012</v>
      </c>
      <c r="BX18" s="14">
        <f t="shared" si="12"/>
        <v>0.37170000000000003</v>
      </c>
      <c r="BY18" s="14">
        <f t="shared" si="13"/>
        <v>0.62319</v>
      </c>
      <c r="BZ18" s="14">
        <f t="shared" si="14"/>
        <v>0.8746799999999999</v>
      </c>
      <c r="CA18" s="27">
        <v>216</v>
      </c>
      <c r="CB18" s="14">
        <f t="shared" si="0"/>
        <v>-0.09011999999999933</v>
      </c>
      <c r="CC18" s="14">
        <f t="shared" si="1"/>
        <v>0.12021000000000012</v>
      </c>
      <c r="CD18" s="14">
        <f t="shared" si="2"/>
        <v>0.37170000000000003</v>
      </c>
      <c r="CE18" s="14">
        <f t="shared" si="3"/>
        <v>0.62319</v>
      </c>
      <c r="CF18" s="14">
        <f t="shared" si="4"/>
        <v>0.8746799999999999</v>
      </c>
    </row>
    <row r="19" spans="1:84" ht="12.75" customHeight="1">
      <c r="A19" s="6">
        <v>4400</v>
      </c>
      <c r="B19" s="7" t="s">
        <v>5</v>
      </c>
      <c r="C19" s="7" t="s">
        <v>4</v>
      </c>
      <c r="D19" s="8">
        <v>151</v>
      </c>
      <c r="E19" s="8">
        <v>0.571</v>
      </c>
      <c r="F19" s="5">
        <v>158</v>
      </c>
      <c r="G19" s="5">
        <v>0.43</v>
      </c>
      <c r="H19" s="5">
        <v>157.5</v>
      </c>
      <c r="I19" s="5">
        <v>0.51</v>
      </c>
      <c r="J19" s="5">
        <v>157.5</v>
      </c>
      <c r="K19" s="5">
        <v>0.59</v>
      </c>
      <c r="L19" s="5">
        <v>165</v>
      </c>
      <c r="M19" s="5">
        <v>0.43</v>
      </c>
      <c r="N19" s="5">
        <v>165</v>
      </c>
      <c r="O19" s="5">
        <v>0.56</v>
      </c>
      <c r="P19" s="5">
        <v>165</v>
      </c>
      <c r="Q19" s="5">
        <v>0.79</v>
      </c>
      <c r="R19" s="6"/>
      <c r="S19" s="9">
        <v>165</v>
      </c>
      <c r="T19" s="28">
        <v>13</v>
      </c>
      <c r="U19" s="2"/>
      <c r="V19" s="29">
        <v>12.912</v>
      </c>
      <c r="W19" s="10"/>
      <c r="X19" s="32">
        <f t="shared" si="15"/>
        <v>-0.08799999999999919</v>
      </c>
      <c r="Y19" s="10"/>
      <c r="Z19" s="10"/>
      <c r="AA19" s="2">
        <f t="shared" si="16"/>
        <v>13.43</v>
      </c>
      <c r="AB19" s="11">
        <f t="shared" si="17"/>
        <v>13.56</v>
      </c>
      <c r="AC19" s="11">
        <f t="shared" si="18"/>
        <v>13.79</v>
      </c>
      <c r="AE19" s="5">
        <v>216</v>
      </c>
      <c r="AF19" s="5">
        <v>-0.145</v>
      </c>
      <c r="AG19" s="11">
        <f t="shared" si="19"/>
        <v>6.655</v>
      </c>
      <c r="AH19" s="11"/>
      <c r="AI19" s="5">
        <v>1.32</v>
      </c>
      <c r="AJ19" s="11">
        <f t="shared" si="20"/>
        <v>8.12</v>
      </c>
      <c r="AK19" s="11"/>
      <c r="AL19" s="18"/>
      <c r="AM19" s="11"/>
      <c r="AN19" s="3">
        <v>158.61</v>
      </c>
      <c r="AO19" s="12">
        <v>13.61202</v>
      </c>
      <c r="AP19" s="12">
        <v>14.43806</v>
      </c>
      <c r="AQ19" s="9"/>
      <c r="AR19" s="5">
        <v>165</v>
      </c>
      <c r="AS19" s="5">
        <v>12.7597</v>
      </c>
      <c r="AT19" s="5">
        <v>13.577</v>
      </c>
      <c r="AU19" s="11">
        <f t="shared" si="5"/>
        <v>-0.24029999999999951</v>
      </c>
      <c r="AV19" s="11"/>
      <c r="AW19" s="11">
        <f t="shared" si="6"/>
        <v>0.577</v>
      </c>
      <c r="AX19" s="11"/>
      <c r="AY19" s="11">
        <f t="shared" si="21"/>
        <v>0.8172999999999995</v>
      </c>
      <c r="BA19" s="24">
        <v>3800</v>
      </c>
      <c r="BB19" s="24">
        <v>4200</v>
      </c>
      <c r="BC19" s="24">
        <v>4400</v>
      </c>
      <c r="BD19" s="24">
        <v>4600</v>
      </c>
      <c r="BF19" s="26">
        <v>165</v>
      </c>
      <c r="BG19" s="11">
        <f t="shared" si="22"/>
        <v>-0.24029999999999951</v>
      </c>
      <c r="BH19" s="5">
        <f t="shared" si="23"/>
        <v>-0.035974999999999646</v>
      </c>
      <c r="BI19" s="5">
        <f t="shared" si="24"/>
        <v>0.16835000000000022</v>
      </c>
      <c r="BJ19" s="5">
        <f t="shared" si="25"/>
        <v>0.3726750000000001</v>
      </c>
      <c r="BK19" s="11">
        <f t="shared" si="26"/>
        <v>0.577</v>
      </c>
      <c r="BL19" s="11"/>
      <c r="BM19" s="27">
        <v>217</v>
      </c>
      <c r="BN19" s="31">
        <f t="shared" si="27"/>
        <v>-0.125</v>
      </c>
      <c r="BO19" s="5">
        <f t="shared" si="28"/>
        <v>-0.125</v>
      </c>
      <c r="BP19" s="5">
        <f t="shared" si="7"/>
        <v>0.15487499999999998</v>
      </c>
      <c r="BQ19" s="5">
        <f t="shared" si="8"/>
        <v>0.43474999999999997</v>
      </c>
      <c r="BR19" s="5">
        <f t="shared" si="9"/>
        <v>0.714625</v>
      </c>
      <c r="BS19" s="19">
        <f t="shared" si="29"/>
        <v>1.326</v>
      </c>
      <c r="BT19" s="25">
        <f t="shared" si="30"/>
        <v>0.9945</v>
      </c>
      <c r="BU19" s="27">
        <v>217</v>
      </c>
      <c r="BV19" s="14">
        <f t="shared" si="10"/>
        <v>-0.08006399999999986</v>
      </c>
      <c r="BW19" s="14">
        <f t="shared" si="11"/>
        <v>0.137397</v>
      </c>
      <c r="BX19" s="14">
        <f t="shared" si="12"/>
        <v>0.38992999999999994</v>
      </c>
      <c r="BY19" s="14">
        <f t="shared" si="13"/>
        <v>0.6424629999999999</v>
      </c>
      <c r="BZ19" s="14">
        <f t="shared" si="14"/>
        <v>0.8949959999999999</v>
      </c>
      <c r="CA19" s="27">
        <v>217</v>
      </c>
      <c r="CB19" s="14">
        <f t="shared" si="0"/>
        <v>-0.08006399999999986</v>
      </c>
      <c r="CC19" s="14">
        <f t="shared" si="1"/>
        <v>0.137397</v>
      </c>
      <c r="CD19" s="14">
        <f t="shared" si="2"/>
        <v>0.38992999999999994</v>
      </c>
      <c r="CE19" s="14">
        <f t="shared" si="3"/>
        <v>0.6424629999999999</v>
      </c>
      <c r="CF19" s="14">
        <f t="shared" si="4"/>
        <v>0.8949959999999999</v>
      </c>
    </row>
    <row r="20" spans="1:84" ht="12.75" customHeight="1">
      <c r="A20" s="6">
        <v>4600</v>
      </c>
      <c r="B20" s="7" t="s">
        <v>5</v>
      </c>
      <c r="C20" s="7" t="s">
        <v>4</v>
      </c>
      <c r="D20" s="8">
        <v>151</v>
      </c>
      <c r="E20" s="8">
        <v>0.76</v>
      </c>
      <c r="F20" s="5">
        <v>158.5</v>
      </c>
      <c r="G20" s="5">
        <v>0.43</v>
      </c>
      <c r="H20" s="5">
        <v>158</v>
      </c>
      <c r="I20" s="5">
        <v>0.51</v>
      </c>
      <c r="J20" s="5">
        <v>158</v>
      </c>
      <c r="K20" s="5">
        <v>0.59</v>
      </c>
      <c r="L20" s="5">
        <v>166</v>
      </c>
      <c r="M20" s="5">
        <v>0.42</v>
      </c>
      <c r="N20" s="5">
        <v>166</v>
      </c>
      <c r="O20" s="5">
        <v>0.56</v>
      </c>
      <c r="P20" s="5">
        <v>166</v>
      </c>
      <c r="Q20" s="5">
        <v>0.79</v>
      </c>
      <c r="R20" s="6"/>
      <c r="S20" s="9">
        <v>166</v>
      </c>
      <c r="T20" s="28">
        <v>12.89</v>
      </c>
      <c r="U20" s="2"/>
      <c r="V20" s="29">
        <v>12.802</v>
      </c>
      <c r="W20" s="10"/>
      <c r="X20" s="32">
        <f t="shared" si="15"/>
        <v>-0.08800000000000097</v>
      </c>
      <c r="Y20" s="10"/>
      <c r="Z20" s="10"/>
      <c r="AA20" s="2">
        <f t="shared" si="16"/>
        <v>13.31</v>
      </c>
      <c r="AB20" s="11">
        <f t="shared" si="17"/>
        <v>13.450000000000001</v>
      </c>
      <c r="AC20" s="11">
        <f t="shared" si="18"/>
        <v>13.68</v>
      </c>
      <c r="AE20" s="5">
        <v>217</v>
      </c>
      <c r="AF20" s="5">
        <v>-0.125</v>
      </c>
      <c r="AG20" s="11">
        <f t="shared" si="19"/>
        <v>6.575</v>
      </c>
      <c r="AH20" s="11"/>
      <c r="AI20" s="5">
        <v>1.326</v>
      </c>
      <c r="AJ20" s="11">
        <f t="shared" si="20"/>
        <v>8.026</v>
      </c>
      <c r="AK20" s="11"/>
      <c r="AL20" s="18"/>
      <c r="AM20" s="11"/>
      <c r="AN20" s="3">
        <v>159.16</v>
      </c>
      <c r="AO20" s="12">
        <v>13.52071</v>
      </c>
      <c r="AP20" s="12">
        <v>14.34749</v>
      </c>
      <c r="AQ20" s="9"/>
      <c r="AR20" s="5">
        <v>166</v>
      </c>
      <c r="AS20" s="5">
        <v>12.6796</v>
      </c>
      <c r="AT20" s="5">
        <v>13.4947</v>
      </c>
      <c r="AU20" s="11">
        <f t="shared" si="5"/>
        <v>-0.21039999999999992</v>
      </c>
      <c r="AV20" s="11"/>
      <c r="AW20" s="11">
        <f t="shared" si="6"/>
        <v>0.6046999999999993</v>
      </c>
      <c r="AX20" s="11"/>
      <c r="AY20" s="11">
        <f t="shared" si="21"/>
        <v>0.8150999999999993</v>
      </c>
      <c r="BA20" s="24">
        <v>3800</v>
      </c>
      <c r="BB20" s="24">
        <v>4200</v>
      </c>
      <c r="BC20" s="24">
        <v>4400</v>
      </c>
      <c r="BD20" s="24">
        <v>4600</v>
      </c>
      <c r="BF20" s="26">
        <v>166</v>
      </c>
      <c r="BG20" s="11">
        <f t="shared" si="22"/>
        <v>-0.21039999999999992</v>
      </c>
      <c r="BH20" s="5">
        <f t="shared" si="23"/>
        <v>-0.006625000000000075</v>
      </c>
      <c r="BI20" s="5">
        <f t="shared" si="24"/>
        <v>0.19714999999999977</v>
      </c>
      <c r="BJ20" s="5">
        <f t="shared" si="25"/>
        <v>0.40092499999999953</v>
      </c>
      <c r="BK20" s="11">
        <f t="shared" si="26"/>
        <v>0.6046999999999993</v>
      </c>
      <c r="BL20" s="11"/>
      <c r="BM20" s="27">
        <v>218</v>
      </c>
      <c r="BN20" s="31">
        <f t="shared" si="27"/>
        <v>-0.104</v>
      </c>
      <c r="BO20" s="5">
        <f t="shared" si="28"/>
        <v>-0.104</v>
      </c>
      <c r="BP20" s="5">
        <f t="shared" si="7"/>
        <v>0.17100000000000004</v>
      </c>
      <c r="BQ20" s="5">
        <f t="shared" si="8"/>
        <v>0.44600000000000006</v>
      </c>
      <c r="BR20" s="5">
        <f t="shared" si="9"/>
        <v>0.7210000000000001</v>
      </c>
      <c r="BS20" s="19">
        <f t="shared" si="29"/>
        <v>1.328</v>
      </c>
      <c r="BT20" s="25">
        <f t="shared" si="30"/>
        <v>0.996</v>
      </c>
      <c r="BU20" s="27">
        <v>218</v>
      </c>
      <c r="BV20" s="14">
        <f t="shared" si="10"/>
        <v>-0.14479999999999985</v>
      </c>
      <c r="BW20" s="14">
        <f t="shared" si="11"/>
        <v>0.10253600000000015</v>
      </c>
      <c r="BX20" s="14">
        <f t="shared" si="12"/>
        <v>0.3498720000000002</v>
      </c>
      <c r="BY20" s="14">
        <f t="shared" si="13"/>
        <v>0.5972080000000002</v>
      </c>
      <c r="BZ20" s="14">
        <f t="shared" si="14"/>
        <v>0.8445440000000002</v>
      </c>
      <c r="CA20" s="27">
        <v>218</v>
      </c>
      <c r="CB20" s="14">
        <f t="shared" si="0"/>
        <v>-0.14479999999999985</v>
      </c>
      <c r="CC20" s="14">
        <f t="shared" si="1"/>
        <v>0.10253600000000015</v>
      </c>
      <c r="CD20" s="14">
        <f t="shared" si="2"/>
        <v>0.3498720000000002</v>
      </c>
      <c r="CE20" s="14">
        <f t="shared" si="3"/>
        <v>0.5972080000000002</v>
      </c>
      <c r="CF20" s="14">
        <f t="shared" si="4"/>
        <v>0.8445440000000002</v>
      </c>
    </row>
    <row r="21" spans="1:84" ht="12.75" customHeight="1">
      <c r="A21" s="6">
        <v>3600</v>
      </c>
      <c r="B21" s="7" t="s">
        <v>5</v>
      </c>
      <c r="C21" s="7" t="s">
        <v>4</v>
      </c>
      <c r="D21" s="8">
        <v>151.5</v>
      </c>
      <c r="E21" s="8">
        <v>0.393</v>
      </c>
      <c r="F21" s="5">
        <v>159</v>
      </c>
      <c r="G21" s="5">
        <v>0.43</v>
      </c>
      <c r="H21" s="5">
        <v>158.5</v>
      </c>
      <c r="I21" s="5">
        <v>0.52</v>
      </c>
      <c r="J21" s="5">
        <v>158.5</v>
      </c>
      <c r="K21" s="5">
        <v>0.59</v>
      </c>
      <c r="L21" s="5">
        <v>167</v>
      </c>
      <c r="M21" s="5">
        <v>0.42</v>
      </c>
      <c r="N21" s="5">
        <v>167</v>
      </c>
      <c r="O21" s="5">
        <v>0.56</v>
      </c>
      <c r="P21" s="5">
        <v>167</v>
      </c>
      <c r="Q21" s="5">
        <v>0.79</v>
      </c>
      <c r="R21" s="6"/>
      <c r="S21" s="9">
        <v>167</v>
      </c>
      <c r="T21" s="28">
        <v>12.73</v>
      </c>
      <c r="U21" s="2"/>
      <c r="V21" s="29">
        <v>12.66</v>
      </c>
      <c r="W21" s="10"/>
      <c r="X21" s="32">
        <f t="shared" si="15"/>
        <v>-0.07000000000000028</v>
      </c>
      <c r="Y21" s="10"/>
      <c r="Z21" s="10"/>
      <c r="AA21" s="2">
        <f t="shared" si="16"/>
        <v>13.15</v>
      </c>
      <c r="AB21" s="11">
        <f t="shared" si="17"/>
        <v>13.290000000000001</v>
      </c>
      <c r="AC21" s="11">
        <f t="shared" si="18"/>
        <v>13.52</v>
      </c>
      <c r="AE21" s="5">
        <v>218</v>
      </c>
      <c r="AF21" s="5">
        <v>-0.104</v>
      </c>
      <c r="AG21" s="11">
        <f t="shared" si="19"/>
        <v>6.4959999999999996</v>
      </c>
      <c r="AH21" s="11"/>
      <c r="AI21" s="5">
        <v>1.328</v>
      </c>
      <c r="AJ21" s="11">
        <f t="shared" si="20"/>
        <v>7.928</v>
      </c>
      <c r="AK21" s="11"/>
      <c r="AL21" s="18"/>
      <c r="AM21" s="11"/>
      <c r="AN21" s="3">
        <v>159.71</v>
      </c>
      <c r="AO21" s="12">
        <v>13.48251</v>
      </c>
      <c r="AP21" s="12">
        <v>14.31214</v>
      </c>
      <c r="AQ21" s="9"/>
      <c r="AR21" s="5">
        <v>167</v>
      </c>
      <c r="AS21" s="5">
        <v>12.5756</v>
      </c>
      <c r="AT21" s="5">
        <v>13.3911</v>
      </c>
      <c r="AU21" s="11">
        <f t="shared" si="5"/>
        <v>-0.15440000000000076</v>
      </c>
      <c r="AV21" s="11"/>
      <c r="AW21" s="11">
        <f t="shared" si="6"/>
        <v>0.6610999999999994</v>
      </c>
      <c r="AX21" s="11"/>
      <c r="AY21" s="11">
        <f t="shared" si="21"/>
        <v>0.8155000000000001</v>
      </c>
      <c r="BA21" s="24">
        <v>3800</v>
      </c>
      <c r="BB21" s="24">
        <v>4200</v>
      </c>
      <c r="BC21" s="24">
        <v>4400</v>
      </c>
      <c r="BD21" s="24">
        <v>4600</v>
      </c>
      <c r="BF21" s="26">
        <v>167</v>
      </c>
      <c r="BG21" s="11">
        <f t="shared" si="22"/>
        <v>-0.15440000000000076</v>
      </c>
      <c r="BH21" s="5">
        <f t="shared" si="23"/>
        <v>0.04947499999999927</v>
      </c>
      <c r="BI21" s="5">
        <f t="shared" si="24"/>
        <v>0.2533499999999993</v>
      </c>
      <c r="BJ21" s="5">
        <f t="shared" si="25"/>
        <v>0.4572249999999993</v>
      </c>
      <c r="BK21" s="11">
        <f t="shared" si="26"/>
        <v>0.6610999999999994</v>
      </c>
      <c r="BL21" s="11"/>
      <c r="BM21" s="27">
        <v>219</v>
      </c>
      <c r="BN21" s="31">
        <f t="shared" si="27"/>
        <v>-0.095</v>
      </c>
      <c r="BO21" s="5">
        <f t="shared" si="28"/>
        <v>-0.095</v>
      </c>
      <c r="BP21" s="5">
        <f t="shared" si="7"/>
        <v>0.17700000000000002</v>
      </c>
      <c r="BQ21" s="5">
        <f t="shared" si="8"/>
        <v>0.44900000000000007</v>
      </c>
      <c r="BR21" s="5">
        <f t="shared" si="9"/>
        <v>0.7210000000000001</v>
      </c>
      <c r="BS21" s="19">
        <f t="shared" si="29"/>
        <v>1.324</v>
      </c>
      <c r="BT21" s="25">
        <f t="shared" si="30"/>
        <v>0.9930000000000001</v>
      </c>
      <c r="BU21" s="27">
        <v>219</v>
      </c>
      <c r="BV21" s="14">
        <f t="shared" si="10"/>
        <v>-0.10765600000000003</v>
      </c>
      <c r="BW21" s="14">
        <f t="shared" si="11"/>
        <v>0.14177599999999999</v>
      </c>
      <c r="BX21" s="14">
        <f t="shared" si="12"/>
        <v>0.391208</v>
      </c>
      <c r="BY21" s="14">
        <f t="shared" si="13"/>
        <v>0.6406400000000001</v>
      </c>
      <c r="BZ21" s="14">
        <f t="shared" si="14"/>
        <v>0.890072</v>
      </c>
      <c r="CA21" s="27">
        <v>219</v>
      </c>
      <c r="CB21" s="14">
        <f t="shared" si="0"/>
        <v>-0.10765600000000003</v>
      </c>
      <c r="CC21" s="14">
        <f t="shared" si="1"/>
        <v>0.14177599999999999</v>
      </c>
      <c r="CD21" s="14">
        <f t="shared" si="2"/>
        <v>0.391208</v>
      </c>
      <c r="CE21" s="14">
        <f t="shared" si="3"/>
        <v>0.6406400000000001</v>
      </c>
      <c r="CF21" s="14">
        <f t="shared" si="4"/>
        <v>0.890072</v>
      </c>
    </row>
    <row r="22" spans="1:84" ht="12.75" customHeight="1">
      <c r="A22" s="6">
        <v>3800</v>
      </c>
      <c r="B22" s="7" t="s">
        <v>5</v>
      </c>
      <c r="C22" s="7" t="s">
        <v>4</v>
      </c>
      <c r="D22" s="8">
        <v>151.5</v>
      </c>
      <c r="E22" s="8">
        <v>0.47</v>
      </c>
      <c r="F22" s="5">
        <v>159.5</v>
      </c>
      <c r="G22" s="5">
        <v>0.43</v>
      </c>
      <c r="H22" s="5">
        <v>159</v>
      </c>
      <c r="I22" s="5">
        <v>0.52</v>
      </c>
      <c r="J22" s="5">
        <v>159</v>
      </c>
      <c r="K22" s="5">
        <v>0.6</v>
      </c>
      <c r="L22" s="5">
        <v>168</v>
      </c>
      <c r="M22" s="5">
        <v>0.42</v>
      </c>
      <c r="N22" s="5">
        <v>168</v>
      </c>
      <c r="O22" s="5">
        <v>0.55</v>
      </c>
      <c r="P22" s="5">
        <v>168</v>
      </c>
      <c r="Q22" s="5">
        <v>0.78</v>
      </c>
      <c r="R22" s="6"/>
      <c r="S22" s="9">
        <v>168</v>
      </c>
      <c r="T22" s="28">
        <v>12.59</v>
      </c>
      <c r="U22" s="2"/>
      <c r="V22" s="29">
        <v>12.497</v>
      </c>
      <c r="W22" s="10"/>
      <c r="X22" s="32">
        <f t="shared" si="15"/>
        <v>-0.09299999999999997</v>
      </c>
      <c r="Y22" s="10"/>
      <c r="Z22" s="10"/>
      <c r="AA22" s="2">
        <f t="shared" si="16"/>
        <v>13.01</v>
      </c>
      <c r="AB22" s="11">
        <f t="shared" si="17"/>
        <v>13.14</v>
      </c>
      <c r="AC22" s="11">
        <f t="shared" si="18"/>
        <v>13.37</v>
      </c>
      <c r="AE22" s="5">
        <v>219</v>
      </c>
      <c r="AF22" s="5">
        <v>-0.095</v>
      </c>
      <c r="AG22" s="11">
        <f t="shared" si="19"/>
        <v>6.405</v>
      </c>
      <c r="AH22" s="11"/>
      <c r="AI22" s="5">
        <v>1.324</v>
      </c>
      <c r="AJ22" s="11">
        <f t="shared" si="20"/>
        <v>7.824</v>
      </c>
      <c r="AK22" s="11"/>
      <c r="AL22" s="18"/>
      <c r="AM22" s="11"/>
      <c r="AN22" s="3">
        <v>160.25</v>
      </c>
      <c r="AO22" s="12">
        <v>13.38748</v>
      </c>
      <c r="AP22" s="12">
        <v>14.21875</v>
      </c>
      <c r="AQ22" s="9"/>
      <c r="AR22" s="5">
        <v>168</v>
      </c>
      <c r="AS22" s="5">
        <v>12.4462</v>
      </c>
      <c r="AT22" s="5">
        <v>13.2545</v>
      </c>
      <c r="AU22" s="11">
        <f t="shared" si="5"/>
        <v>-0.1438000000000006</v>
      </c>
      <c r="AV22" s="11"/>
      <c r="AW22" s="11">
        <f t="shared" si="6"/>
        <v>0.6645000000000003</v>
      </c>
      <c r="AX22" s="11"/>
      <c r="AY22" s="11">
        <f t="shared" si="21"/>
        <v>0.8083000000000009</v>
      </c>
      <c r="BA22" s="24">
        <v>3800</v>
      </c>
      <c r="BB22" s="24">
        <v>4200</v>
      </c>
      <c r="BC22" s="24">
        <v>4400</v>
      </c>
      <c r="BD22" s="24">
        <v>4600</v>
      </c>
      <c r="BF22" s="26">
        <v>168</v>
      </c>
      <c r="BG22" s="11">
        <f t="shared" si="22"/>
        <v>-0.1438000000000006</v>
      </c>
      <c r="BH22" s="5">
        <f t="shared" si="23"/>
        <v>0.05827499999999963</v>
      </c>
      <c r="BI22" s="5">
        <f t="shared" si="24"/>
        <v>0.26034999999999986</v>
      </c>
      <c r="BJ22" s="5">
        <f t="shared" si="25"/>
        <v>0.4624250000000001</v>
      </c>
      <c r="BK22" s="11">
        <f t="shared" si="26"/>
        <v>0.6645000000000003</v>
      </c>
      <c r="BL22" s="11"/>
      <c r="BM22" s="27">
        <v>220</v>
      </c>
      <c r="BN22" s="31">
        <f t="shared" si="27"/>
        <v>-0.084</v>
      </c>
      <c r="BO22" s="5">
        <f t="shared" si="28"/>
        <v>-0.084</v>
      </c>
      <c r="BP22" s="5">
        <f t="shared" si="7"/>
        <v>0.1846875</v>
      </c>
      <c r="BQ22" s="5">
        <f t="shared" si="8"/>
        <v>0.45337500000000003</v>
      </c>
      <c r="BR22" s="5">
        <f t="shared" si="9"/>
        <v>0.7220625</v>
      </c>
      <c r="BS22" s="19">
        <f t="shared" si="29"/>
        <v>1.321</v>
      </c>
      <c r="BT22" s="25">
        <f t="shared" si="30"/>
        <v>0.99075</v>
      </c>
      <c r="BU22" s="27">
        <v>220</v>
      </c>
      <c r="BV22" s="14">
        <f t="shared" si="10"/>
        <v>-0.10658400000000015</v>
      </c>
      <c r="BW22" s="14">
        <f t="shared" si="11"/>
        <v>0.14297849999999987</v>
      </c>
      <c r="BX22" s="14">
        <f t="shared" si="12"/>
        <v>0.3925409999999999</v>
      </c>
      <c r="BY22" s="14">
        <f t="shared" si="13"/>
        <v>0.6421034999999999</v>
      </c>
      <c r="BZ22" s="14">
        <f t="shared" si="14"/>
        <v>0.891666</v>
      </c>
      <c r="CA22" s="27">
        <v>220</v>
      </c>
      <c r="CB22" s="14">
        <f t="shared" si="0"/>
        <v>-0.10658400000000015</v>
      </c>
      <c r="CC22" s="14">
        <f t="shared" si="1"/>
        <v>0.14297849999999987</v>
      </c>
      <c r="CD22" s="14">
        <f t="shared" si="2"/>
        <v>0.3925409999999999</v>
      </c>
      <c r="CE22" s="14">
        <f t="shared" si="3"/>
        <v>0.6421034999999999</v>
      </c>
      <c r="CF22" s="14">
        <f t="shared" si="4"/>
        <v>0.891666</v>
      </c>
    </row>
    <row r="23" spans="1:87" ht="12.75" customHeight="1">
      <c r="A23" s="6">
        <v>3950</v>
      </c>
      <c r="B23" s="7" t="s">
        <v>5</v>
      </c>
      <c r="C23" s="7" t="s">
        <v>4</v>
      </c>
      <c r="D23" s="8">
        <v>151.5</v>
      </c>
      <c r="E23" s="8">
        <v>0.54</v>
      </c>
      <c r="F23" s="5">
        <v>160</v>
      </c>
      <c r="G23" s="5">
        <v>0.43</v>
      </c>
      <c r="H23" s="5">
        <v>159.5</v>
      </c>
      <c r="I23" s="5">
        <v>0.52</v>
      </c>
      <c r="J23" s="5">
        <v>159.5</v>
      </c>
      <c r="K23" s="5">
        <v>0.6</v>
      </c>
      <c r="L23" s="5">
        <v>169</v>
      </c>
      <c r="M23" s="5">
        <v>0.41</v>
      </c>
      <c r="N23" s="5">
        <v>169</v>
      </c>
      <c r="O23" s="5">
        <v>0.54</v>
      </c>
      <c r="P23" s="5">
        <v>169</v>
      </c>
      <c r="Q23" s="5">
        <v>0.76</v>
      </c>
      <c r="R23" s="6"/>
      <c r="S23" s="9">
        <v>169</v>
      </c>
      <c r="T23" s="28">
        <v>12.41</v>
      </c>
      <c r="U23" s="2"/>
      <c r="V23" s="29">
        <v>12.329</v>
      </c>
      <c r="W23" s="10"/>
      <c r="X23" s="32">
        <f t="shared" si="15"/>
        <v>-0.08099999999999952</v>
      </c>
      <c r="Y23" s="10"/>
      <c r="Z23" s="10"/>
      <c r="AA23" s="2">
        <f t="shared" si="16"/>
        <v>12.82</v>
      </c>
      <c r="AB23" s="11">
        <f t="shared" si="17"/>
        <v>12.95</v>
      </c>
      <c r="AC23" s="11">
        <f t="shared" si="18"/>
        <v>13.17</v>
      </c>
      <c r="AE23" s="5">
        <v>220</v>
      </c>
      <c r="AF23" s="5">
        <v>-0.084</v>
      </c>
      <c r="AG23" s="11">
        <f t="shared" si="19"/>
        <v>6.316000000000001</v>
      </c>
      <c r="AH23" s="11"/>
      <c r="AI23" s="5">
        <v>1.321</v>
      </c>
      <c r="AJ23" s="11">
        <f t="shared" si="20"/>
        <v>7.721</v>
      </c>
      <c r="AK23" s="11"/>
      <c r="AL23" s="18"/>
      <c r="AM23" s="11"/>
      <c r="AN23" s="3">
        <v>160.8</v>
      </c>
      <c r="AO23" s="12">
        <v>13.34192</v>
      </c>
      <c r="AP23" s="12">
        <v>14.18224</v>
      </c>
      <c r="AQ23" s="9"/>
      <c r="AR23" s="5">
        <v>169</v>
      </c>
      <c r="AS23" s="5">
        <v>12.3094</v>
      </c>
      <c r="AT23" s="5">
        <v>13.1044</v>
      </c>
      <c r="AU23" s="11">
        <f t="shared" si="5"/>
        <v>-0.10060000000000002</v>
      </c>
      <c r="AV23" s="11"/>
      <c r="AW23" s="11">
        <f t="shared" si="6"/>
        <v>0.6943999999999999</v>
      </c>
      <c r="AX23" s="11"/>
      <c r="AY23" s="11">
        <f t="shared" si="21"/>
        <v>0.7949999999999999</v>
      </c>
      <c r="BA23" s="24">
        <v>3800</v>
      </c>
      <c r="BB23" s="24">
        <v>4200</v>
      </c>
      <c r="BC23" s="24">
        <v>4400</v>
      </c>
      <c r="BD23" s="24">
        <v>4600</v>
      </c>
      <c r="BF23" s="26">
        <v>169</v>
      </c>
      <c r="BG23" s="11">
        <f t="shared" si="22"/>
        <v>-0.10060000000000002</v>
      </c>
      <c r="BH23" s="5">
        <f t="shared" si="23"/>
        <v>0.09814999999999996</v>
      </c>
      <c r="BI23" s="5">
        <f t="shared" si="24"/>
        <v>0.29689999999999994</v>
      </c>
      <c r="BJ23" s="5">
        <f t="shared" si="25"/>
        <v>0.4956499999999999</v>
      </c>
      <c r="BK23" s="11">
        <f t="shared" si="26"/>
        <v>0.6943999999999999</v>
      </c>
      <c r="BL23" s="11"/>
      <c r="BM23" s="27">
        <v>221</v>
      </c>
      <c r="BN23" s="31">
        <f t="shared" si="27"/>
        <v>-0.023</v>
      </c>
      <c r="BO23" s="5">
        <f t="shared" si="28"/>
        <v>-0.023</v>
      </c>
      <c r="BP23" s="5">
        <f t="shared" si="7"/>
        <v>0.232125</v>
      </c>
      <c r="BQ23" s="5">
        <f t="shared" si="8"/>
        <v>0.48724999999999996</v>
      </c>
      <c r="BR23" s="5">
        <f t="shared" si="9"/>
        <v>0.7423749999999999</v>
      </c>
      <c r="BS23" s="19">
        <f t="shared" si="29"/>
        <v>1.33</v>
      </c>
      <c r="BT23" s="25">
        <f t="shared" si="30"/>
        <v>0.9975</v>
      </c>
      <c r="BU23" s="27">
        <v>221</v>
      </c>
      <c r="BV23" s="14">
        <f t="shared" si="10"/>
        <v>-0.06773999999999991</v>
      </c>
      <c r="BW23" s="14">
        <f t="shared" si="11"/>
        <v>0.17356000000000008</v>
      </c>
      <c r="BX23" s="14">
        <f t="shared" si="12"/>
        <v>0.41486</v>
      </c>
      <c r="BY23" s="14">
        <f t="shared" si="13"/>
        <v>0.65616</v>
      </c>
      <c r="BZ23" s="14">
        <f t="shared" si="14"/>
        <v>0.8974600000000001</v>
      </c>
      <c r="CA23" s="27">
        <v>221</v>
      </c>
      <c r="CB23" s="14">
        <f t="shared" si="0"/>
        <v>-0.06773999999999991</v>
      </c>
      <c r="CC23" s="14">
        <f t="shared" si="1"/>
        <v>0.17356000000000008</v>
      </c>
      <c r="CD23" s="14">
        <f t="shared" si="2"/>
        <v>0.41486</v>
      </c>
      <c r="CE23" s="14">
        <f t="shared" si="3"/>
        <v>0.65616</v>
      </c>
      <c r="CF23" s="14">
        <f t="shared" si="4"/>
        <v>0.8974600000000001</v>
      </c>
      <c r="CH23" s="17"/>
      <c r="CI23" s="16"/>
    </row>
    <row r="24" spans="1:87" ht="12.75" customHeight="1">
      <c r="A24" s="6">
        <v>4200</v>
      </c>
      <c r="B24" s="7" t="s">
        <v>5</v>
      </c>
      <c r="C24" s="7" t="s">
        <v>4</v>
      </c>
      <c r="D24" s="8">
        <v>151.5</v>
      </c>
      <c r="E24" s="8">
        <v>0.415</v>
      </c>
      <c r="F24" s="10"/>
      <c r="G24" s="10"/>
      <c r="H24" s="5">
        <v>160</v>
      </c>
      <c r="I24" s="5">
        <v>0.52</v>
      </c>
      <c r="J24" s="5">
        <v>160</v>
      </c>
      <c r="K24" s="5">
        <v>0.6</v>
      </c>
      <c r="L24" s="5">
        <v>170</v>
      </c>
      <c r="M24" s="5">
        <v>0.4</v>
      </c>
      <c r="N24" s="5">
        <v>170</v>
      </c>
      <c r="O24" s="5">
        <v>0.53</v>
      </c>
      <c r="P24" s="5">
        <v>170</v>
      </c>
      <c r="Q24" s="5">
        <v>0.75</v>
      </c>
      <c r="R24" s="6"/>
      <c r="S24" s="9">
        <v>170</v>
      </c>
      <c r="T24" s="28">
        <v>12.25</v>
      </c>
      <c r="U24" s="2"/>
      <c r="V24" s="29">
        <v>12.184</v>
      </c>
      <c r="W24" s="10"/>
      <c r="X24" s="32">
        <f t="shared" si="15"/>
        <v>-0.06600000000000072</v>
      </c>
      <c r="Y24" s="10"/>
      <c r="Z24" s="10"/>
      <c r="AA24" s="2">
        <f t="shared" si="16"/>
        <v>12.65</v>
      </c>
      <c r="AB24" s="11">
        <f t="shared" si="17"/>
        <v>12.78</v>
      </c>
      <c r="AC24" s="11">
        <f t="shared" si="18"/>
        <v>13</v>
      </c>
      <c r="AE24" s="5">
        <v>221</v>
      </c>
      <c r="AF24" s="5">
        <v>-0.023</v>
      </c>
      <c r="AG24" s="11">
        <f t="shared" si="19"/>
        <v>6.277</v>
      </c>
      <c r="AH24" s="11"/>
      <c r="AI24" s="5">
        <v>1.33</v>
      </c>
      <c r="AJ24" s="11">
        <f t="shared" si="20"/>
        <v>7.63</v>
      </c>
      <c r="AK24" s="11"/>
      <c r="AL24" s="18"/>
      <c r="AM24" s="11"/>
      <c r="AN24" s="3">
        <v>161.34</v>
      </c>
      <c r="AO24" s="12">
        <v>13.31642</v>
      </c>
      <c r="AP24" s="12">
        <v>14.16259</v>
      </c>
      <c r="AQ24" s="9"/>
      <c r="AR24" s="5">
        <v>170</v>
      </c>
      <c r="AS24" s="5">
        <v>12.1573</v>
      </c>
      <c r="AT24" s="5">
        <v>12.9365</v>
      </c>
      <c r="AU24" s="11">
        <f t="shared" si="5"/>
        <v>-0.09270000000000067</v>
      </c>
      <c r="AV24" s="11"/>
      <c r="AW24" s="11">
        <f t="shared" si="6"/>
        <v>0.6865000000000006</v>
      </c>
      <c r="AX24" s="11"/>
      <c r="AY24" s="11">
        <f t="shared" si="21"/>
        <v>0.7792000000000012</v>
      </c>
      <c r="BA24" s="24">
        <v>3800</v>
      </c>
      <c r="BB24" s="24">
        <v>4200</v>
      </c>
      <c r="BC24" s="24">
        <v>4400</v>
      </c>
      <c r="BD24" s="24">
        <v>4600</v>
      </c>
      <c r="BF24" s="26">
        <v>170</v>
      </c>
      <c r="BG24" s="11">
        <f t="shared" si="22"/>
        <v>-0.09270000000000067</v>
      </c>
      <c r="BH24" s="5">
        <f t="shared" si="23"/>
        <v>0.10209999999999964</v>
      </c>
      <c r="BI24" s="5">
        <f t="shared" si="24"/>
        <v>0.29689999999999994</v>
      </c>
      <c r="BJ24" s="5">
        <f t="shared" si="25"/>
        <v>0.49170000000000025</v>
      </c>
      <c r="BK24" s="11">
        <f t="shared" si="26"/>
        <v>0.6865000000000006</v>
      </c>
      <c r="BL24" s="11"/>
      <c r="BM24" s="27">
        <v>222</v>
      </c>
      <c r="BN24" s="31">
        <f t="shared" si="27"/>
        <v>-0.022</v>
      </c>
      <c r="BO24" s="5">
        <f t="shared" si="28"/>
        <v>-0.022</v>
      </c>
      <c r="BP24" s="5">
        <f t="shared" si="7"/>
        <v>0.234</v>
      </c>
      <c r="BQ24" s="5">
        <f t="shared" si="8"/>
        <v>0.49</v>
      </c>
      <c r="BR24" s="5">
        <f t="shared" si="9"/>
        <v>0.746</v>
      </c>
      <c r="BS24" s="19">
        <f t="shared" si="29"/>
        <v>1.336</v>
      </c>
      <c r="BT24" s="25">
        <f t="shared" si="30"/>
        <v>1.002</v>
      </c>
      <c r="BU24" s="27">
        <v>222</v>
      </c>
      <c r="BV24" s="14">
        <f t="shared" si="10"/>
        <v>-0.04772800000000005</v>
      </c>
      <c r="BW24" s="14">
        <f t="shared" si="11"/>
        <v>0.19738399999999998</v>
      </c>
      <c r="BX24" s="14">
        <f t="shared" si="12"/>
        <v>0.44249599999999994</v>
      </c>
      <c r="BY24" s="14">
        <f t="shared" si="13"/>
        <v>0.687608</v>
      </c>
      <c r="BZ24" s="14">
        <f t="shared" si="14"/>
        <v>0.93272</v>
      </c>
      <c r="CA24" s="27">
        <v>222</v>
      </c>
      <c r="CB24" s="14">
        <f t="shared" si="0"/>
        <v>-0.04772800000000005</v>
      </c>
      <c r="CC24" s="14">
        <f t="shared" si="1"/>
        <v>0.19738399999999998</v>
      </c>
      <c r="CD24" s="14">
        <f t="shared" si="2"/>
        <v>0.44249599999999994</v>
      </c>
      <c r="CE24" s="14">
        <f t="shared" si="3"/>
        <v>0.687608</v>
      </c>
      <c r="CF24" s="14">
        <f t="shared" si="4"/>
        <v>0.93272</v>
      </c>
      <c r="CH24" s="17"/>
      <c r="CI24" s="16"/>
    </row>
    <row r="25" spans="1:87" ht="12.75" customHeight="1">
      <c r="A25" s="6">
        <v>4400</v>
      </c>
      <c r="B25" s="7" t="s">
        <v>5</v>
      </c>
      <c r="C25" s="7" t="s">
        <v>4</v>
      </c>
      <c r="D25" s="8">
        <v>151.5</v>
      </c>
      <c r="E25" s="8">
        <v>0.571</v>
      </c>
      <c r="F25" s="10"/>
      <c r="G25" s="10"/>
      <c r="H25" s="10"/>
      <c r="L25" s="5">
        <v>171</v>
      </c>
      <c r="M25" s="5">
        <v>0.4</v>
      </c>
      <c r="N25" s="5">
        <v>171</v>
      </c>
      <c r="O25" s="5">
        <v>0.52</v>
      </c>
      <c r="P25" s="5">
        <v>171</v>
      </c>
      <c r="Q25" s="5">
        <v>0.75</v>
      </c>
      <c r="R25" s="6"/>
      <c r="S25" s="9">
        <v>171</v>
      </c>
      <c r="T25" s="28">
        <v>12.07</v>
      </c>
      <c r="U25" s="2"/>
      <c r="V25" s="29">
        <v>12</v>
      </c>
      <c r="W25" s="10"/>
      <c r="X25" s="32">
        <f t="shared" si="15"/>
        <v>-0.07000000000000028</v>
      </c>
      <c r="Y25" s="10"/>
      <c r="Z25" s="10"/>
      <c r="AA25" s="2">
        <f t="shared" si="16"/>
        <v>12.47</v>
      </c>
      <c r="AB25" s="11">
        <f t="shared" si="17"/>
        <v>12.59</v>
      </c>
      <c r="AC25" s="11">
        <f t="shared" si="18"/>
        <v>12.82</v>
      </c>
      <c r="AE25" s="5">
        <v>222</v>
      </c>
      <c r="AF25" s="5">
        <v>-0.022</v>
      </c>
      <c r="AG25" s="11">
        <f t="shared" si="19"/>
        <v>6.128</v>
      </c>
      <c r="AH25" s="11"/>
      <c r="AI25" s="5">
        <v>1.336</v>
      </c>
      <c r="AJ25" s="11">
        <f t="shared" si="20"/>
        <v>7.486000000000001</v>
      </c>
      <c r="AK25" s="11"/>
      <c r="AL25" s="18"/>
      <c r="AM25" s="11"/>
      <c r="AN25" s="3">
        <v>161.89</v>
      </c>
      <c r="AO25" s="12">
        <v>13.27403</v>
      </c>
      <c r="AP25" s="12">
        <v>14.12476</v>
      </c>
      <c r="AQ25" s="9"/>
      <c r="AR25" s="5">
        <v>171</v>
      </c>
      <c r="AS25" s="5">
        <v>12.0235</v>
      </c>
      <c r="AT25" s="5">
        <v>12.8035</v>
      </c>
      <c r="AU25" s="11">
        <f t="shared" si="5"/>
        <v>-0.046499999999999986</v>
      </c>
      <c r="AV25" s="11"/>
      <c r="AW25" s="11">
        <f t="shared" si="6"/>
        <v>0.7334999999999994</v>
      </c>
      <c r="AX25" s="11"/>
      <c r="AY25" s="11">
        <f t="shared" si="21"/>
        <v>0.7799999999999994</v>
      </c>
      <c r="BA25" s="24">
        <v>3800</v>
      </c>
      <c r="BB25" s="24">
        <v>4200</v>
      </c>
      <c r="BC25" s="24">
        <v>4400</v>
      </c>
      <c r="BD25" s="24">
        <v>4600</v>
      </c>
      <c r="BF25" s="26">
        <v>171</v>
      </c>
      <c r="BG25" s="11">
        <f t="shared" si="22"/>
        <v>-0.046499999999999986</v>
      </c>
      <c r="BH25" s="5">
        <f t="shared" si="23"/>
        <v>0.14849999999999985</v>
      </c>
      <c r="BI25" s="5">
        <f t="shared" si="24"/>
        <v>0.3434999999999997</v>
      </c>
      <c r="BJ25" s="5">
        <f t="shared" si="25"/>
        <v>0.5384999999999995</v>
      </c>
      <c r="BK25" s="11">
        <f t="shared" si="26"/>
        <v>0.7334999999999994</v>
      </c>
      <c r="BL25" s="11"/>
      <c r="BM25" s="27">
        <v>223</v>
      </c>
      <c r="BN25" s="31">
        <f t="shared" si="27"/>
        <v>0.027</v>
      </c>
      <c r="BO25" s="5">
        <f t="shared" si="28"/>
        <v>0.027</v>
      </c>
      <c r="BP25" s="5">
        <f t="shared" si="7"/>
        <v>0.27918750000000003</v>
      </c>
      <c r="BQ25" s="5">
        <f t="shared" si="8"/>
        <v>0.531375</v>
      </c>
      <c r="BR25" s="5">
        <f t="shared" si="9"/>
        <v>0.7835625</v>
      </c>
      <c r="BS25" s="19">
        <f t="shared" si="29"/>
        <v>1.345</v>
      </c>
      <c r="BT25" s="25">
        <f t="shared" si="30"/>
        <v>1.03575</v>
      </c>
      <c r="BU25" s="27">
        <v>223</v>
      </c>
      <c r="BV25" s="14">
        <f t="shared" si="10"/>
        <v>-0.0009959999999999691</v>
      </c>
      <c r="BW25" s="14">
        <f t="shared" si="11"/>
        <v>0.24319800000000008</v>
      </c>
      <c r="BX25" s="14">
        <f t="shared" si="12"/>
        <v>0.4873920000000001</v>
      </c>
      <c r="BY25" s="14">
        <f t="shared" si="13"/>
        <v>0.7315860000000001</v>
      </c>
      <c r="BZ25" s="14">
        <f t="shared" si="14"/>
        <v>0.9757800000000001</v>
      </c>
      <c r="CA25" s="27">
        <v>223</v>
      </c>
      <c r="CB25" s="14">
        <f t="shared" si="0"/>
        <v>-0.0009959999999999691</v>
      </c>
      <c r="CC25" s="14">
        <f t="shared" si="1"/>
        <v>0.24319800000000008</v>
      </c>
      <c r="CD25" s="14">
        <f t="shared" si="2"/>
        <v>0.4873920000000001</v>
      </c>
      <c r="CE25" s="14">
        <f t="shared" si="3"/>
        <v>0.7315860000000001</v>
      </c>
      <c r="CF25" s="14">
        <f t="shared" si="4"/>
        <v>0.9757800000000001</v>
      </c>
      <c r="CG25" s="15" t="s">
        <v>43</v>
      </c>
      <c r="CH25" s="17"/>
      <c r="CI25" s="16"/>
    </row>
    <row r="26" spans="1:87" ht="12.75" customHeight="1">
      <c r="A26" s="6">
        <v>4600</v>
      </c>
      <c r="B26" s="7" t="s">
        <v>5</v>
      </c>
      <c r="C26" s="7" t="s">
        <v>4</v>
      </c>
      <c r="D26" s="8">
        <v>151.5</v>
      </c>
      <c r="E26" s="8">
        <v>0.76</v>
      </c>
      <c r="F26" s="10"/>
      <c r="G26" s="10"/>
      <c r="H26" s="10"/>
      <c r="L26" s="5">
        <v>172</v>
      </c>
      <c r="M26" s="5">
        <v>0.39</v>
      </c>
      <c r="N26" s="5">
        <v>172</v>
      </c>
      <c r="O26" s="5">
        <v>0.51</v>
      </c>
      <c r="P26" s="5">
        <v>172</v>
      </c>
      <c r="Q26" s="5">
        <v>0.73</v>
      </c>
      <c r="R26" s="6"/>
      <c r="S26" s="9">
        <v>172</v>
      </c>
      <c r="T26" s="28">
        <v>11.91</v>
      </c>
      <c r="U26" s="2"/>
      <c r="V26" s="29">
        <v>11.849</v>
      </c>
      <c r="W26" s="10"/>
      <c r="X26" s="32">
        <f t="shared" si="15"/>
        <v>-0.06099999999999994</v>
      </c>
      <c r="Y26" s="10"/>
      <c r="Z26" s="10"/>
      <c r="AA26" s="2">
        <f t="shared" si="16"/>
        <v>12.3</v>
      </c>
      <c r="AB26" s="11">
        <f t="shared" si="17"/>
        <v>12.42</v>
      </c>
      <c r="AC26" s="11">
        <f t="shared" si="18"/>
        <v>12.64</v>
      </c>
      <c r="AE26" s="5">
        <v>223</v>
      </c>
      <c r="AF26" s="5">
        <v>0.027</v>
      </c>
      <c r="AG26" s="11">
        <f t="shared" si="19"/>
        <v>6.077</v>
      </c>
      <c r="AH26" s="11"/>
      <c r="AI26" s="5">
        <v>1.345</v>
      </c>
      <c r="AJ26" s="11">
        <f t="shared" si="20"/>
        <v>7.395</v>
      </c>
      <c r="AK26" s="11"/>
      <c r="AL26" s="18"/>
      <c r="AM26" s="11"/>
      <c r="AN26" s="3">
        <v>162.43</v>
      </c>
      <c r="AO26" s="12">
        <v>13.21099</v>
      </c>
      <c r="AP26" s="12">
        <v>14.06482</v>
      </c>
      <c r="AQ26" s="9"/>
      <c r="AR26" s="5">
        <v>172</v>
      </c>
      <c r="AS26" s="5">
        <v>11.8891</v>
      </c>
      <c r="AT26" s="5">
        <v>12.6589</v>
      </c>
      <c r="AU26" s="11">
        <f t="shared" si="5"/>
        <v>-0.02090000000000103</v>
      </c>
      <c r="AV26" s="11"/>
      <c r="AW26" s="11">
        <f t="shared" si="6"/>
        <v>0.748899999999999</v>
      </c>
      <c r="AX26" s="11"/>
      <c r="AY26" s="11">
        <f t="shared" si="21"/>
        <v>0.7698</v>
      </c>
      <c r="BA26" s="24">
        <v>3800</v>
      </c>
      <c r="BB26" s="24">
        <v>4200</v>
      </c>
      <c r="BC26" s="24">
        <v>4400</v>
      </c>
      <c r="BD26" s="24">
        <v>4600</v>
      </c>
      <c r="BF26" s="26">
        <v>172</v>
      </c>
      <c r="BG26" s="11">
        <f t="shared" si="22"/>
        <v>-0.02090000000000103</v>
      </c>
      <c r="BH26" s="5">
        <f t="shared" si="23"/>
        <v>0.17154999999999898</v>
      </c>
      <c r="BI26" s="5">
        <f t="shared" si="24"/>
        <v>0.363999999999999</v>
      </c>
      <c r="BJ26" s="5">
        <f t="shared" si="25"/>
        <v>0.556449999999999</v>
      </c>
      <c r="BK26" s="11">
        <f t="shared" si="26"/>
        <v>0.748899999999999</v>
      </c>
      <c r="BL26" s="11"/>
      <c r="BM26" s="27">
        <v>224</v>
      </c>
      <c r="BN26" s="31">
        <f t="shared" si="27"/>
        <v>0.023</v>
      </c>
      <c r="BO26" s="5">
        <f t="shared" si="28"/>
        <v>0.023</v>
      </c>
      <c r="BP26" s="5">
        <f t="shared" si="7"/>
        <v>0.2774375</v>
      </c>
      <c r="BQ26" s="5">
        <f t="shared" si="8"/>
        <v>0.531875</v>
      </c>
      <c r="BR26" s="5">
        <f t="shared" si="9"/>
        <v>0.7863125</v>
      </c>
      <c r="BS26" s="19">
        <f t="shared" si="29"/>
        <v>1.357</v>
      </c>
      <c r="BT26" s="25">
        <f t="shared" si="30"/>
        <v>1.0407499999999998</v>
      </c>
      <c r="BU26" s="27">
        <v>224</v>
      </c>
      <c r="BV26" s="14">
        <f t="shared" si="10"/>
        <v>0.0060639999999999306</v>
      </c>
      <c r="BW26" s="14">
        <f t="shared" si="11"/>
        <v>0.25483649999999997</v>
      </c>
      <c r="BX26" s="14">
        <f t="shared" si="12"/>
        <v>0.503609</v>
      </c>
      <c r="BY26" s="14">
        <f t="shared" si="13"/>
        <v>0.7523815</v>
      </c>
      <c r="BZ26" s="14">
        <f t="shared" si="14"/>
        <v>1.0011539999999999</v>
      </c>
      <c r="CA26" s="27">
        <v>224</v>
      </c>
      <c r="CB26" s="14">
        <f t="shared" si="0"/>
        <v>0.0060639999999999306</v>
      </c>
      <c r="CC26" s="14">
        <f t="shared" si="1"/>
        <v>0.25483649999999997</v>
      </c>
      <c r="CD26" s="14">
        <f t="shared" si="2"/>
        <v>0.503609</v>
      </c>
      <c r="CE26" s="14">
        <f t="shared" si="3"/>
        <v>0.7523815</v>
      </c>
      <c r="CF26" s="14">
        <f t="shared" si="4"/>
        <v>1.0011539999999999</v>
      </c>
      <c r="CH26" s="17"/>
      <c r="CI26" s="16"/>
    </row>
    <row r="27" spans="1:87" ht="12.75" customHeight="1">
      <c r="A27" s="6">
        <v>3600</v>
      </c>
      <c r="B27" s="7" t="s">
        <v>5</v>
      </c>
      <c r="C27" s="7" t="s">
        <v>4</v>
      </c>
      <c r="D27" s="8">
        <v>152</v>
      </c>
      <c r="E27" s="8">
        <v>0.398</v>
      </c>
      <c r="F27" s="10"/>
      <c r="G27" s="10"/>
      <c r="H27" s="10"/>
      <c r="L27" s="5">
        <v>173</v>
      </c>
      <c r="M27" s="5">
        <v>0.39</v>
      </c>
      <c r="N27" s="5">
        <v>173</v>
      </c>
      <c r="O27" s="5">
        <v>0.51</v>
      </c>
      <c r="P27" s="5">
        <v>173</v>
      </c>
      <c r="Q27" s="5">
        <v>0.73</v>
      </c>
      <c r="R27" s="6"/>
      <c r="S27" s="9">
        <v>173</v>
      </c>
      <c r="T27" s="28">
        <v>11.82</v>
      </c>
      <c r="U27" s="2"/>
      <c r="V27" s="29">
        <v>11.746</v>
      </c>
      <c r="W27" s="10"/>
      <c r="X27" s="32">
        <f t="shared" si="15"/>
        <v>-0.07399999999999984</v>
      </c>
      <c r="Y27" s="10"/>
      <c r="Z27" s="10"/>
      <c r="AA27" s="2">
        <f t="shared" si="16"/>
        <v>12.21</v>
      </c>
      <c r="AB27" s="11">
        <f t="shared" si="17"/>
        <v>12.33</v>
      </c>
      <c r="AC27" s="11">
        <f t="shared" si="18"/>
        <v>12.55</v>
      </c>
      <c r="AE27" s="5">
        <v>224</v>
      </c>
      <c r="AF27" s="5">
        <v>0.023</v>
      </c>
      <c r="AG27" s="11">
        <f t="shared" si="19"/>
        <v>5.923</v>
      </c>
      <c r="AH27" s="11"/>
      <c r="AI27" s="5">
        <v>1.357</v>
      </c>
      <c r="AJ27" s="11">
        <f t="shared" si="20"/>
        <v>7.257000000000001</v>
      </c>
      <c r="AK27" s="11"/>
      <c r="AL27" s="18"/>
      <c r="AM27" s="11"/>
      <c r="AN27" s="3">
        <v>162.98</v>
      </c>
      <c r="AO27" s="12">
        <v>13.14215</v>
      </c>
      <c r="AP27" s="12">
        <v>13.99792</v>
      </c>
      <c r="AQ27" s="9"/>
      <c r="AR27" s="5">
        <v>173</v>
      </c>
      <c r="AS27" s="5">
        <v>11.7609</v>
      </c>
      <c r="AT27" s="5">
        <v>12.5305</v>
      </c>
      <c r="AU27" s="11">
        <f t="shared" si="5"/>
        <v>-0.05910000000000082</v>
      </c>
      <c r="AV27" s="11"/>
      <c r="AW27" s="11">
        <f t="shared" si="6"/>
        <v>0.7104999999999997</v>
      </c>
      <c r="AX27" s="11"/>
      <c r="AY27" s="11">
        <f t="shared" si="21"/>
        <v>0.7696000000000005</v>
      </c>
      <c r="BA27" s="24">
        <v>3800</v>
      </c>
      <c r="BB27" s="24">
        <v>4200</v>
      </c>
      <c r="BC27" s="24">
        <v>4400</v>
      </c>
      <c r="BD27" s="24">
        <v>4600</v>
      </c>
      <c r="BF27" s="26">
        <v>173</v>
      </c>
      <c r="BG27" s="11">
        <f t="shared" si="22"/>
        <v>-0.05910000000000082</v>
      </c>
      <c r="BH27" s="5">
        <f t="shared" si="23"/>
        <v>0.1332999999999993</v>
      </c>
      <c r="BI27" s="5">
        <f t="shared" si="24"/>
        <v>0.32569999999999943</v>
      </c>
      <c r="BJ27" s="5">
        <f t="shared" si="25"/>
        <v>0.5180999999999996</v>
      </c>
      <c r="BK27" s="11">
        <f t="shared" si="26"/>
        <v>0.7104999999999997</v>
      </c>
      <c r="BL27" s="11"/>
      <c r="BM27" s="27">
        <v>225</v>
      </c>
      <c r="BN27" s="31">
        <f t="shared" si="27"/>
        <v>0.062</v>
      </c>
      <c r="BO27" s="5">
        <f t="shared" si="28"/>
        <v>0.062</v>
      </c>
      <c r="BP27" s="5">
        <f t="shared" si="7"/>
        <v>0.3183125</v>
      </c>
      <c r="BQ27" s="5">
        <f t="shared" si="8"/>
        <v>0.5746249999999999</v>
      </c>
      <c r="BR27" s="5">
        <f t="shared" si="9"/>
        <v>0.8309374999999999</v>
      </c>
      <c r="BS27" s="19">
        <f t="shared" si="29"/>
        <v>1.367</v>
      </c>
      <c r="BT27" s="25">
        <f t="shared" si="30"/>
        <v>1.08725</v>
      </c>
      <c r="BU27" s="27">
        <v>225</v>
      </c>
      <c r="BV27" s="14">
        <f t="shared" si="10"/>
        <v>0.049199999999999966</v>
      </c>
      <c r="BW27" s="14">
        <f t="shared" si="11"/>
        <v>0.302454</v>
      </c>
      <c r="BX27" s="14">
        <f t="shared" si="12"/>
        <v>0.5557079999999999</v>
      </c>
      <c r="BY27" s="14">
        <f t="shared" si="13"/>
        <v>0.8089619999999998</v>
      </c>
      <c r="BZ27" s="14">
        <f t="shared" si="14"/>
        <v>1.062216</v>
      </c>
      <c r="CA27" s="27">
        <v>225</v>
      </c>
      <c r="CB27" s="14">
        <f t="shared" si="0"/>
        <v>0.049199999999999966</v>
      </c>
      <c r="CC27" s="14">
        <f t="shared" si="1"/>
        <v>0.302454</v>
      </c>
      <c r="CD27" s="14">
        <f t="shared" si="2"/>
        <v>0.5557079999999999</v>
      </c>
      <c r="CE27" s="14">
        <f t="shared" si="3"/>
        <v>0.8089619999999998</v>
      </c>
      <c r="CF27" s="14">
        <f t="shared" si="4"/>
        <v>1.062216</v>
      </c>
      <c r="CH27" s="17"/>
      <c r="CI27" s="16"/>
    </row>
    <row r="28" spans="1:87" ht="12.75" customHeight="1">
      <c r="A28" s="6">
        <v>3800</v>
      </c>
      <c r="B28" s="7" t="s">
        <v>5</v>
      </c>
      <c r="C28" s="7" t="s">
        <v>4</v>
      </c>
      <c r="D28" s="8">
        <v>152</v>
      </c>
      <c r="E28" s="8">
        <v>0.48</v>
      </c>
      <c r="F28" s="10"/>
      <c r="G28" s="10"/>
      <c r="H28" s="10"/>
      <c r="L28" s="5">
        <v>174</v>
      </c>
      <c r="M28" s="5">
        <v>0.4</v>
      </c>
      <c r="N28" s="5">
        <v>174</v>
      </c>
      <c r="O28" s="5">
        <v>0.52</v>
      </c>
      <c r="P28" s="5">
        <v>174</v>
      </c>
      <c r="Q28" s="5">
        <v>0.74</v>
      </c>
      <c r="R28" s="6"/>
      <c r="S28" s="9">
        <v>174</v>
      </c>
      <c r="T28" s="28">
        <v>11.76</v>
      </c>
      <c r="U28" s="2"/>
      <c r="V28" s="29">
        <v>11.677</v>
      </c>
      <c r="W28" s="10"/>
      <c r="X28" s="32">
        <f t="shared" si="15"/>
        <v>-0.08300000000000018</v>
      </c>
      <c r="Y28" s="10"/>
      <c r="Z28" s="10"/>
      <c r="AA28" s="2">
        <f t="shared" si="16"/>
        <v>12.16</v>
      </c>
      <c r="AB28" s="11">
        <f t="shared" si="17"/>
        <v>12.28</v>
      </c>
      <c r="AC28" s="11">
        <f t="shared" si="18"/>
        <v>12.5</v>
      </c>
      <c r="AE28" s="5">
        <v>225</v>
      </c>
      <c r="AF28" s="5">
        <v>0.062</v>
      </c>
      <c r="AG28" s="11">
        <f t="shared" si="19"/>
        <v>5.862</v>
      </c>
      <c r="AH28" s="11"/>
      <c r="AI28" s="5">
        <v>1.367</v>
      </c>
      <c r="AJ28" s="11">
        <f t="shared" si="20"/>
        <v>7.167</v>
      </c>
      <c r="AK28" s="11"/>
      <c r="AL28" s="18"/>
      <c r="AM28" s="11"/>
      <c r="AN28" s="3">
        <v>163.54</v>
      </c>
      <c r="AO28" s="12">
        <v>13.0233</v>
      </c>
      <c r="AP28" s="12">
        <v>13.87567</v>
      </c>
      <c r="AQ28" s="9"/>
      <c r="AR28" s="5">
        <v>174</v>
      </c>
      <c r="AS28" s="5">
        <v>11.7122</v>
      </c>
      <c r="AT28" s="5">
        <v>12.4962</v>
      </c>
      <c r="AU28" s="11">
        <f t="shared" si="5"/>
        <v>-0.04780000000000051</v>
      </c>
      <c r="AV28" s="11"/>
      <c r="AW28" s="11">
        <f t="shared" si="6"/>
        <v>0.7362000000000002</v>
      </c>
      <c r="AX28" s="11"/>
      <c r="AY28" s="11">
        <f t="shared" si="21"/>
        <v>0.7840000000000007</v>
      </c>
      <c r="BA28" s="24">
        <v>3800</v>
      </c>
      <c r="BB28" s="24">
        <v>4200</v>
      </c>
      <c r="BC28" s="24">
        <v>4400</v>
      </c>
      <c r="BD28" s="24">
        <v>4600</v>
      </c>
      <c r="BF28" s="26">
        <v>174</v>
      </c>
      <c r="BG28" s="11">
        <f t="shared" si="22"/>
        <v>-0.04780000000000051</v>
      </c>
      <c r="BH28" s="5">
        <f t="shared" si="23"/>
        <v>0.14819999999999967</v>
      </c>
      <c r="BI28" s="5">
        <f t="shared" si="24"/>
        <v>0.34419999999999984</v>
      </c>
      <c r="BJ28" s="5">
        <f t="shared" si="25"/>
        <v>0.5402</v>
      </c>
      <c r="BK28" s="11">
        <f t="shared" si="26"/>
        <v>0.7362000000000002</v>
      </c>
      <c r="BL28" s="11"/>
      <c r="BM28" s="27">
        <v>226</v>
      </c>
      <c r="BN28" s="31">
        <f t="shared" si="27"/>
        <v>0.058</v>
      </c>
      <c r="BO28" s="5">
        <f t="shared" si="28"/>
        <v>0.058</v>
      </c>
      <c r="BP28" s="5">
        <f t="shared" si="7"/>
        <v>0.3146875</v>
      </c>
      <c r="BQ28" s="5">
        <f t="shared" si="8"/>
        <v>0.5713750000000001</v>
      </c>
      <c r="BR28" s="5">
        <f t="shared" si="9"/>
        <v>0.8280625000000001</v>
      </c>
      <c r="BS28" s="19">
        <f t="shared" si="29"/>
        <v>1.369</v>
      </c>
      <c r="BT28" s="25">
        <f t="shared" si="30"/>
        <v>1.08475</v>
      </c>
      <c r="BU28" s="27">
        <v>226</v>
      </c>
      <c r="BV28" s="14">
        <f>($BM28-$BF$55)/25*ABS(BG80-BO28)+BG80</f>
        <v>0.057999999999999996</v>
      </c>
      <c r="BW28" s="14">
        <f t="shared" si="11"/>
        <v>0.3146875</v>
      </c>
      <c r="BX28" s="14">
        <f t="shared" si="12"/>
        <v>0.5713750000000001</v>
      </c>
      <c r="BY28" s="14">
        <f t="shared" si="13"/>
        <v>0.8280625000000001</v>
      </c>
      <c r="BZ28" s="14">
        <f t="shared" si="14"/>
        <v>1.08475</v>
      </c>
      <c r="CA28" s="27">
        <v>226</v>
      </c>
      <c r="CB28" s="14">
        <f t="shared" si="0"/>
        <v>0.057999999999999996</v>
      </c>
      <c r="CC28" s="14">
        <f t="shared" si="1"/>
        <v>0.3146875</v>
      </c>
      <c r="CD28" s="14">
        <f t="shared" si="2"/>
        <v>0.5713750000000001</v>
      </c>
      <c r="CE28" s="14">
        <f t="shared" si="3"/>
        <v>0.8280625000000001</v>
      </c>
      <c r="CF28" s="14">
        <f t="shared" si="4"/>
        <v>1.08475</v>
      </c>
      <c r="CG28" s="15">
        <v>0</v>
      </c>
      <c r="CH28" s="17">
        <v>226</v>
      </c>
      <c r="CI28" s="16"/>
    </row>
    <row r="29" spans="1:87" ht="12.75" customHeight="1">
      <c r="A29" s="6">
        <v>3950</v>
      </c>
      <c r="B29" s="7" t="s">
        <v>5</v>
      </c>
      <c r="C29" s="7" t="s">
        <v>4</v>
      </c>
      <c r="D29" s="8">
        <v>152</v>
      </c>
      <c r="E29" s="8">
        <v>0.55</v>
      </c>
      <c r="F29" s="10"/>
      <c r="G29" s="10"/>
      <c r="H29" s="10"/>
      <c r="L29" s="5">
        <v>175</v>
      </c>
      <c r="M29" s="5">
        <v>0.4</v>
      </c>
      <c r="N29" s="5">
        <v>175</v>
      </c>
      <c r="O29" s="5">
        <v>0.52</v>
      </c>
      <c r="P29" s="5">
        <v>175</v>
      </c>
      <c r="Q29" s="5">
        <v>0.75</v>
      </c>
      <c r="R29" s="6"/>
      <c r="S29" s="9">
        <v>175</v>
      </c>
      <c r="T29" s="28">
        <v>11.67</v>
      </c>
      <c r="U29" s="2"/>
      <c r="V29" s="29">
        <v>11.553</v>
      </c>
      <c r="W29" s="10"/>
      <c r="X29" s="32">
        <f t="shared" si="15"/>
        <v>-0.1169999999999991</v>
      </c>
      <c r="Y29" s="10"/>
      <c r="Z29" s="10"/>
      <c r="AA29" s="2">
        <f t="shared" si="16"/>
        <v>12.07</v>
      </c>
      <c r="AB29" s="11">
        <f t="shared" si="17"/>
        <v>12.19</v>
      </c>
      <c r="AC29" s="11">
        <f t="shared" si="18"/>
        <v>12.42</v>
      </c>
      <c r="AE29" s="5">
        <v>226</v>
      </c>
      <c r="AF29" s="5">
        <v>0.058</v>
      </c>
      <c r="AG29" s="11">
        <f t="shared" si="19"/>
        <v>5.708</v>
      </c>
      <c r="AH29" s="11"/>
      <c r="AI29" s="5">
        <v>1.369</v>
      </c>
      <c r="AJ29" s="11">
        <f t="shared" si="20"/>
        <v>7.019</v>
      </c>
      <c r="AK29" s="11"/>
      <c r="AL29" s="20">
        <f>AI29-AM29</f>
        <v>1.369</v>
      </c>
      <c r="AM29" s="15">
        <v>0</v>
      </c>
      <c r="AN29" s="3">
        <v>164.1</v>
      </c>
      <c r="AO29" s="12">
        <v>12.92333</v>
      </c>
      <c r="AP29" s="12">
        <v>13.7625</v>
      </c>
      <c r="AQ29" s="9"/>
      <c r="AR29" s="5">
        <v>175</v>
      </c>
      <c r="AS29" s="5">
        <v>11.6099</v>
      </c>
      <c r="AT29" s="5">
        <v>12.4001</v>
      </c>
      <c r="AU29" s="11">
        <f t="shared" si="5"/>
        <v>-0.060100000000000264</v>
      </c>
      <c r="AV29" s="11"/>
      <c r="AW29" s="11">
        <f t="shared" si="6"/>
        <v>0.7301000000000002</v>
      </c>
      <c r="AX29" s="11"/>
      <c r="AY29" s="11">
        <f t="shared" si="21"/>
        <v>0.7902000000000005</v>
      </c>
      <c r="BA29" s="24">
        <v>3800</v>
      </c>
      <c r="BB29" s="24">
        <v>4200</v>
      </c>
      <c r="BC29" s="24">
        <v>4400</v>
      </c>
      <c r="BD29" s="24">
        <v>4600</v>
      </c>
      <c r="BF29" s="26">
        <v>175</v>
      </c>
      <c r="BG29" s="11">
        <f t="shared" si="22"/>
        <v>-0.060100000000000264</v>
      </c>
      <c r="BH29" s="5">
        <f t="shared" si="23"/>
        <v>0.13744999999999985</v>
      </c>
      <c r="BI29" s="5">
        <f t="shared" si="24"/>
        <v>0.33499999999999996</v>
      </c>
      <c r="BJ29" s="5">
        <f t="shared" si="25"/>
        <v>0.5325500000000001</v>
      </c>
      <c r="BK29" s="11">
        <f t="shared" si="26"/>
        <v>0.7301000000000002</v>
      </c>
      <c r="BL29" s="11"/>
      <c r="BM29" s="27">
        <v>227</v>
      </c>
      <c r="BN29" s="31">
        <f t="shared" si="27"/>
        <v>0.058</v>
      </c>
      <c r="BO29" s="5">
        <f t="shared" si="28"/>
        <v>0.058</v>
      </c>
      <c r="BP29" s="5">
        <f t="shared" si="7"/>
        <v>0.312625</v>
      </c>
      <c r="BQ29" s="5">
        <f t="shared" si="8"/>
        <v>0.56725</v>
      </c>
      <c r="BR29" s="5">
        <f t="shared" si="9"/>
        <v>0.821875</v>
      </c>
      <c r="BS29" s="19">
        <f t="shared" si="29"/>
        <v>1.358</v>
      </c>
      <c r="BT29" s="25">
        <f t="shared" si="30"/>
        <v>1.0765</v>
      </c>
      <c r="BU29" s="27">
        <v>227</v>
      </c>
      <c r="BV29" s="5">
        <f>BO29</f>
        <v>0.058</v>
      </c>
      <c r="BW29" s="5">
        <f>BP29</f>
        <v>0.312625</v>
      </c>
      <c r="BX29" s="5">
        <f>BQ29</f>
        <v>0.56725</v>
      </c>
      <c r="BY29" s="5">
        <f>BR29</f>
        <v>0.821875</v>
      </c>
      <c r="BZ29" s="19">
        <f>BT29</f>
        <v>1.0765</v>
      </c>
      <c r="CA29" s="27">
        <v>227</v>
      </c>
      <c r="CB29" s="15">
        <f aca="true" t="shared" si="31" ref="CB29:CF32">($CG$33-$CG$28)/($CH$33-$CH$28)*($CH29-$CH$28)+$CG$28+BV29</f>
        <v>0.07780000000000001</v>
      </c>
      <c r="CC29" s="15">
        <f t="shared" si="31"/>
        <v>0.33242499999999997</v>
      </c>
      <c r="CD29" s="15">
        <f t="shared" si="31"/>
        <v>0.5870500000000001</v>
      </c>
      <c r="CE29" s="15">
        <f t="shared" si="31"/>
        <v>0.8416750000000001</v>
      </c>
      <c r="CF29" s="15">
        <f t="shared" si="31"/>
        <v>1.0963</v>
      </c>
      <c r="CH29" s="17">
        <v>227</v>
      </c>
      <c r="CI29" s="16"/>
    </row>
    <row r="30" spans="1:87" ht="12.75" customHeight="1">
      <c r="A30" s="6">
        <v>4200</v>
      </c>
      <c r="B30" s="7" t="s">
        <v>5</v>
      </c>
      <c r="C30" s="7" t="s">
        <v>4</v>
      </c>
      <c r="D30" s="8">
        <v>152</v>
      </c>
      <c r="E30" s="8">
        <v>0.419</v>
      </c>
      <c r="F30" s="10"/>
      <c r="G30" s="10"/>
      <c r="H30" s="10"/>
      <c r="L30" s="5">
        <v>176</v>
      </c>
      <c r="M30" s="5">
        <v>0.39</v>
      </c>
      <c r="N30" s="5">
        <v>176</v>
      </c>
      <c r="O30" s="5">
        <v>0.51</v>
      </c>
      <c r="P30" s="5">
        <v>176</v>
      </c>
      <c r="Q30" s="5">
        <v>0.73</v>
      </c>
      <c r="R30" s="6"/>
      <c r="S30" s="9">
        <v>176</v>
      </c>
      <c r="T30" s="28">
        <v>11.49</v>
      </c>
      <c r="U30" s="2"/>
      <c r="V30" s="29">
        <v>11.362</v>
      </c>
      <c r="W30" s="10"/>
      <c r="X30" s="32">
        <f t="shared" si="15"/>
        <v>-0.1280000000000001</v>
      </c>
      <c r="Y30" s="10"/>
      <c r="Z30" s="10"/>
      <c r="AA30" s="2">
        <f t="shared" si="16"/>
        <v>11.88</v>
      </c>
      <c r="AB30" s="11">
        <f t="shared" si="17"/>
        <v>12</v>
      </c>
      <c r="AC30" s="11">
        <f t="shared" si="18"/>
        <v>12.22</v>
      </c>
      <c r="AE30" s="5">
        <v>227</v>
      </c>
      <c r="AF30" s="5">
        <v>0.058</v>
      </c>
      <c r="AG30" s="11">
        <f t="shared" si="19"/>
        <v>5.608</v>
      </c>
      <c r="AH30" s="11"/>
      <c r="AI30" s="5">
        <v>1.358</v>
      </c>
      <c r="AJ30" s="11">
        <f t="shared" si="20"/>
        <v>6.9079999999999995</v>
      </c>
      <c r="AK30" s="11"/>
      <c r="AL30" s="20">
        <f>-(($AM$34-$AM$29)/($AE$34-$AE$29)*(AE30-$AE$29)+$AM$29)+AI30</f>
        <v>1.3382</v>
      </c>
      <c r="AM30" s="15"/>
      <c r="AN30" s="3">
        <v>164.65</v>
      </c>
      <c r="AO30" s="12">
        <v>12.84111</v>
      </c>
      <c r="AP30" s="12">
        <v>13.66386</v>
      </c>
      <c r="AQ30" s="9"/>
      <c r="AR30" s="5">
        <v>176</v>
      </c>
      <c r="AS30" s="5">
        <v>11.4074</v>
      </c>
      <c r="AT30" s="5">
        <v>12.1927</v>
      </c>
      <c r="AU30" s="11">
        <f t="shared" si="5"/>
        <v>-0.08259999999999934</v>
      </c>
      <c r="AV30" s="11"/>
      <c r="AW30" s="11">
        <f t="shared" si="6"/>
        <v>0.7027000000000001</v>
      </c>
      <c r="AX30" s="11"/>
      <c r="AY30" s="11">
        <f t="shared" si="21"/>
        <v>0.7852999999999994</v>
      </c>
      <c r="BA30" s="24">
        <v>3800</v>
      </c>
      <c r="BB30" s="24">
        <v>4200</v>
      </c>
      <c r="BC30" s="24">
        <v>4400</v>
      </c>
      <c r="BD30" s="24">
        <v>4600</v>
      </c>
      <c r="BF30" s="26">
        <v>176</v>
      </c>
      <c r="BG30" s="11">
        <f t="shared" si="22"/>
        <v>-0.08259999999999934</v>
      </c>
      <c r="BH30" s="5">
        <f t="shared" si="23"/>
        <v>0.11372500000000049</v>
      </c>
      <c r="BI30" s="5">
        <f t="shared" si="24"/>
        <v>0.3100500000000003</v>
      </c>
      <c r="BJ30" s="5">
        <f t="shared" si="25"/>
        <v>0.5063750000000001</v>
      </c>
      <c r="BK30" s="11">
        <f t="shared" si="26"/>
        <v>0.7027000000000001</v>
      </c>
      <c r="BL30" s="11"/>
      <c r="BM30" s="27">
        <v>228</v>
      </c>
      <c r="BN30" s="31">
        <f t="shared" si="27"/>
        <v>0.039</v>
      </c>
      <c r="BO30" s="5">
        <f t="shared" si="28"/>
        <v>0.039</v>
      </c>
      <c r="BP30" s="5">
        <f t="shared" si="7"/>
        <v>0.2923125</v>
      </c>
      <c r="BQ30" s="5">
        <f t="shared" si="8"/>
        <v>0.545625</v>
      </c>
      <c r="BR30" s="5">
        <f t="shared" si="9"/>
        <v>0.7989375</v>
      </c>
      <c r="BS30" s="19">
        <f t="shared" si="29"/>
        <v>1.351</v>
      </c>
      <c r="BT30" s="25">
        <f t="shared" si="30"/>
        <v>1.05225</v>
      </c>
      <c r="BU30" s="27">
        <v>228</v>
      </c>
      <c r="BV30" s="5">
        <f aca="true" t="shared" si="32" ref="BV30:BV55">BO30</f>
        <v>0.039</v>
      </c>
      <c r="BW30" s="5">
        <f aca="true" t="shared" si="33" ref="BW30:BW53">BP30</f>
        <v>0.2923125</v>
      </c>
      <c r="BX30" s="5">
        <f aca="true" t="shared" si="34" ref="BX30:BX53">BQ30</f>
        <v>0.545625</v>
      </c>
      <c r="BY30" s="5">
        <f aca="true" t="shared" si="35" ref="BY30:BY53">BR30</f>
        <v>0.7989375</v>
      </c>
      <c r="BZ30" s="19">
        <f aca="true" t="shared" si="36" ref="BZ30:BZ53">BT30</f>
        <v>1.05225</v>
      </c>
      <c r="CA30" s="27">
        <v>228</v>
      </c>
      <c r="CB30" s="15">
        <f t="shared" si="31"/>
        <v>0.0786</v>
      </c>
      <c r="CC30" s="15">
        <f t="shared" si="31"/>
        <v>0.3319125</v>
      </c>
      <c r="CD30" s="15">
        <f t="shared" si="31"/>
        <v>0.585225</v>
      </c>
      <c r="CE30" s="15">
        <f t="shared" si="31"/>
        <v>0.8385374999999999</v>
      </c>
      <c r="CF30" s="15">
        <f t="shared" si="31"/>
        <v>1.09185</v>
      </c>
      <c r="CH30" s="17">
        <v>228</v>
      </c>
      <c r="CI30" s="16"/>
    </row>
    <row r="31" spans="1:86" ht="12.75" customHeight="1">
      <c r="A31" s="6">
        <v>4400</v>
      </c>
      <c r="B31" s="7" t="s">
        <v>5</v>
      </c>
      <c r="C31" s="7" t="s">
        <v>4</v>
      </c>
      <c r="D31" s="8">
        <v>152</v>
      </c>
      <c r="E31" s="8">
        <v>0.575</v>
      </c>
      <c r="F31" s="10"/>
      <c r="G31" s="10"/>
      <c r="H31" s="10"/>
      <c r="L31" s="5">
        <v>177</v>
      </c>
      <c r="M31" s="5">
        <v>0.39</v>
      </c>
      <c r="N31" s="5">
        <v>177</v>
      </c>
      <c r="O31" s="5">
        <v>0.51</v>
      </c>
      <c r="P31" s="5">
        <v>177</v>
      </c>
      <c r="Q31" s="5">
        <v>0.73</v>
      </c>
      <c r="R31" s="6"/>
      <c r="S31" s="9">
        <v>177</v>
      </c>
      <c r="T31" s="28">
        <v>11.33</v>
      </c>
      <c r="U31" s="2"/>
      <c r="V31" s="29">
        <v>11.194</v>
      </c>
      <c r="W31" s="10"/>
      <c r="X31" s="32">
        <f t="shared" si="15"/>
        <v>-0.13599999999999923</v>
      </c>
      <c r="Y31" s="10"/>
      <c r="Z31" s="10"/>
      <c r="AA31" s="2">
        <f t="shared" si="16"/>
        <v>11.72</v>
      </c>
      <c r="AB31" s="11">
        <f t="shared" si="17"/>
        <v>11.84</v>
      </c>
      <c r="AC31" s="11">
        <f t="shared" si="18"/>
        <v>12.06</v>
      </c>
      <c r="AE31" s="5">
        <v>228</v>
      </c>
      <c r="AF31" s="5">
        <v>0.039</v>
      </c>
      <c r="AG31" s="11">
        <f t="shared" si="19"/>
        <v>5.489</v>
      </c>
      <c r="AH31" s="11"/>
      <c r="AI31" s="5">
        <v>1.351</v>
      </c>
      <c r="AJ31" s="11">
        <f t="shared" si="20"/>
        <v>6.801</v>
      </c>
      <c r="AK31" s="11"/>
      <c r="AL31" s="20">
        <f>-(($AM$34-$AM$29)/($AE$34-$AE$29)*(AE31-$AE$29)+$AM$29)+AI31</f>
        <v>1.3114</v>
      </c>
      <c r="AM31" s="15"/>
      <c r="AN31" s="3">
        <v>165.21</v>
      </c>
      <c r="AO31" s="12">
        <v>12.71086</v>
      </c>
      <c r="AP31" s="12">
        <v>13.5249</v>
      </c>
      <c r="AQ31" s="9"/>
      <c r="AR31" s="5">
        <v>177</v>
      </c>
      <c r="AS31" s="5">
        <v>11.2472</v>
      </c>
      <c r="AT31" s="5">
        <v>12.0271</v>
      </c>
      <c r="AU31" s="11">
        <f t="shared" si="5"/>
        <v>-0.08280000000000065</v>
      </c>
      <c r="AV31" s="11"/>
      <c r="AW31" s="11">
        <f t="shared" si="6"/>
        <v>0.6971000000000007</v>
      </c>
      <c r="AX31" s="11"/>
      <c r="AY31" s="11">
        <f t="shared" si="21"/>
        <v>0.7799000000000014</v>
      </c>
      <c r="BA31" s="24">
        <v>3800</v>
      </c>
      <c r="BB31" s="24">
        <v>4200</v>
      </c>
      <c r="BC31" s="24">
        <v>4400</v>
      </c>
      <c r="BD31" s="24">
        <v>4600</v>
      </c>
      <c r="BF31" s="26">
        <v>177</v>
      </c>
      <c r="BG31" s="11">
        <f t="shared" si="22"/>
        <v>-0.08280000000000065</v>
      </c>
      <c r="BH31" s="5">
        <f t="shared" si="23"/>
        <v>0.11217499999999969</v>
      </c>
      <c r="BI31" s="5">
        <f t="shared" si="24"/>
        <v>0.30715000000000003</v>
      </c>
      <c r="BJ31" s="5">
        <f t="shared" si="25"/>
        <v>0.5021250000000004</v>
      </c>
      <c r="BK31" s="11">
        <f t="shared" si="26"/>
        <v>0.6971000000000007</v>
      </c>
      <c r="BL31" s="11"/>
      <c r="BM31" s="27">
        <v>229</v>
      </c>
      <c r="BN31" s="31">
        <f t="shared" si="27"/>
        <v>0.014</v>
      </c>
      <c r="BO31" s="5">
        <f t="shared" si="28"/>
        <v>0.014</v>
      </c>
      <c r="BP31" s="5">
        <f t="shared" si="7"/>
        <v>0.2680625</v>
      </c>
      <c r="BQ31" s="5">
        <f t="shared" si="8"/>
        <v>0.522125</v>
      </c>
      <c r="BR31" s="5">
        <f t="shared" si="9"/>
        <v>0.7761874999999998</v>
      </c>
      <c r="BS31" s="19">
        <f t="shared" si="29"/>
        <v>1.355</v>
      </c>
      <c r="BT31" s="25">
        <f t="shared" si="30"/>
        <v>1.0302499999999999</v>
      </c>
      <c r="BU31" s="27">
        <v>229</v>
      </c>
      <c r="BV31" s="5">
        <f t="shared" si="32"/>
        <v>0.014</v>
      </c>
      <c r="BW31" s="5">
        <f t="shared" si="33"/>
        <v>0.2680625</v>
      </c>
      <c r="BX31" s="5">
        <f t="shared" si="34"/>
        <v>0.522125</v>
      </c>
      <c r="BY31" s="5">
        <f t="shared" si="35"/>
        <v>0.7761874999999998</v>
      </c>
      <c r="BZ31" s="19">
        <f t="shared" si="36"/>
        <v>1.0302499999999999</v>
      </c>
      <c r="CA31" s="27">
        <v>229</v>
      </c>
      <c r="CB31" s="15">
        <f t="shared" si="31"/>
        <v>0.0734</v>
      </c>
      <c r="CC31" s="15">
        <f t="shared" si="31"/>
        <v>0.3274625</v>
      </c>
      <c r="CD31" s="15">
        <f t="shared" si="31"/>
        <v>0.581525</v>
      </c>
      <c r="CE31" s="15">
        <f t="shared" si="31"/>
        <v>0.8355874999999998</v>
      </c>
      <c r="CF31" s="15">
        <f t="shared" si="31"/>
        <v>1.0896499999999998</v>
      </c>
      <c r="CH31" s="17">
        <v>229</v>
      </c>
    </row>
    <row r="32" spans="1:86" ht="12.75" customHeight="1">
      <c r="A32" s="6">
        <v>4600</v>
      </c>
      <c r="B32" s="7" t="s">
        <v>5</v>
      </c>
      <c r="C32" s="7" t="s">
        <v>4</v>
      </c>
      <c r="D32" s="8">
        <v>152</v>
      </c>
      <c r="E32" s="8">
        <v>0.77</v>
      </c>
      <c r="F32" s="10"/>
      <c r="G32" s="21"/>
      <c r="H32" s="21"/>
      <c r="L32" s="5">
        <v>178</v>
      </c>
      <c r="M32" s="5">
        <v>0.4</v>
      </c>
      <c r="N32" s="5">
        <v>178</v>
      </c>
      <c r="O32" s="5">
        <v>0.52</v>
      </c>
      <c r="P32" s="5">
        <v>178</v>
      </c>
      <c r="Q32" s="5">
        <v>0.74</v>
      </c>
      <c r="R32" s="6"/>
      <c r="S32" s="9">
        <v>178</v>
      </c>
      <c r="T32" s="28">
        <v>11.24</v>
      </c>
      <c r="U32" s="2"/>
      <c r="V32" s="29">
        <v>11.071</v>
      </c>
      <c r="W32" s="10"/>
      <c r="X32" s="32">
        <f t="shared" si="15"/>
        <v>-0.16900000000000048</v>
      </c>
      <c r="Y32" s="10"/>
      <c r="Z32" s="10"/>
      <c r="AA32" s="2">
        <f t="shared" si="16"/>
        <v>11.64</v>
      </c>
      <c r="AB32" s="11">
        <f t="shared" si="17"/>
        <v>11.76</v>
      </c>
      <c r="AC32" s="11">
        <f t="shared" si="18"/>
        <v>11.98</v>
      </c>
      <c r="AE32" s="5">
        <v>229</v>
      </c>
      <c r="AF32" s="5">
        <v>0.014</v>
      </c>
      <c r="AG32" s="11">
        <f t="shared" si="19"/>
        <v>5.364</v>
      </c>
      <c r="AH32" s="11"/>
      <c r="AI32" s="5">
        <v>1.355</v>
      </c>
      <c r="AJ32" s="11">
        <f t="shared" si="20"/>
        <v>6.705</v>
      </c>
      <c r="AK32" s="11"/>
      <c r="AL32" s="20">
        <f>-(($AM$34-$AM$29)/($AE$34-$AE$29)*(AE32-$AE$29)+$AM$29)+AI32</f>
        <v>1.2955999999999999</v>
      </c>
      <c r="AM32" s="15"/>
      <c r="AN32" s="3">
        <v>165.78</v>
      </c>
      <c r="AO32" s="12">
        <v>12.71179</v>
      </c>
      <c r="AP32" s="12">
        <v>13.52975</v>
      </c>
      <c r="AQ32" s="9"/>
      <c r="AR32" s="5">
        <v>178</v>
      </c>
      <c r="AS32" s="5">
        <v>11.2474</v>
      </c>
      <c r="AT32" s="5">
        <v>12.038</v>
      </c>
      <c r="AU32" s="11">
        <f t="shared" si="5"/>
        <v>0.007400000000000517</v>
      </c>
      <c r="AV32" s="11"/>
      <c r="AW32" s="11">
        <f t="shared" si="6"/>
        <v>0.798</v>
      </c>
      <c r="AX32" s="11"/>
      <c r="AY32" s="11">
        <f t="shared" si="21"/>
        <v>0.7905999999999995</v>
      </c>
      <c r="BA32" s="24">
        <v>3800</v>
      </c>
      <c r="BB32" s="24">
        <v>4200</v>
      </c>
      <c r="BC32" s="24">
        <v>4400</v>
      </c>
      <c r="BD32" s="24">
        <v>4600</v>
      </c>
      <c r="BF32" s="26">
        <v>178</v>
      </c>
      <c r="BG32" s="11">
        <f t="shared" si="22"/>
        <v>0.007400000000000517</v>
      </c>
      <c r="BH32" s="5">
        <f t="shared" si="23"/>
        <v>0.20505000000000037</v>
      </c>
      <c r="BI32" s="5">
        <f t="shared" si="24"/>
        <v>0.4027000000000002</v>
      </c>
      <c r="BJ32" s="5">
        <f t="shared" si="25"/>
        <v>0.6003500000000002</v>
      </c>
      <c r="BK32" s="11">
        <f t="shared" si="26"/>
        <v>0.798</v>
      </c>
      <c r="BL32" s="11"/>
      <c r="BM32" s="27">
        <v>230</v>
      </c>
      <c r="BN32" s="31">
        <f t="shared" si="27"/>
        <v>-0.002</v>
      </c>
      <c r="BO32" s="5">
        <f t="shared" si="28"/>
        <v>-0.002</v>
      </c>
      <c r="BP32" s="5">
        <f t="shared" si="7"/>
        <v>0.2540625</v>
      </c>
      <c r="BQ32" s="5">
        <f t="shared" si="8"/>
        <v>0.510125</v>
      </c>
      <c r="BR32" s="5">
        <f t="shared" si="9"/>
        <v>0.7661875000000001</v>
      </c>
      <c r="BS32" s="19">
        <f t="shared" si="29"/>
        <v>1.363</v>
      </c>
      <c r="BT32" s="25">
        <f t="shared" si="30"/>
        <v>1.02225</v>
      </c>
      <c r="BU32" s="27">
        <v>230</v>
      </c>
      <c r="BV32" s="5">
        <f t="shared" si="32"/>
        <v>-0.002</v>
      </c>
      <c r="BW32" s="5">
        <f t="shared" si="33"/>
        <v>0.2540625</v>
      </c>
      <c r="BX32" s="5">
        <f t="shared" si="34"/>
        <v>0.510125</v>
      </c>
      <c r="BY32" s="5">
        <f t="shared" si="35"/>
        <v>0.7661875000000001</v>
      </c>
      <c r="BZ32" s="19">
        <f t="shared" si="36"/>
        <v>1.02225</v>
      </c>
      <c r="CA32" s="27">
        <v>230</v>
      </c>
      <c r="CB32" s="15">
        <f t="shared" si="31"/>
        <v>0.0772</v>
      </c>
      <c r="CC32" s="15">
        <f t="shared" si="31"/>
        <v>0.3332625</v>
      </c>
      <c r="CD32" s="15">
        <f t="shared" si="31"/>
        <v>0.5893250000000001</v>
      </c>
      <c r="CE32" s="15">
        <f t="shared" si="31"/>
        <v>0.8453875000000002</v>
      </c>
      <c r="CF32" s="15">
        <f t="shared" si="31"/>
        <v>1.10145</v>
      </c>
      <c r="CH32" s="17">
        <v>230</v>
      </c>
    </row>
    <row r="33" spans="1:86" ht="12.75" customHeight="1">
      <c r="A33" s="6">
        <v>3600</v>
      </c>
      <c r="B33" s="7" t="s">
        <v>5</v>
      </c>
      <c r="C33" s="7" t="s">
        <v>4</v>
      </c>
      <c r="D33" s="8">
        <v>152.5</v>
      </c>
      <c r="E33" s="8">
        <v>0.401</v>
      </c>
      <c r="F33" s="10"/>
      <c r="G33" s="22"/>
      <c r="H33" s="16"/>
      <c r="L33" s="5">
        <v>179</v>
      </c>
      <c r="M33" s="5">
        <v>0.39</v>
      </c>
      <c r="N33" s="5">
        <v>179</v>
      </c>
      <c r="O33" s="5">
        <v>0.52</v>
      </c>
      <c r="P33" s="5">
        <v>179</v>
      </c>
      <c r="Q33" s="5">
        <v>0.74</v>
      </c>
      <c r="R33" s="6"/>
      <c r="S33" s="9">
        <v>179</v>
      </c>
      <c r="T33" s="28">
        <v>11.16</v>
      </c>
      <c r="U33" s="2"/>
      <c r="V33" s="29">
        <v>10.98</v>
      </c>
      <c r="W33" s="10"/>
      <c r="X33" s="32">
        <f t="shared" si="15"/>
        <v>-0.17999999999999972</v>
      </c>
      <c r="Y33" s="10"/>
      <c r="Z33" s="10"/>
      <c r="AA33" s="2">
        <f t="shared" si="16"/>
        <v>11.55</v>
      </c>
      <c r="AB33" s="11">
        <f t="shared" si="17"/>
        <v>11.68</v>
      </c>
      <c r="AC33" s="11">
        <f t="shared" si="18"/>
        <v>11.9</v>
      </c>
      <c r="AE33" s="5">
        <v>230</v>
      </c>
      <c r="AF33" s="5">
        <v>-0.002</v>
      </c>
      <c r="AG33" s="11">
        <f t="shared" si="19"/>
        <v>5.248</v>
      </c>
      <c r="AH33" s="11"/>
      <c r="AI33" s="5">
        <v>1.363</v>
      </c>
      <c r="AJ33" s="11">
        <f t="shared" si="20"/>
        <v>6.6129999999999995</v>
      </c>
      <c r="AK33" s="11"/>
      <c r="AL33" s="20">
        <f>-(($AM$34-$AM$29)/($AE$34-$AE$29)*(AE33-$AE$29)+$AM$29)+AI33</f>
        <v>1.2838</v>
      </c>
      <c r="AM33" s="15"/>
      <c r="AN33" s="3">
        <v>165.78</v>
      </c>
      <c r="AO33" s="12">
        <v>12.71179</v>
      </c>
      <c r="AP33" s="12">
        <v>13.52975</v>
      </c>
      <c r="AQ33" s="9"/>
      <c r="AR33" s="5">
        <v>179</v>
      </c>
      <c r="AS33" s="5">
        <v>11.1831</v>
      </c>
      <c r="AT33" s="5">
        <v>11.9721</v>
      </c>
      <c r="AU33" s="11">
        <f t="shared" si="5"/>
        <v>0.023099999999999454</v>
      </c>
      <c r="AV33" s="11"/>
      <c r="AW33" s="11">
        <f t="shared" si="6"/>
        <v>0.8120999999999992</v>
      </c>
      <c r="AX33" s="11"/>
      <c r="AY33" s="11">
        <f t="shared" si="21"/>
        <v>0.7889999999999997</v>
      </c>
      <c r="BA33" s="24">
        <v>3800</v>
      </c>
      <c r="BB33" s="24">
        <v>4200</v>
      </c>
      <c r="BC33" s="24">
        <v>4400</v>
      </c>
      <c r="BD33" s="24">
        <v>4600</v>
      </c>
      <c r="BF33" s="26">
        <v>179</v>
      </c>
      <c r="BG33" s="11">
        <f t="shared" si="22"/>
        <v>0.023099999999999454</v>
      </c>
      <c r="BH33" s="5">
        <f t="shared" si="23"/>
        <v>0.2203499999999994</v>
      </c>
      <c r="BI33" s="5">
        <f t="shared" si="24"/>
        <v>0.41759999999999936</v>
      </c>
      <c r="BJ33" s="5">
        <f t="shared" si="25"/>
        <v>0.6148499999999992</v>
      </c>
      <c r="BK33" s="11">
        <f t="shared" si="26"/>
        <v>0.8120999999999992</v>
      </c>
      <c r="BL33" s="11"/>
      <c r="BM33" s="27">
        <v>231</v>
      </c>
      <c r="BN33" s="31">
        <f t="shared" si="27"/>
        <v>0.001</v>
      </c>
      <c r="BO33" s="5">
        <f t="shared" si="28"/>
        <v>0.001</v>
      </c>
      <c r="BP33" s="5">
        <f t="shared" si="7"/>
        <v>0.2558125</v>
      </c>
      <c r="BQ33" s="5">
        <f t="shared" si="8"/>
        <v>0.510625</v>
      </c>
      <c r="BR33" s="5">
        <f t="shared" si="9"/>
        <v>0.7654375</v>
      </c>
      <c r="BS33" s="19">
        <f t="shared" si="29"/>
        <v>1.359</v>
      </c>
      <c r="BT33" s="25">
        <f t="shared" si="30"/>
        <v>1.0202499999999999</v>
      </c>
      <c r="BU33" s="27">
        <v>231</v>
      </c>
      <c r="BV33" s="5">
        <f t="shared" si="32"/>
        <v>0.001</v>
      </c>
      <c r="BW33" s="5">
        <f t="shared" si="33"/>
        <v>0.2558125</v>
      </c>
      <c r="BX33" s="5">
        <f t="shared" si="34"/>
        <v>0.510625</v>
      </c>
      <c r="BY33" s="5">
        <f t="shared" si="35"/>
        <v>0.7654375</v>
      </c>
      <c r="BZ33" s="19">
        <f t="shared" si="36"/>
        <v>1.0202499999999999</v>
      </c>
      <c r="CA33" s="27">
        <v>231</v>
      </c>
      <c r="CB33" s="15">
        <f>BV33+$CG33</f>
        <v>0.1</v>
      </c>
      <c r="CC33" s="15">
        <f>BW33+$CG33</f>
        <v>0.3548125</v>
      </c>
      <c r="CD33" s="15">
        <f>BX33+$CG33</f>
        <v>0.609625</v>
      </c>
      <c r="CE33" s="15">
        <f>BY33+$CG33</f>
        <v>0.8644375</v>
      </c>
      <c r="CF33" s="15">
        <f>BZ33+$CG33</f>
        <v>1.1192499999999999</v>
      </c>
      <c r="CG33" s="15">
        <v>0.099</v>
      </c>
      <c r="CH33" s="17">
        <v>231</v>
      </c>
    </row>
    <row r="34" spans="1:86" ht="12.75" customHeight="1">
      <c r="A34" s="6">
        <v>3800</v>
      </c>
      <c r="B34" s="7" t="s">
        <v>5</v>
      </c>
      <c r="C34" s="7" t="s">
        <v>4</v>
      </c>
      <c r="D34" s="8">
        <v>152.5</v>
      </c>
      <c r="E34" s="8">
        <v>0.48</v>
      </c>
      <c r="F34" s="10"/>
      <c r="G34" s="22"/>
      <c r="H34" s="16"/>
      <c r="L34" s="5">
        <v>180</v>
      </c>
      <c r="M34" s="5">
        <v>0.39</v>
      </c>
      <c r="N34" s="5">
        <v>180</v>
      </c>
      <c r="O34" s="5">
        <v>0.52</v>
      </c>
      <c r="P34" s="5">
        <v>180</v>
      </c>
      <c r="Q34" s="5">
        <v>0.74</v>
      </c>
      <c r="R34" s="6"/>
      <c r="S34" s="9">
        <v>180</v>
      </c>
      <c r="T34" s="28">
        <v>11.03</v>
      </c>
      <c r="U34" s="2"/>
      <c r="V34" s="29">
        <v>10.858</v>
      </c>
      <c r="W34" s="10"/>
      <c r="X34" s="32">
        <f t="shared" si="15"/>
        <v>-0.17199999999999882</v>
      </c>
      <c r="Y34" s="10"/>
      <c r="Z34" s="10"/>
      <c r="AA34" s="2">
        <f t="shared" si="16"/>
        <v>11.42</v>
      </c>
      <c r="AB34" s="11">
        <f t="shared" si="17"/>
        <v>11.549999999999999</v>
      </c>
      <c r="AC34" s="11">
        <f t="shared" si="18"/>
        <v>11.77</v>
      </c>
      <c r="AE34" s="5">
        <v>231</v>
      </c>
      <c r="AF34" s="5">
        <v>0.001</v>
      </c>
      <c r="AG34" s="11">
        <f t="shared" si="19"/>
        <v>5.151000000000001</v>
      </c>
      <c r="AH34" s="11">
        <f>AF34+U85</f>
        <v>5.2940000000000005</v>
      </c>
      <c r="AI34" s="5">
        <v>1.359</v>
      </c>
      <c r="AJ34" s="11">
        <f t="shared" si="20"/>
        <v>6.509</v>
      </c>
      <c r="AK34" s="11">
        <f>AI34+U85</f>
        <v>6.652</v>
      </c>
      <c r="AL34" s="20">
        <f>AI34-AM34</f>
        <v>1.26</v>
      </c>
      <c r="AM34" s="15">
        <v>0.099</v>
      </c>
      <c r="AN34" s="3">
        <v>166.35</v>
      </c>
      <c r="AO34" s="12">
        <v>12.62837</v>
      </c>
      <c r="AP34" s="12">
        <v>13.43882</v>
      </c>
      <c r="AQ34" s="9"/>
      <c r="AR34" s="5">
        <v>180</v>
      </c>
      <c r="AS34" s="5">
        <v>11.115</v>
      </c>
      <c r="AT34" s="5">
        <v>11.9059</v>
      </c>
      <c r="AU34" s="11">
        <f t="shared" si="5"/>
        <v>0.08500000000000085</v>
      </c>
      <c r="AV34" s="11"/>
      <c r="AW34" s="11">
        <f t="shared" si="6"/>
        <v>0.8759000000000015</v>
      </c>
      <c r="AX34" s="11"/>
      <c r="AY34" s="11">
        <f t="shared" si="21"/>
        <v>0.7909000000000006</v>
      </c>
      <c r="BA34" s="24">
        <v>3800</v>
      </c>
      <c r="BB34" s="24">
        <v>4200</v>
      </c>
      <c r="BC34" s="24">
        <v>4400</v>
      </c>
      <c r="BD34" s="24">
        <v>4600</v>
      </c>
      <c r="BF34" s="26">
        <v>180</v>
      </c>
      <c r="BG34" s="11">
        <f t="shared" si="22"/>
        <v>0.08500000000000085</v>
      </c>
      <c r="BH34" s="5">
        <f t="shared" si="23"/>
        <v>0.282725000000001</v>
      </c>
      <c r="BI34" s="5">
        <f t="shared" si="24"/>
        <v>0.48045000000000115</v>
      </c>
      <c r="BJ34" s="5">
        <f t="shared" si="25"/>
        <v>0.6781750000000013</v>
      </c>
      <c r="BK34" s="11">
        <f t="shared" si="26"/>
        <v>0.8759000000000015</v>
      </c>
      <c r="BL34" s="11"/>
      <c r="BM34" s="27">
        <v>232</v>
      </c>
      <c r="BN34" s="31">
        <f t="shared" si="27"/>
        <v>0.057</v>
      </c>
      <c r="BO34" s="5">
        <f t="shared" si="28"/>
        <v>0.057</v>
      </c>
      <c r="BP34" s="5">
        <f t="shared" si="7"/>
        <v>0.310875</v>
      </c>
      <c r="BQ34" s="5">
        <f t="shared" si="8"/>
        <v>0.5647500000000001</v>
      </c>
      <c r="BR34" s="5">
        <f t="shared" si="9"/>
        <v>0.8186250000000002</v>
      </c>
      <c r="BS34" s="19">
        <f t="shared" si="29"/>
        <v>1.354</v>
      </c>
      <c r="BT34" s="25">
        <f t="shared" si="30"/>
        <v>1.0725</v>
      </c>
      <c r="BU34" s="27">
        <v>232</v>
      </c>
      <c r="BV34" s="5">
        <f t="shared" si="32"/>
        <v>0.057</v>
      </c>
      <c r="BW34" s="5">
        <f t="shared" si="33"/>
        <v>0.310875</v>
      </c>
      <c r="BX34" s="5">
        <f t="shared" si="34"/>
        <v>0.5647500000000001</v>
      </c>
      <c r="BY34" s="5">
        <f t="shared" si="35"/>
        <v>0.8186250000000002</v>
      </c>
      <c r="BZ34" s="19">
        <f t="shared" si="36"/>
        <v>1.0725</v>
      </c>
      <c r="CA34" s="27">
        <v>232</v>
      </c>
      <c r="CB34" s="15">
        <f aca="true" t="shared" si="37" ref="CB34:CF36">($CG$37-$CG$33)/($CH$37-$CH$33)*($CH34-$CH$33)+$CG$33+BV34</f>
        <v>0.16025</v>
      </c>
      <c r="CC34" s="15">
        <f t="shared" si="37"/>
        <v>0.414125</v>
      </c>
      <c r="CD34" s="15">
        <f t="shared" si="37"/>
        <v>0.6680000000000001</v>
      </c>
      <c r="CE34" s="15">
        <f t="shared" si="37"/>
        <v>0.9218750000000002</v>
      </c>
      <c r="CF34" s="15">
        <f t="shared" si="37"/>
        <v>1.17575</v>
      </c>
      <c r="CH34" s="17">
        <v>232</v>
      </c>
    </row>
    <row r="35" spans="1:86" ht="12.75" customHeight="1">
      <c r="A35" s="6">
        <v>3950</v>
      </c>
      <c r="B35" s="7" t="s">
        <v>5</v>
      </c>
      <c r="C35" s="7" t="s">
        <v>4</v>
      </c>
      <c r="D35" s="8">
        <v>152.5</v>
      </c>
      <c r="E35" s="8">
        <v>0.55</v>
      </c>
      <c r="F35" s="10"/>
      <c r="G35" s="22"/>
      <c r="H35" s="16"/>
      <c r="L35" s="5">
        <v>181</v>
      </c>
      <c r="M35" s="5">
        <v>0.38</v>
      </c>
      <c r="N35" s="5">
        <v>181</v>
      </c>
      <c r="O35" s="5">
        <v>0.5</v>
      </c>
      <c r="P35" s="5">
        <v>181</v>
      </c>
      <c r="Q35" s="5">
        <v>0.72</v>
      </c>
      <c r="R35" s="6"/>
      <c r="S35" s="9">
        <v>181</v>
      </c>
      <c r="T35" s="28">
        <v>10.89</v>
      </c>
      <c r="U35" s="2"/>
      <c r="V35" s="29">
        <v>10.741</v>
      </c>
      <c r="W35" s="10"/>
      <c r="X35" s="32">
        <f t="shared" si="15"/>
        <v>-0.1490000000000009</v>
      </c>
      <c r="Y35" s="10"/>
      <c r="Z35" s="10"/>
      <c r="AA35" s="2">
        <f t="shared" si="16"/>
        <v>11.270000000000001</v>
      </c>
      <c r="AB35" s="11">
        <f t="shared" si="17"/>
        <v>11.39</v>
      </c>
      <c r="AC35" s="11">
        <f t="shared" si="18"/>
        <v>11.610000000000001</v>
      </c>
      <c r="AE35" s="5">
        <v>232</v>
      </c>
      <c r="AF35" s="5">
        <v>0.057</v>
      </c>
      <c r="AG35" s="11">
        <f t="shared" si="19"/>
        <v>5.057</v>
      </c>
      <c r="AH35" s="11">
        <f aca="true" t="shared" si="38" ref="AH35:AH65">AF35+U86</f>
        <v>5.2</v>
      </c>
      <c r="AI35" s="5">
        <v>1.354</v>
      </c>
      <c r="AJ35" s="11">
        <f t="shared" si="20"/>
        <v>6.354</v>
      </c>
      <c r="AK35" s="11">
        <f aca="true" t="shared" si="39" ref="AK35:AK65">AI35+U86</f>
        <v>6.497</v>
      </c>
      <c r="AL35" s="20">
        <f>-(($AM$38-$AM$34)/($AE$38-$AE$34)*(AE35-$AE$34)+$AM$34)+AI35</f>
        <v>1.25075</v>
      </c>
      <c r="AM35" s="15"/>
      <c r="AN35" s="3">
        <v>166.9</v>
      </c>
      <c r="AO35" s="12">
        <v>12.58748</v>
      </c>
      <c r="AP35" s="12">
        <v>13.40308</v>
      </c>
      <c r="AQ35" s="9"/>
      <c r="AR35" s="5">
        <v>181</v>
      </c>
      <c r="AS35" s="5">
        <v>10.9782</v>
      </c>
      <c r="AT35" s="5">
        <v>11.7539</v>
      </c>
      <c r="AU35" s="11">
        <f t="shared" si="5"/>
        <v>0.08819999999999872</v>
      </c>
      <c r="AV35" s="11"/>
      <c r="AW35" s="11">
        <f t="shared" si="6"/>
        <v>0.8638999999999992</v>
      </c>
      <c r="AX35" s="11"/>
      <c r="AY35" s="11">
        <f t="shared" si="21"/>
        <v>0.7757000000000005</v>
      </c>
      <c r="BA35" s="24">
        <v>3800</v>
      </c>
      <c r="BB35" s="24">
        <v>4200</v>
      </c>
      <c r="BC35" s="24">
        <v>4400</v>
      </c>
      <c r="BD35" s="24">
        <v>4600</v>
      </c>
      <c r="BF35" s="26">
        <v>181</v>
      </c>
      <c r="BG35" s="11">
        <f t="shared" si="22"/>
        <v>0.08819999999999872</v>
      </c>
      <c r="BH35" s="5">
        <f t="shared" si="23"/>
        <v>0.28212499999999885</v>
      </c>
      <c r="BI35" s="5">
        <f t="shared" si="24"/>
        <v>0.476049999999999</v>
      </c>
      <c r="BJ35" s="5">
        <f t="shared" si="25"/>
        <v>0.6699749999999991</v>
      </c>
      <c r="BK35" s="11">
        <f t="shared" si="26"/>
        <v>0.8638999999999992</v>
      </c>
      <c r="BL35" s="11"/>
      <c r="BM35" s="27">
        <v>233</v>
      </c>
      <c r="BN35" s="31">
        <f t="shared" si="27"/>
        <v>0.157</v>
      </c>
      <c r="BO35" s="5">
        <f t="shared" si="28"/>
        <v>0.157</v>
      </c>
      <c r="BP35" s="5">
        <f t="shared" si="7"/>
        <v>0.40918750000000004</v>
      </c>
      <c r="BQ35" s="5">
        <f t="shared" si="8"/>
        <v>0.661375</v>
      </c>
      <c r="BR35" s="5">
        <f t="shared" si="9"/>
        <v>0.9135625</v>
      </c>
      <c r="BS35" s="19">
        <f t="shared" si="29"/>
        <v>1.345</v>
      </c>
      <c r="BT35" s="25">
        <f t="shared" si="30"/>
        <v>1.16575</v>
      </c>
      <c r="BU35" s="27">
        <v>233</v>
      </c>
      <c r="BV35" s="5">
        <f t="shared" si="32"/>
        <v>0.157</v>
      </c>
      <c r="BW35" s="5">
        <f t="shared" si="33"/>
        <v>0.40918750000000004</v>
      </c>
      <c r="BX35" s="5">
        <f t="shared" si="34"/>
        <v>0.661375</v>
      </c>
      <c r="BY35" s="5">
        <f t="shared" si="35"/>
        <v>0.9135625</v>
      </c>
      <c r="BZ35" s="19">
        <f t="shared" si="36"/>
        <v>1.16575</v>
      </c>
      <c r="CA35" s="27">
        <v>233</v>
      </c>
      <c r="CB35" s="15">
        <f t="shared" si="37"/>
        <v>0.2645</v>
      </c>
      <c r="CC35" s="15">
        <f t="shared" si="37"/>
        <v>0.5166875000000001</v>
      </c>
      <c r="CD35" s="15">
        <f t="shared" si="37"/>
        <v>0.7688750000000001</v>
      </c>
      <c r="CE35" s="15">
        <f t="shared" si="37"/>
        <v>1.0210625</v>
      </c>
      <c r="CF35" s="15">
        <f t="shared" si="37"/>
        <v>1.27325</v>
      </c>
      <c r="CH35" s="17">
        <v>233</v>
      </c>
    </row>
    <row r="36" spans="1:86" ht="12.75" customHeight="1">
      <c r="A36" s="6">
        <v>4200</v>
      </c>
      <c r="B36" s="7" t="s">
        <v>5</v>
      </c>
      <c r="C36" s="7" t="s">
        <v>4</v>
      </c>
      <c r="D36" s="8">
        <v>152.5</v>
      </c>
      <c r="E36" s="8">
        <v>0.42</v>
      </c>
      <c r="F36" s="10"/>
      <c r="G36" s="22"/>
      <c r="H36" s="16"/>
      <c r="L36" s="5">
        <v>182</v>
      </c>
      <c r="M36" s="5">
        <v>0.37</v>
      </c>
      <c r="N36" s="5">
        <v>182</v>
      </c>
      <c r="O36" s="5">
        <v>0.48</v>
      </c>
      <c r="P36" s="5">
        <v>182</v>
      </c>
      <c r="Q36" s="5">
        <v>0.69</v>
      </c>
      <c r="R36" s="6"/>
      <c r="S36" s="9">
        <v>182</v>
      </c>
      <c r="T36" s="28">
        <v>10.64</v>
      </c>
      <c r="U36" s="2"/>
      <c r="V36" s="29">
        <v>10.483</v>
      </c>
      <c r="W36" s="10"/>
      <c r="X36" s="32">
        <f t="shared" si="15"/>
        <v>-0.15700000000000003</v>
      </c>
      <c r="Y36" s="10"/>
      <c r="Z36" s="10"/>
      <c r="AA36" s="2">
        <f t="shared" si="16"/>
        <v>11.01</v>
      </c>
      <c r="AB36" s="11">
        <f t="shared" si="17"/>
        <v>11.120000000000001</v>
      </c>
      <c r="AC36" s="11">
        <f t="shared" si="18"/>
        <v>11.33</v>
      </c>
      <c r="AE36" s="5">
        <v>233</v>
      </c>
      <c r="AF36" s="5">
        <v>0.157</v>
      </c>
      <c r="AG36" s="11">
        <f t="shared" si="19"/>
        <v>4.957</v>
      </c>
      <c r="AH36" s="11">
        <f t="shared" si="38"/>
        <v>5.193</v>
      </c>
      <c r="AI36" s="5">
        <v>1.345</v>
      </c>
      <c r="AJ36" s="11">
        <f t="shared" si="20"/>
        <v>6.145</v>
      </c>
      <c r="AK36" s="11">
        <f t="shared" si="39"/>
        <v>6.380999999999999</v>
      </c>
      <c r="AL36" s="20">
        <f>-(($AM$38-$AM$34)/($AE$38-$AE$34)*(AE36-$AE$34)+$AM$34)+AI36</f>
        <v>1.2375</v>
      </c>
      <c r="AM36" s="15"/>
      <c r="AN36" s="3">
        <v>167.46</v>
      </c>
      <c r="AO36" s="12">
        <v>12.5212</v>
      </c>
      <c r="AP36" s="12">
        <v>13.33598</v>
      </c>
      <c r="AQ36" s="9"/>
      <c r="AR36" s="5">
        <v>182</v>
      </c>
      <c r="AS36" s="5">
        <v>10.7516</v>
      </c>
      <c r="AT36" s="5">
        <v>11.5006</v>
      </c>
      <c r="AU36" s="11">
        <f aca="true" t="shared" si="40" ref="AU36:AU67">AS36-T36</f>
        <v>0.11159999999999926</v>
      </c>
      <c r="AV36" s="11"/>
      <c r="AW36" s="11">
        <f aca="true" t="shared" si="41" ref="AW36:AW67">AT36-T36</f>
        <v>0.8605999999999998</v>
      </c>
      <c r="AX36" s="11"/>
      <c r="AY36" s="11">
        <f t="shared" si="21"/>
        <v>0.7490000000000006</v>
      </c>
      <c r="BA36" s="24">
        <v>3800</v>
      </c>
      <c r="BB36" s="24">
        <v>4200</v>
      </c>
      <c r="BC36" s="24">
        <v>4400</v>
      </c>
      <c r="BD36" s="24">
        <v>4600</v>
      </c>
      <c r="BF36" s="26">
        <v>182</v>
      </c>
      <c r="BG36" s="11">
        <f t="shared" si="22"/>
        <v>0.11159999999999926</v>
      </c>
      <c r="BH36" s="5">
        <f t="shared" si="23"/>
        <v>0.2988499999999994</v>
      </c>
      <c r="BI36" s="5">
        <f t="shared" si="24"/>
        <v>0.48609999999999953</v>
      </c>
      <c r="BJ36" s="5">
        <f t="shared" si="25"/>
        <v>0.6733499999999997</v>
      </c>
      <c r="BK36" s="11">
        <f t="shared" si="26"/>
        <v>0.8605999999999998</v>
      </c>
      <c r="BL36" s="11"/>
      <c r="BM36" s="27">
        <v>234</v>
      </c>
      <c r="BN36" s="31">
        <f t="shared" si="27"/>
        <v>0.208</v>
      </c>
      <c r="BO36" s="5">
        <f t="shared" si="28"/>
        <v>0.208</v>
      </c>
      <c r="BP36" s="5">
        <f aca="true" t="shared" si="42" ref="BP36:BP53">($BT36-$BO36)/($BT$3-$BO$3)*($BP$3-$BO$3)+$BO36</f>
        <v>0.45887500000000003</v>
      </c>
      <c r="BQ36" s="5">
        <f aca="true" t="shared" si="43" ref="BQ36:BQ53">($BT36-$BO36)/($BT$3-$BO$3)*($BQ$3-$BO$3)+$BO36</f>
        <v>0.70975</v>
      </c>
      <c r="BR36" s="5">
        <f aca="true" t="shared" si="44" ref="BR36:BR53">($BT36-$BO36)/($BT$3-$BO$3)*($BR$3-$BO$3)+$BO36</f>
        <v>0.960625</v>
      </c>
      <c r="BS36" s="19">
        <f t="shared" si="29"/>
        <v>1.338</v>
      </c>
      <c r="BT36" s="25">
        <f t="shared" si="30"/>
        <v>1.2115</v>
      </c>
      <c r="BU36" s="27">
        <v>234</v>
      </c>
      <c r="BV36" s="5">
        <f t="shared" si="32"/>
        <v>0.208</v>
      </c>
      <c r="BW36" s="5">
        <f t="shared" si="33"/>
        <v>0.45887500000000003</v>
      </c>
      <c r="BX36" s="5">
        <f t="shared" si="34"/>
        <v>0.70975</v>
      </c>
      <c r="BY36" s="5">
        <f t="shared" si="35"/>
        <v>0.960625</v>
      </c>
      <c r="BZ36" s="19">
        <f t="shared" si="36"/>
        <v>1.2115</v>
      </c>
      <c r="CA36" s="27">
        <v>234</v>
      </c>
      <c r="CB36" s="15">
        <f t="shared" si="37"/>
        <v>0.31975</v>
      </c>
      <c r="CC36" s="15">
        <f t="shared" si="37"/>
        <v>0.570625</v>
      </c>
      <c r="CD36" s="15">
        <f t="shared" si="37"/>
        <v>0.8215</v>
      </c>
      <c r="CE36" s="15">
        <f t="shared" si="37"/>
        <v>1.0723749999999999</v>
      </c>
      <c r="CF36" s="15">
        <f t="shared" si="37"/>
        <v>1.32325</v>
      </c>
      <c r="CH36" s="17">
        <v>234</v>
      </c>
    </row>
    <row r="37" spans="1:86" ht="12.75" customHeight="1">
      <c r="A37" s="6">
        <v>4400</v>
      </c>
      <c r="B37" s="7" t="s">
        <v>5</v>
      </c>
      <c r="C37" s="7" t="s">
        <v>4</v>
      </c>
      <c r="D37" s="8">
        <v>152.5</v>
      </c>
      <c r="E37" s="8">
        <v>0.575</v>
      </c>
      <c r="F37" s="10"/>
      <c r="G37" s="22"/>
      <c r="H37" s="16"/>
      <c r="L37" s="5">
        <v>183</v>
      </c>
      <c r="M37" s="5">
        <v>0.35</v>
      </c>
      <c r="N37" s="5">
        <v>183</v>
      </c>
      <c r="O37" s="5">
        <v>0.47</v>
      </c>
      <c r="P37" s="5">
        <v>183</v>
      </c>
      <c r="Q37" s="5">
        <v>0.67</v>
      </c>
      <c r="R37" s="6"/>
      <c r="S37" s="9">
        <v>183</v>
      </c>
      <c r="T37" s="28">
        <v>10.44</v>
      </c>
      <c r="U37" s="2"/>
      <c r="V37" s="29">
        <v>10.304</v>
      </c>
      <c r="W37" s="10"/>
      <c r="X37" s="32">
        <f t="shared" si="15"/>
        <v>-0.13599999999999923</v>
      </c>
      <c r="Y37" s="10"/>
      <c r="Z37" s="10"/>
      <c r="AA37" s="2">
        <f t="shared" si="16"/>
        <v>10.79</v>
      </c>
      <c r="AB37" s="11">
        <f t="shared" si="17"/>
        <v>10.91</v>
      </c>
      <c r="AC37" s="11">
        <f t="shared" si="18"/>
        <v>11.11</v>
      </c>
      <c r="AE37" s="5">
        <v>234</v>
      </c>
      <c r="AF37" s="5">
        <v>0.208</v>
      </c>
      <c r="AG37" s="11">
        <f t="shared" si="19"/>
        <v>4.8580000000000005</v>
      </c>
      <c r="AH37" s="11">
        <f t="shared" si="38"/>
        <v>5.094</v>
      </c>
      <c r="AI37" s="5">
        <v>1.338</v>
      </c>
      <c r="AJ37" s="11">
        <f t="shared" si="20"/>
        <v>5.988</v>
      </c>
      <c r="AK37" s="11">
        <f t="shared" si="39"/>
        <v>6.224</v>
      </c>
      <c r="AL37" s="20">
        <f>-(($AM$38-$AM$34)/($AE$38-$AE$34)*(AE37-$AE$34)+$AM$34)+AI37</f>
        <v>1.22625</v>
      </c>
      <c r="AM37" s="15"/>
      <c r="AN37" s="3">
        <v>168.03</v>
      </c>
      <c r="AO37" s="12">
        <v>12.44206</v>
      </c>
      <c r="AP37" s="12">
        <v>13.25</v>
      </c>
      <c r="AQ37" s="9"/>
      <c r="AR37" s="5">
        <v>183</v>
      </c>
      <c r="AS37" s="5">
        <v>10.5463</v>
      </c>
      <c r="AT37" s="5">
        <v>11.2808</v>
      </c>
      <c r="AU37" s="11">
        <f t="shared" si="40"/>
        <v>0.10630000000000095</v>
      </c>
      <c r="AV37" s="11"/>
      <c r="AW37" s="11">
        <f t="shared" si="41"/>
        <v>0.8407999999999998</v>
      </c>
      <c r="AX37" s="11"/>
      <c r="AY37" s="11">
        <f t="shared" si="21"/>
        <v>0.7344999999999988</v>
      </c>
      <c r="BA37" s="24">
        <v>3800</v>
      </c>
      <c r="BB37" s="24">
        <v>4200</v>
      </c>
      <c r="BC37" s="24">
        <v>4400</v>
      </c>
      <c r="BD37" s="24">
        <v>4600</v>
      </c>
      <c r="BF37" s="26">
        <v>183</v>
      </c>
      <c r="BG37" s="11">
        <f t="shared" si="22"/>
        <v>0.10630000000000095</v>
      </c>
      <c r="BH37" s="5">
        <f t="shared" si="23"/>
        <v>0.28992500000000065</v>
      </c>
      <c r="BI37" s="5">
        <f t="shared" si="24"/>
        <v>0.47355000000000036</v>
      </c>
      <c r="BJ37" s="5">
        <f t="shared" si="25"/>
        <v>0.6571750000000001</v>
      </c>
      <c r="BK37" s="11">
        <f t="shared" si="26"/>
        <v>0.8407999999999998</v>
      </c>
      <c r="BL37" s="11"/>
      <c r="BM37" s="27">
        <v>235</v>
      </c>
      <c r="BN37" s="31">
        <f t="shared" si="27"/>
        <v>0.257</v>
      </c>
      <c r="BO37" s="5">
        <f t="shared" si="28"/>
        <v>0.257</v>
      </c>
      <c r="BP37" s="5">
        <f t="shared" si="42"/>
        <v>0.5041249999999999</v>
      </c>
      <c r="BQ37" s="5">
        <f t="shared" si="43"/>
        <v>0.75125</v>
      </c>
      <c r="BR37" s="5">
        <f t="shared" si="44"/>
        <v>0.998375</v>
      </c>
      <c r="BS37" s="19">
        <f t="shared" si="29"/>
        <v>1.318</v>
      </c>
      <c r="BT37" s="25">
        <f t="shared" si="30"/>
        <v>1.2455</v>
      </c>
      <c r="BU37" s="27">
        <v>235</v>
      </c>
      <c r="BV37" s="5">
        <f t="shared" si="32"/>
        <v>0.257</v>
      </c>
      <c r="BW37" s="5">
        <f t="shared" si="33"/>
        <v>0.5041249999999999</v>
      </c>
      <c r="BX37" s="5">
        <f t="shared" si="34"/>
        <v>0.75125</v>
      </c>
      <c r="BY37" s="5">
        <f t="shared" si="35"/>
        <v>0.998375</v>
      </c>
      <c r="BZ37" s="19">
        <f t="shared" si="36"/>
        <v>1.2455</v>
      </c>
      <c r="CA37" s="27">
        <v>235</v>
      </c>
      <c r="CB37" s="15">
        <f>BV37+$CG37</f>
        <v>0.373</v>
      </c>
      <c r="CC37" s="15">
        <f>BW37+$CG37</f>
        <v>0.6201249999999999</v>
      </c>
      <c r="CD37" s="15">
        <f>BX37+$CG37</f>
        <v>0.86725</v>
      </c>
      <c r="CE37" s="15">
        <f>BY37+$CG37</f>
        <v>1.1143750000000001</v>
      </c>
      <c r="CF37" s="15">
        <f>BZ37+$CG37</f>
        <v>1.3615000000000002</v>
      </c>
      <c r="CG37" s="15">
        <v>0.116</v>
      </c>
      <c r="CH37" s="17">
        <v>235</v>
      </c>
    </row>
    <row r="38" spans="1:86" ht="12.75" customHeight="1">
      <c r="A38" s="6">
        <v>4600</v>
      </c>
      <c r="B38" s="7" t="s">
        <v>5</v>
      </c>
      <c r="C38" s="7" t="s">
        <v>4</v>
      </c>
      <c r="D38" s="8">
        <v>152.5</v>
      </c>
      <c r="E38" s="8">
        <v>0.77</v>
      </c>
      <c r="F38" s="10"/>
      <c r="G38" s="22"/>
      <c r="H38" s="16"/>
      <c r="L38" s="5">
        <v>184</v>
      </c>
      <c r="M38" s="5">
        <v>0.36</v>
      </c>
      <c r="N38" s="5">
        <v>184</v>
      </c>
      <c r="O38" s="5">
        <v>0.48</v>
      </c>
      <c r="P38" s="5">
        <v>184</v>
      </c>
      <c r="Q38" s="5">
        <v>0.69</v>
      </c>
      <c r="R38" s="6"/>
      <c r="S38" s="9">
        <v>184</v>
      </c>
      <c r="T38" s="28">
        <v>10.33</v>
      </c>
      <c r="U38" s="2"/>
      <c r="V38" s="29">
        <v>10.202</v>
      </c>
      <c r="W38" s="10"/>
      <c r="X38" s="32">
        <f t="shared" si="15"/>
        <v>-0.1280000000000001</v>
      </c>
      <c r="Y38" s="10"/>
      <c r="Z38" s="10"/>
      <c r="AA38" s="2">
        <f t="shared" si="16"/>
        <v>10.69</v>
      </c>
      <c r="AB38" s="11">
        <f t="shared" si="17"/>
        <v>10.81</v>
      </c>
      <c r="AC38" s="11">
        <f t="shared" si="18"/>
        <v>11.02</v>
      </c>
      <c r="AE38" s="5">
        <v>235</v>
      </c>
      <c r="AF38" s="5">
        <v>0.257</v>
      </c>
      <c r="AG38" s="11">
        <f t="shared" si="19"/>
        <v>4.757</v>
      </c>
      <c r="AH38" s="11">
        <f t="shared" si="38"/>
        <v>4.992999999999999</v>
      </c>
      <c r="AI38" s="5">
        <v>1.318</v>
      </c>
      <c r="AJ38" s="11">
        <f t="shared" si="20"/>
        <v>5.818</v>
      </c>
      <c r="AK38" s="11">
        <f t="shared" si="39"/>
        <v>6.054</v>
      </c>
      <c r="AL38" s="20">
        <f>AI38-AM38</f>
        <v>1.202</v>
      </c>
      <c r="AM38" s="15">
        <v>0.116</v>
      </c>
      <c r="AN38" s="3">
        <v>168.58</v>
      </c>
      <c r="AO38" s="12">
        <v>12.36583</v>
      </c>
      <c r="AP38" s="12">
        <v>13.16577</v>
      </c>
      <c r="AQ38" s="9"/>
      <c r="AR38" s="5">
        <v>184</v>
      </c>
      <c r="AS38" s="5">
        <v>10.4369</v>
      </c>
      <c r="AT38" s="5">
        <v>11.1953</v>
      </c>
      <c r="AU38" s="11">
        <f t="shared" si="40"/>
        <v>0.10689999999999955</v>
      </c>
      <c r="AV38" s="11"/>
      <c r="AW38" s="11">
        <f t="shared" si="41"/>
        <v>0.8652999999999995</v>
      </c>
      <c r="AX38" s="11"/>
      <c r="AY38" s="11">
        <f t="shared" si="21"/>
        <v>0.7584</v>
      </c>
      <c r="BA38" s="24">
        <v>3800</v>
      </c>
      <c r="BB38" s="24">
        <v>4200</v>
      </c>
      <c r="BC38" s="24">
        <v>4400</v>
      </c>
      <c r="BD38" s="24">
        <v>4600</v>
      </c>
      <c r="BF38" s="26">
        <v>184</v>
      </c>
      <c r="BG38" s="11">
        <f t="shared" si="22"/>
        <v>0.10689999999999955</v>
      </c>
      <c r="BH38" s="5">
        <f t="shared" si="23"/>
        <v>0.29649999999999954</v>
      </c>
      <c r="BI38" s="5">
        <f t="shared" si="24"/>
        <v>0.48609999999999953</v>
      </c>
      <c r="BJ38" s="5">
        <f t="shared" si="25"/>
        <v>0.6756999999999995</v>
      </c>
      <c r="BK38" s="11">
        <f t="shared" si="26"/>
        <v>0.8652999999999995</v>
      </c>
      <c r="BL38" s="11"/>
      <c r="BM38" s="27">
        <v>236</v>
      </c>
      <c r="BN38" s="31">
        <f t="shared" si="27"/>
        <v>0.199</v>
      </c>
      <c r="BO38" s="5">
        <f t="shared" si="28"/>
        <v>0.199</v>
      </c>
      <c r="BP38" s="5">
        <f t="shared" si="42"/>
        <v>0.4433125</v>
      </c>
      <c r="BQ38" s="5">
        <f t="shared" si="43"/>
        <v>0.6876249999999999</v>
      </c>
      <c r="BR38" s="5">
        <f t="shared" si="44"/>
        <v>0.9319375000000001</v>
      </c>
      <c r="BS38" s="19">
        <f t="shared" si="29"/>
        <v>1.303</v>
      </c>
      <c r="BT38" s="25">
        <f t="shared" si="30"/>
        <v>1.17625</v>
      </c>
      <c r="BU38" s="27">
        <v>236</v>
      </c>
      <c r="BV38" s="5">
        <f t="shared" si="32"/>
        <v>0.199</v>
      </c>
      <c r="BW38" s="5">
        <f t="shared" si="33"/>
        <v>0.4433125</v>
      </c>
      <c r="BX38" s="5">
        <f t="shared" si="34"/>
        <v>0.6876249999999999</v>
      </c>
      <c r="BY38" s="5">
        <f t="shared" si="35"/>
        <v>0.9319375000000001</v>
      </c>
      <c r="BZ38" s="19">
        <f t="shared" si="36"/>
        <v>1.17625</v>
      </c>
      <c r="CA38" s="27">
        <v>236</v>
      </c>
      <c r="CB38" s="15">
        <f aca="true" t="shared" si="45" ref="CB38:CF41">($CG$42-$CG$37)/($CH$42-$CH$37)*($CH38-$CH$37)+$CG$37+BV38</f>
        <v>0.32320000000000004</v>
      </c>
      <c r="CC38" s="15">
        <f t="shared" si="45"/>
        <v>0.5675125</v>
      </c>
      <c r="CD38" s="15">
        <f t="shared" si="45"/>
        <v>0.8118249999999999</v>
      </c>
      <c r="CE38" s="15">
        <f t="shared" si="45"/>
        <v>1.0561375000000002</v>
      </c>
      <c r="CF38" s="15">
        <f t="shared" si="45"/>
        <v>1.30045</v>
      </c>
      <c r="CH38" s="17">
        <v>236</v>
      </c>
    </row>
    <row r="39" spans="1:86" ht="12.75" customHeight="1">
      <c r="A39" s="6">
        <v>3600</v>
      </c>
      <c r="B39" s="7" t="s">
        <v>5</v>
      </c>
      <c r="C39" s="7" t="s">
        <v>4</v>
      </c>
      <c r="D39" s="8">
        <v>153</v>
      </c>
      <c r="E39" s="8">
        <v>0.401</v>
      </c>
      <c r="F39" s="10"/>
      <c r="G39" s="22"/>
      <c r="H39" s="16"/>
      <c r="L39" s="5">
        <v>185</v>
      </c>
      <c r="M39" s="5">
        <v>0.37</v>
      </c>
      <c r="N39" s="5">
        <v>185</v>
      </c>
      <c r="O39" s="5">
        <v>0.48</v>
      </c>
      <c r="P39" s="5">
        <v>185</v>
      </c>
      <c r="Q39" s="5">
        <v>0.69</v>
      </c>
      <c r="R39" s="6"/>
      <c r="S39" s="9">
        <v>185</v>
      </c>
      <c r="T39" s="28">
        <v>10.26</v>
      </c>
      <c r="U39" s="2"/>
      <c r="V39" s="29">
        <v>10.107</v>
      </c>
      <c r="W39" s="10"/>
      <c r="X39" s="32">
        <f t="shared" si="15"/>
        <v>-0.15300000000000047</v>
      </c>
      <c r="Y39" s="10"/>
      <c r="Z39" s="10"/>
      <c r="AA39" s="2">
        <f t="shared" si="16"/>
        <v>10.629999999999999</v>
      </c>
      <c r="AB39" s="11">
        <f t="shared" si="17"/>
        <v>10.74</v>
      </c>
      <c r="AC39" s="11">
        <f t="shared" si="18"/>
        <v>10.95</v>
      </c>
      <c r="AE39" s="5">
        <v>236</v>
      </c>
      <c r="AF39" s="5">
        <v>0.199</v>
      </c>
      <c r="AG39" s="11"/>
      <c r="AH39" s="11">
        <f t="shared" si="38"/>
        <v>4.778</v>
      </c>
      <c r="AI39" s="5">
        <v>1.303</v>
      </c>
      <c r="AJ39" s="11"/>
      <c r="AK39" s="11">
        <f t="shared" si="39"/>
        <v>5.882</v>
      </c>
      <c r="AL39" s="20">
        <f>-(($AM$43-$AM$38)/($AE$43-$AE$38)*(AE39-$AE$38)+$AM$38)+AI39</f>
        <v>1.1787999999999998</v>
      </c>
      <c r="AM39" s="15"/>
      <c r="AN39" s="3">
        <v>169.13</v>
      </c>
      <c r="AO39" s="12">
        <v>12.29192</v>
      </c>
      <c r="AP39" s="12">
        <v>13.0854</v>
      </c>
      <c r="AQ39" s="9"/>
      <c r="AR39" s="5">
        <v>185</v>
      </c>
      <c r="AS39" s="5">
        <v>10.3149</v>
      </c>
      <c r="AT39" s="5">
        <v>11.0826</v>
      </c>
      <c r="AU39" s="11">
        <f t="shared" si="40"/>
        <v>0.05489999999999995</v>
      </c>
      <c r="AV39" s="11"/>
      <c r="AW39" s="11">
        <f t="shared" si="41"/>
        <v>0.8225999999999996</v>
      </c>
      <c r="AX39" s="11"/>
      <c r="AY39" s="11">
        <f t="shared" si="21"/>
        <v>0.7676999999999996</v>
      </c>
      <c r="BA39" s="24">
        <v>3800</v>
      </c>
      <c r="BB39" s="24">
        <v>4200</v>
      </c>
      <c r="BC39" s="24">
        <v>4400</v>
      </c>
      <c r="BD39" s="24">
        <v>4600</v>
      </c>
      <c r="BF39" s="26">
        <v>185</v>
      </c>
      <c r="BG39" s="11">
        <f t="shared" si="22"/>
        <v>0.05489999999999995</v>
      </c>
      <c r="BH39" s="5">
        <f t="shared" si="23"/>
        <v>0.24682499999999985</v>
      </c>
      <c r="BI39" s="5">
        <f t="shared" si="24"/>
        <v>0.43874999999999975</v>
      </c>
      <c r="BJ39" s="5">
        <f t="shared" si="25"/>
        <v>0.6306749999999997</v>
      </c>
      <c r="BK39" s="11">
        <f t="shared" si="26"/>
        <v>0.8225999999999996</v>
      </c>
      <c r="BL39" s="11"/>
      <c r="BM39" s="27">
        <v>237</v>
      </c>
      <c r="BN39" s="31">
        <f t="shared" si="27"/>
        <v>0.25</v>
      </c>
      <c r="BO39" s="5">
        <f t="shared" si="28"/>
        <v>0.25</v>
      </c>
      <c r="BP39" s="5">
        <f t="shared" si="42"/>
        <v>0.4905625</v>
      </c>
      <c r="BQ39" s="5">
        <f t="shared" si="43"/>
        <v>0.731125</v>
      </c>
      <c r="BR39" s="5">
        <f t="shared" si="44"/>
        <v>0.9716875</v>
      </c>
      <c r="BS39" s="19">
        <f t="shared" si="29"/>
        <v>1.283</v>
      </c>
      <c r="BT39" s="25">
        <f t="shared" si="30"/>
        <v>1.21225</v>
      </c>
      <c r="BU39" s="27">
        <v>237</v>
      </c>
      <c r="BV39" s="5">
        <f t="shared" si="32"/>
        <v>0.25</v>
      </c>
      <c r="BW39" s="5">
        <f t="shared" si="33"/>
        <v>0.4905625</v>
      </c>
      <c r="BX39" s="5">
        <f t="shared" si="34"/>
        <v>0.731125</v>
      </c>
      <c r="BY39" s="5">
        <f t="shared" si="35"/>
        <v>0.9716875</v>
      </c>
      <c r="BZ39" s="19">
        <f t="shared" si="36"/>
        <v>1.21225</v>
      </c>
      <c r="CA39" s="27">
        <v>237</v>
      </c>
      <c r="CB39" s="15">
        <f t="shared" si="45"/>
        <v>0.3824</v>
      </c>
      <c r="CC39" s="15">
        <f t="shared" si="45"/>
        <v>0.6229625000000001</v>
      </c>
      <c r="CD39" s="15">
        <f t="shared" si="45"/>
        <v>0.8635250000000001</v>
      </c>
      <c r="CE39" s="15">
        <f t="shared" si="45"/>
        <v>1.1040875</v>
      </c>
      <c r="CF39" s="15">
        <f t="shared" si="45"/>
        <v>1.3446500000000001</v>
      </c>
      <c r="CH39" s="17">
        <v>237</v>
      </c>
    </row>
    <row r="40" spans="1:86" ht="12.75" customHeight="1">
      <c r="A40" s="6">
        <v>3800</v>
      </c>
      <c r="B40" s="7" t="s">
        <v>5</v>
      </c>
      <c r="C40" s="7" t="s">
        <v>4</v>
      </c>
      <c r="D40" s="8">
        <v>153</v>
      </c>
      <c r="E40" s="8">
        <v>0.48</v>
      </c>
      <c r="F40" s="10"/>
      <c r="G40" s="22"/>
      <c r="H40" s="16"/>
      <c r="L40" s="5">
        <v>186</v>
      </c>
      <c r="M40" s="5">
        <v>0.35</v>
      </c>
      <c r="N40" s="5">
        <v>186</v>
      </c>
      <c r="O40" s="5">
        <v>0.46</v>
      </c>
      <c r="P40" s="5">
        <v>186</v>
      </c>
      <c r="Q40" s="5">
        <v>0.67</v>
      </c>
      <c r="R40" s="6"/>
      <c r="S40" s="9">
        <v>186</v>
      </c>
      <c r="T40" s="28">
        <v>10.05</v>
      </c>
      <c r="U40" s="2"/>
      <c r="V40" s="29">
        <v>9.88</v>
      </c>
      <c r="W40" s="10"/>
      <c r="X40" s="32">
        <f t="shared" si="15"/>
        <v>-0.16999999999999993</v>
      </c>
      <c r="Y40" s="10"/>
      <c r="Z40" s="10"/>
      <c r="AA40" s="2">
        <f t="shared" si="16"/>
        <v>10.4</v>
      </c>
      <c r="AB40" s="11">
        <f t="shared" si="17"/>
        <v>10.510000000000002</v>
      </c>
      <c r="AC40" s="11">
        <f t="shared" si="18"/>
        <v>10.72</v>
      </c>
      <c r="AE40" s="5">
        <v>237</v>
      </c>
      <c r="AF40" s="5">
        <v>0.25</v>
      </c>
      <c r="AG40" s="11"/>
      <c r="AH40" s="11">
        <f t="shared" si="38"/>
        <v>4.679</v>
      </c>
      <c r="AI40" s="5">
        <v>1.283</v>
      </c>
      <c r="AJ40" s="11"/>
      <c r="AK40" s="11">
        <f t="shared" si="39"/>
        <v>5.712</v>
      </c>
      <c r="AL40" s="20">
        <f>-(($AM$43-$AM$38)/($AE$43-$AE$38)*(AE40-$AE$38)+$AM$38)+AI40</f>
        <v>1.1505999999999998</v>
      </c>
      <c r="AM40" s="15"/>
      <c r="AN40" s="3">
        <v>169.67</v>
      </c>
      <c r="AO40" s="12">
        <v>12.19999</v>
      </c>
      <c r="AP40" s="12">
        <v>12.97736</v>
      </c>
      <c r="AQ40" s="9"/>
      <c r="AR40" s="5">
        <v>186</v>
      </c>
      <c r="AS40" s="5">
        <v>10.046</v>
      </c>
      <c r="AT40" s="5">
        <v>10.7971</v>
      </c>
      <c r="AU40" s="11">
        <f t="shared" si="40"/>
        <v>-0.004000000000001336</v>
      </c>
      <c r="AV40" s="11"/>
      <c r="AW40" s="11">
        <f t="shared" si="41"/>
        <v>0.7470999999999997</v>
      </c>
      <c r="AX40" s="11"/>
      <c r="AY40" s="11">
        <f t="shared" si="21"/>
        <v>0.751100000000001</v>
      </c>
      <c r="BA40" s="24">
        <v>3800</v>
      </c>
      <c r="BB40" s="24">
        <v>4200</v>
      </c>
      <c r="BC40" s="24">
        <v>4400</v>
      </c>
      <c r="BD40" s="24">
        <v>4600</v>
      </c>
      <c r="BF40" s="26">
        <v>186</v>
      </c>
      <c r="BG40" s="11">
        <f t="shared" si="22"/>
        <v>-0.004000000000001336</v>
      </c>
      <c r="BH40" s="5">
        <f t="shared" si="23"/>
        <v>0.1837749999999989</v>
      </c>
      <c r="BI40" s="5">
        <f t="shared" si="24"/>
        <v>0.37154999999999916</v>
      </c>
      <c r="BJ40" s="5">
        <f t="shared" si="25"/>
        <v>0.5593249999999994</v>
      </c>
      <c r="BK40" s="11">
        <f t="shared" si="26"/>
        <v>0.7470999999999997</v>
      </c>
      <c r="BL40" s="11"/>
      <c r="BM40" s="27">
        <v>238</v>
      </c>
      <c r="BN40" s="31">
        <f t="shared" si="27"/>
        <v>0.301</v>
      </c>
      <c r="BO40" s="5">
        <f t="shared" si="28"/>
        <v>0.301</v>
      </c>
      <c r="BP40" s="5">
        <f t="shared" si="42"/>
        <v>0.5395</v>
      </c>
      <c r="BQ40" s="5">
        <f t="shared" si="43"/>
        <v>0.778</v>
      </c>
      <c r="BR40" s="5">
        <f t="shared" si="44"/>
        <v>1.0165</v>
      </c>
      <c r="BS40" s="19">
        <f t="shared" si="29"/>
        <v>1.272</v>
      </c>
      <c r="BT40" s="25">
        <f t="shared" si="30"/>
        <v>1.255</v>
      </c>
      <c r="BU40" s="27">
        <v>238</v>
      </c>
      <c r="BV40" s="5">
        <f t="shared" si="32"/>
        <v>0.301</v>
      </c>
      <c r="BW40" s="5">
        <f t="shared" si="33"/>
        <v>0.5395</v>
      </c>
      <c r="BX40" s="5">
        <f t="shared" si="34"/>
        <v>0.778</v>
      </c>
      <c r="BY40" s="5">
        <f t="shared" si="35"/>
        <v>1.0165</v>
      </c>
      <c r="BZ40" s="19">
        <f t="shared" si="36"/>
        <v>1.255</v>
      </c>
      <c r="CA40" s="27">
        <v>238</v>
      </c>
      <c r="CB40" s="15">
        <f t="shared" si="45"/>
        <v>0.4416</v>
      </c>
      <c r="CC40" s="15">
        <f t="shared" si="45"/>
        <v>0.6800999999999999</v>
      </c>
      <c r="CD40" s="15">
        <f t="shared" si="45"/>
        <v>0.9186000000000001</v>
      </c>
      <c r="CE40" s="15">
        <f t="shared" si="45"/>
        <v>1.1571</v>
      </c>
      <c r="CF40" s="15">
        <f t="shared" si="45"/>
        <v>1.3956</v>
      </c>
      <c r="CH40" s="17">
        <v>238</v>
      </c>
    </row>
    <row r="41" spans="1:86" ht="12.75" customHeight="1">
      <c r="A41" s="6">
        <v>3950</v>
      </c>
      <c r="B41" s="7" t="s">
        <v>5</v>
      </c>
      <c r="C41" s="7" t="s">
        <v>4</v>
      </c>
      <c r="D41" s="8">
        <v>153</v>
      </c>
      <c r="E41" s="8">
        <v>0.55</v>
      </c>
      <c r="F41" s="10"/>
      <c r="G41" s="21"/>
      <c r="H41" s="21"/>
      <c r="L41" s="5">
        <v>187</v>
      </c>
      <c r="M41" s="5">
        <v>0.36</v>
      </c>
      <c r="N41" s="5">
        <v>187</v>
      </c>
      <c r="O41" s="5">
        <v>0.47</v>
      </c>
      <c r="P41" s="5">
        <v>187</v>
      </c>
      <c r="Q41" s="5">
        <v>0.68</v>
      </c>
      <c r="R41" s="6"/>
      <c r="S41" s="9">
        <v>187</v>
      </c>
      <c r="T41" s="28">
        <v>9.89</v>
      </c>
      <c r="U41" s="2"/>
      <c r="V41" s="29">
        <v>9.74</v>
      </c>
      <c r="W41" s="10"/>
      <c r="X41" s="32">
        <f t="shared" si="15"/>
        <v>-0.15000000000000036</v>
      </c>
      <c r="Y41" s="10"/>
      <c r="Z41" s="10"/>
      <c r="AA41" s="2">
        <f t="shared" si="16"/>
        <v>10.25</v>
      </c>
      <c r="AB41" s="11">
        <f t="shared" si="17"/>
        <v>10.360000000000001</v>
      </c>
      <c r="AC41" s="11">
        <f t="shared" si="18"/>
        <v>10.57</v>
      </c>
      <c r="AE41" s="5">
        <v>238</v>
      </c>
      <c r="AF41" s="5">
        <v>0.301</v>
      </c>
      <c r="AG41" s="11"/>
      <c r="AH41" s="11">
        <f t="shared" si="38"/>
        <v>4.573</v>
      </c>
      <c r="AI41" s="5">
        <v>1.272</v>
      </c>
      <c r="AJ41" s="11"/>
      <c r="AK41" s="11">
        <f t="shared" si="39"/>
        <v>5.5440000000000005</v>
      </c>
      <c r="AL41" s="20">
        <f>-(($AM$43-$AM$38)/($AE$43-$AE$38)*(AE41-$AE$38)+$AM$38)+AI41</f>
        <v>1.1314</v>
      </c>
      <c r="AM41" s="15"/>
      <c r="AN41" s="3">
        <v>170.22</v>
      </c>
      <c r="AO41" s="12">
        <v>12.12884</v>
      </c>
      <c r="AP41" s="12">
        <v>12.90934</v>
      </c>
      <c r="AQ41" s="9"/>
      <c r="AR41" s="5">
        <v>187</v>
      </c>
      <c r="AS41" s="5">
        <v>9.9207</v>
      </c>
      <c r="AT41" s="5">
        <v>10.6903</v>
      </c>
      <c r="AU41" s="11">
        <f t="shared" si="40"/>
        <v>0.030699999999999505</v>
      </c>
      <c r="AV41" s="11"/>
      <c r="AW41" s="11">
        <f t="shared" si="41"/>
        <v>0.8003</v>
      </c>
      <c r="AX41" s="11"/>
      <c r="AY41" s="11">
        <f t="shared" si="21"/>
        <v>0.7696000000000005</v>
      </c>
      <c r="BA41" s="24">
        <v>3800</v>
      </c>
      <c r="BB41" s="24">
        <v>4200</v>
      </c>
      <c r="BC41" s="24">
        <v>4400</v>
      </c>
      <c r="BD41" s="24">
        <v>4600</v>
      </c>
      <c r="BF41" s="26">
        <v>187</v>
      </c>
      <c r="BG41" s="11">
        <f t="shared" si="22"/>
        <v>0.030699999999999505</v>
      </c>
      <c r="BH41" s="5">
        <f t="shared" si="23"/>
        <v>0.22309999999999963</v>
      </c>
      <c r="BI41" s="5">
        <f t="shared" si="24"/>
        <v>0.41549999999999976</v>
      </c>
      <c r="BJ41" s="5">
        <f t="shared" si="25"/>
        <v>0.6078999999999999</v>
      </c>
      <c r="BK41" s="11">
        <f t="shared" si="26"/>
        <v>0.8003</v>
      </c>
      <c r="BL41" s="11"/>
      <c r="BM41" s="27">
        <v>239</v>
      </c>
      <c r="BN41" s="31">
        <f t="shared" si="27"/>
        <v>0.32</v>
      </c>
      <c r="BO41" s="5">
        <f t="shared" si="28"/>
        <v>0.32</v>
      </c>
      <c r="BP41" s="5">
        <f t="shared" si="42"/>
        <v>0.5568125</v>
      </c>
      <c r="BQ41" s="5">
        <f t="shared" si="43"/>
        <v>0.793625</v>
      </c>
      <c r="BR41" s="5">
        <f t="shared" si="44"/>
        <v>1.0304375000000001</v>
      </c>
      <c r="BS41" s="19">
        <f t="shared" si="29"/>
        <v>1.263</v>
      </c>
      <c r="BT41" s="25">
        <f t="shared" si="30"/>
        <v>1.26725</v>
      </c>
      <c r="BU41" s="27">
        <v>239</v>
      </c>
      <c r="BV41" s="5">
        <f t="shared" si="32"/>
        <v>0.32</v>
      </c>
      <c r="BW41" s="5">
        <f t="shared" si="33"/>
        <v>0.5568125</v>
      </c>
      <c r="BX41" s="5">
        <f t="shared" si="34"/>
        <v>0.793625</v>
      </c>
      <c r="BY41" s="5">
        <f t="shared" si="35"/>
        <v>1.0304375000000001</v>
      </c>
      <c r="BZ41" s="19">
        <f t="shared" si="36"/>
        <v>1.26725</v>
      </c>
      <c r="CA41" s="27">
        <v>239</v>
      </c>
      <c r="CB41" s="15">
        <f t="shared" si="45"/>
        <v>0.4688</v>
      </c>
      <c r="CC41" s="15">
        <f t="shared" si="45"/>
        <v>0.7056125</v>
      </c>
      <c r="CD41" s="15">
        <f t="shared" si="45"/>
        <v>0.9424250000000001</v>
      </c>
      <c r="CE41" s="15">
        <f t="shared" si="45"/>
        <v>1.1792375000000002</v>
      </c>
      <c r="CF41" s="15">
        <f t="shared" si="45"/>
        <v>1.41605</v>
      </c>
      <c r="CH41" s="17">
        <v>239</v>
      </c>
    </row>
    <row r="42" spans="1:86" ht="12.75" customHeight="1">
      <c r="A42" s="6">
        <v>4200</v>
      </c>
      <c r="B42" s="7" t="s">
        <v>5</v>
      </c>
      <c r="C42" s="7" t="s">
        <v>4</v>
      </c>
      <c r="D42" s="8">
        <v>153</v>
      </c>
      <c r="E42" s="8">
        <v>0.421</v>
      </c>
      <c r="F42" s="10"/>
      <c r="G42" s="10"/>
      <c r="H42" s="10"/>
      <c r="L42" s="5">
        <v>188</v>
      </c>
      <c r="M42" s="5">
        <v>0.35</v>
      </c>
      <c r="N42" s="5">
        <v>188</v>
      </c>
      <c r="O42" s="5">
        <v>0.46</v>
      </c>
      <c r="P42" s="5">
        <v>188</v>
      </c>
      <c r="Q42" s="5">
        <v>0.67</v>
      </c>
      <c r="R42" s="6"/>
      <c r="S42" s="9">
        <v>188</v>
      </c>
      <c r="T42" s="28">
        <v>9.73</v>
      </c>
      <c r="U42" s="2"/>
      <c r="V42" s="29">
        <v>9.572</v>
      </c>
      <c r="W42" s="10"/>
      <c r="X42" s="32">
        <f t="shared" si="15"/>
        <v>-0.15800000000000125</v>
      </c>
      <c r="Y42" s="10"/>
      <c r="Z42" s="10"/>
      <c r="AA42" s="2">
        <f t="shared" si="16"/>
        <v>10.08</v>
      </c>
      <c r="AB42" s="11">
        <f t="shared" si="17"/>
        <v>10.190000000000001</v>
      </c>
      <c r="AC42" s="11">
        <f t="shared" si="18"/>
        <v>10.4</v>
      </c>
      <c r="AE42" s="5">
        <v>239</v>
      </c>
      <c r="AF42" s="5">
        <v>0.32</v>
      </c>
      <c r="AG42" s="11"/>
      <c r="AH42" s="11">
        <f t="shared" si="38"/>
        <v>4.442</v>
      </c>
      <c r="AI42" s="5">
        <v>1.263</v>
      </c>
      <c r="AJ42" s="11"/>
      <c r="AK42" s="11">
        <f t="shared" si="39"/>
        <v>5.385</v>
      </c>
      <c r="AL42" s="20">
        <f>-(($AM$43-$AM$38)/($AE$43-$AE$38)*(AE42-$AE$38)+$AM$38)+AI42</f>
        <v>1.1141999999999999</v>
      </c>
      <c r="AM42" s="15"/>
      <c r="AN42" s="3">
        <v>170.75</v>
      </c>
      <c r="AO42" s="12">
        <v>12.06235</v>
      </c>
      <c r="AP42" s="12">
        <v>12.84537</v>
      </c>
      <c r="AQ42" s="9"/>
      <c r="AR42" s="5">
        <v>188</v>
      </c>
      <c r="AS42" s="5">
        <v>9.6929</v>
      </c>
      <c r="AT42" s="5">
        <v>10.4599</v>
      </c>
      <c r="AU42" s="11">
        <f t="shared" si="40"/>
        <v>-0.03710000000000058</v>
      </c>
      <c r="AV42" s="11"/>
      <c r="AW42" s="11">
        <f t="shared" si="41"/>
        <v>0.7298999999999989</v>
      </c>
      <c r="AX42" s="11"/>
      <c r="AY42" s="11">
        <f t="shared" si="21"/>
        <v>0.7669999999999995</v>
      </c>
      <c r="BA42" s="24">
        <v>3800</v>
      </c>
      <c r="BB42" s="24">
        <v>4200</v>
      </c>
      <c r="BC42" s="24">
        <v>4400</v>
      </c>
      <c r="BD42" s="24">
        <v>4600</v>
      </c>
      <c r="BF42" s="26">
        <v>188</v>
      </c>
      <c r="BG42" s="11">
        <f t="shared" si="22"/>
        <v>-0.03710000000000058</v>
      </c>
      <c r="BH42" s="5">
        <f t="shared" si="23"/>
        <v>0.1546499999999993</v>
      </c>
      <c r="BI42" s="5">
        <f t="shared" si="24"/>
        <v>0.34639999999999915</v>
      </c>
      <c r="BJ42" s="5">
        <f t="shared" si="25"/>
        <v>0.538149999999999</v>
      </c>
      <c r="BK42" s="11">
        <f t="shared" si="26"/>
        <v>0.7298999999999989</v>
      </c>
      <c r="BL42" s="11"/>
      <c r="BM42" s="27">
        <v>240</v>
      </c>
      <c r="BN42" s="31">
        <f t="shared" si="27"/>
        <v>0.418</v>
      </c>
      <c r="BO42" s="5">
        <f t="shared" si="28"/>
        <v>0.418</v>
      </c>
      <c r="BP42" s="5">
        <f t="shared" si="42"/>
        <v>0.6518125</v>
      </c>
      <c r="BQ42" s="5">
        <f t="shared" si="43"/>
        <v>0.8856250000000001</v>
      </c>
      <c r="BR42" s="5">
        <f t="shared" si="44"/>
        <v>1.1194375</v>
      </c>
      <c r="BS42" s="19">
        <f t="shared" si="29"/>
        <v>1.247</v>
      </c>
      <c r="BT42" s="25">
        <f t="shared" si="30"/>
        <v>1.35325</v>
      </c>
      <c r="BU42" s="27">
        <v>240</v>
      </c>
      <c r="BV42" s="5">
        <f t="shared" si="32"/>
        <v>0.418</v>
      </c>
      <c r="BW42" s="5">
        <f t="shared" si="33"/>
        <v>0.6518125</v>
      </c>
      <c r="BX42" s="5">
        <f t="shared" si="34"/>
        <v>0.8856250000000001</v>
      </c>
      <c r="BY42" s="5">
        <f t="shared" si="35"/>
        <v>1.1194375</v>
      </c>
      <c r="BZ42" s="19">
        <f t="shared" si="36"/>
        <v>1.35325</v>
      </c>
      <c r="CA42" s="27">
        <v>240</v>
      </c>
      <c r="CB42" s="15">
        <f>BV42+$CG42</f>
        <v>0.575</v>
      </c>
      <c r="CC42" s="15">
        <f>BW42+$CG42</f>
        <v>0.8088125</v>
      </c>
      <c r="CD42" s="15">
        <f>BX42+$CG42</f>
        <v>1.0426250000000001</v>
      </c>
      <c r="CE42" s="15">
        <f>BY42+$CG42</f>
        <v>1.2764375000000001</v>
      </c>
      <c r="CF42" s="15">
        <f>BZ42+$CG42</f>
        <v>1.51025</v>
      </c>
      <c r="CG42" s="15">
        <v>0.157</v>
      </c>
      <c r="CH42" s="17">
        <v>240</v>
      </c>
    </row>
    <row r="43" spans="1:86" ht="12.75" customHeight="1">
      <c r="A43" s="6">
        <v>4400</v>
      </c>
      <c r="B43" s="7" t="s">
        <v>5</v>
      </c>
      <c r="C43" s="7" t="s">
        <v>4</v>
      </c>
      <c r="D43" s="8">
        <v>153</v>
      </c>
      <c r="E43" s="8">
        <v>0.574</v>
      </c>
      <c r="F43" s="10"/>
      <c r="G43" s="10"/>
      <c r="H43" s="10"/>
      <c r="L43" s="5">
        <v>189</v>
      </c>
      <c r="M43" s="5">
        <v>0.36</v>
      </c>
      <c r="N43" s="5">
        <v>189</v>
      </c>
      <c r="O43" s="5">
        <v>0.47</v>
      </c>
      <c r="P43" s="5">
        <v>189</v>
      </c>
      <c r="Q43" s="5">
        <v>0.68</v>
      </c>
      <c r="R43" s="6"/>
      <c r="S43" s="9">
        <v>189</v>
      </c>
      <c r="T43" s="28">
        <v>9.66</v>
      </c>
      <c r="U43" s="2"/>
      <c r="V43" s="29">
        <v>9.493</v>
      </c>
      <c r="W43" s="10"/>
      <c r="X43" s="32">
        <f t="shared" si="15"/>
        <v>-0.16699999999999982</v>
      </c>
      <c r="Y43" s="10"/>
      <c r="Z43" s="10"/>
      <c r="AA43" s="2">
        <f t="shared" si="16"/>
        <v>10.02</v>
      </c>
      <c r="AB43" s="11">
        <f t="shared" si="17"/>
        <v>10.13</v>
      </c>
      <c r="AC43" s="11">
        <f t="shared" si="18"/>
        <v>10.34</v>
      </c>
      <c r="AE43" s="5">
        <v>240</v>
      </c>
      <c r="AF43" s="5">
        <v>0.418</v>
      </c>
      <c r="AG43" s="11"/>
      <c r="AH43" s="11">
        <f t="shared" si="38"/>
        <v>4.333</v>
      </c>
      <c r="AI43" s="5">
        <v>1.247</v>
      </c>
      <c r="AJ43" s="11"/>
      <c r="AK43" s="11">
        <f t="shared" si="39"/>
        <v>5.162</v>
      </c>
      <c r="AL43" s="20">
        <f>AI43-AM43</f>
        <v>1.09</v>
      </c>
      <c r="AM43" s="15">
        <v>0.157</v>
      </c>
      <c r="AN43" s="3">
        <v>171.3</v>
      </c>
      <c r="AO43" s="12">
        <v>11.9769</v>
      </c>
      <c r="AP43" s="12">
        <v>12.75322</v>
      </c>
      <c r="AQ43" s="9"/>
      <c r="AR43" s="5">
        <v>189</v>
      </c>
      <c r="AS43" s="5">
        <v>9.5428</v>
      </c>
      <c r="AT43" s="5">
        <v>10.3347</v>
      </c>
      <c r="AU43" s="11">
        <f t="shared" si="40"/>
        <v>-0.11720000000000041</v>
      </c>
      <c r="AV43" s="11"/>
      <c r="AW43" s="11">
        <f t="shared" si="41"/>
        <v>0.6746999999999996</v>
      </c>
      <c r="AX43" s="11"/>
      <c r="AY43" s="11">
        <f t="shared" si="21"/>
        <v>0.7919</v>
      </c>
      <c r="BA43" s="24">
        <v>3800</v>
      </c>
      <c r="BB43" s="24">
        <v>4200</v>
      </c>
      <c r="BC43" s="24">
        <v>4400</v>
      </c>
      <c r="BD43" s="24">
        <v>4600</v>
      </c>
      <c r="BF43" s="26">
        <v>189</v>
      </c>
      <c r="BG43" s="11">
        <f t="shared" si="22"/>
        <v>-0.11720000000000041</v>
      </c>
      <c r="BH43" s="5">
        <f t="shared" si="23"/>
        <v>0.0807749999999996</v>
      </c>
      <c r="BI43" s="5">
        <f t="shared" si="24"/>
        <v>0.2787499999999996</v>
      </c>
      <c r="BJ43" s="5">
        <f t="shared" si="25"/>
        <v>0.4767249999999996</v>
      </c>
      <c r="BK43" s="11">
        <f t="shared" si="26"/>
        <v>0.6746999999999996</v>
      </c>
      <c r="BL43" s="11"/>
      <c r="BM43" s="27">
        <v>241</v>
      </c>
      <c r="BN43" s="31">
        <f t="shared" si="27"/>
        <v>0.449</v>
      </c>
      <c r="BO43" s="5">
        <f t="shared" si="28"/>
        <v>0.449</v>
      </c>
      <c r="BP43" s="5">
        <f t="shared" si="42"/>
        <v>0.6798125</v>
      </c>
      <c r="BQ43" s="5">
        <f t="shared" si="43"/>
        <v>0.910625</v>
      </c>
      <c r="BR43" s="5">
        <f t="shared" si="44"/>
        <v>1.1414375</v>
      </c>
      <c r="BS43" s="19">
        <f t="shared" si="29"/>
        <v>1.231</v>
      </c>
      <c r="BT43" s="25">
        <f t="shared" si="30"/>
        <v>1.3722500000000002</v>
      </c>
      <c r="BU43" s="27">
        <v>241</v>
      </c>
      <c r="BV43" s="5">
        <f t="shared" si="32"/>
        <v>0.449</v>
      </c>
      <c r="BW43" s="5">
        <f t="shared" si="33"/>
        <v>0.6798125</v>
      </c>
      <c r="BX43" s="5">
        <f t="shared" si="34"/>
        <v>0.910625</v>
      </c>
      <c r="BY43" s="5">
        <f t="shared" si="35"/>
        <v>1.1414375</v>
      </c>
      <c r="BZ43" s="19">
        <f t="shared" si="36"/>
        <v>1.3722500000000002</v>
      </c>
      <c r="CA43" s="27">
        <v>241</v>
      </c>
      <c r="CB43" s="15">
        <f aca="true" t="shared" si="46" ref="CB43:CF46">($CG$47-$CG$42)/($CH$47-$CH$42)*($CH43-$CH$42)+$CG$42+BV43</f>
        <v>0.6202</v>
      </c>
      <c r="CC43" s="15">
        <f t="shared" si="46"/>
        <v>0.8510125000000001</v>
      </c>
      <c r="CD43" s="15">
        <f t="shared" si="46"/>
        <v>1.081825</v>
      </c>
      <c r="CE43" s="15">
        <f t="shared" si="46"/>
        <v>1.3126375000000001</v>
      </c>
      <c r="CF43" s="15">
        <f t="shared" si="46"/>
        <v>1.5434500000000002</v>
      </c>
      <c r="CH43" s="17">
        <v>241</v>
      </c>
    </row>
    <row r="44" spans="1:86" ht="12.75" customHeight="1">
      <c r="A44" s="6">
        <v>4600</v>
      </c>
      <c r="B44" s="7" t="s">
        <v>5</v>
      </c>
      <c r="C44" s="7" t="s">
        <v>4</v>
      </c>
      <c r="D44" s="8">
        <v>153</v>
      </c>
      <c r="E44" s="8">
        <v>0.77</v>
      </c>
      <c r="F44" s="10"/>
      <c r="G44" s="10"/>
      <c r="H44" s="10"/>
      <c r="L44" s="5">
        <v>190</v>
      </c>
      <c r="M44" s="5">
        <v>0.36</v>
      </c>
      <c r="N44" s="5">
        <v>190</v>
      </c>
      <c r="O44" s="5">
        <v>0.48</v>
      </c>
      <c r="P44" s="5">
        <v>190</v>
      </c>
      <c r="Q44" s="5">
        <v>0.69</v>
      </c>
      <c r="R44" s="6"/>
      <c r="S44" s="9">
        <v>190</v>
      </c>
      <c r="T44" s="28">
        <v>9.55</v>
      </c>
      <c r="U44" s="2"/>
      <c r="V44" s="29">
        <v>9.341</v>
      </c>
      <c r="W44" s="10"/>
      <c r="X44" s="32">
        <f t="shared" si="15"/>
        <v>-0.2090000000000014</v>
      </c>
      <c r="Y44" s="10"/>
      <c r="Z44" s="10"/>
      <c r="AA44" s="2">
        <f t="shared" si="16"/>
        <v>9.91</v>
      </c>
      <c r="AB44" s="11">
        <f t="shared" si="17"/>
        <v>10.030000000000001</v>
      </c>
      <c r="AC44" s="11">
        <f t="shared" si="18"/>
        <v>10.24</v>
      </c>
      <c r="AE44" s="5">
        <v>241</v>
      </c>
      <c r="AF44" s="5">
        <v>0.449</v>
      </c>
      <c r="AG44" s="11"/>
      <c r="AH44" s="11">
        <f t="shared" si="38"/>
        <v>4.214</v>
      </c>
      <c r="AI44" s="5">
        <v>1.231</v>
      </c>
      <c r="AJ44" s="11"/>
      <c r="AK44" s="11">
        <f t="shared" si="39"/>
        <v>4.996</v>
      </c>
      <c r="AL44" s="20">
        <f>-(($AM$48-$AM$43)/($AE$48-$AE$43)*(AE44-$AE$43)+$AM$43)+AI44</f>
        <v>1.0598</v>
      </c>
      <c r="AM44" s="15"/>
      <c r="AN44" s="3">
        <v>171.84</v>
      </c>
      <c r="AO44" s="12">
        <v>11.90631</v>
      </c>
      <c r="AP44" s="12">
        <v>12.67581</v>
      </c>
      <c r="AQ44" s="9"/>
      <c r="AR44" s="5">
        <v>190</v>
      </c>
      <c r="AS44" s="5">
        <v>9.4607</v>
      </c>
      <c r="AT44" s="5">
        <v>10.2625</v>
      </c>
      <c r="AU44" s="11">
        <f t="shared" si="40"/>
        <v>-0.08930000000000149</v>
      </c>
      <c r="AV44" s="11"/>
      <c r="AW44" s="11">
        <f t="shared" si="41"/>
        <v>0.7124999999999986</v>
      </c>
      <c r="AX44" s="11"/>
      <c r="AY44" s="11">
        <f t="shared" si="21"/>
        <v>0.8018000000000001</v>
      </c>
      <c r="BA44" s="24">
        <v>3800</v>
      </c>
      <c r="BB44" s="24">
        <v>4200</v>
      </c>
      <c r="BC44" s="24">
        <v>4400</v>
      </c>
      <c r="BD44" s="24">
        <v>4600</v>
      </c>
      <c r="BF44" s="26">
        <v>190</v>
      </c>
      <c r="BG44" s="11">
        <f t="shared" si="22"/>
        <v>-0.08930000000000149</v>
      </c>
      <c r="BH44" s="5">
        <f t="shared" si="23"/>
        <v>0.11114999999999853</v>
      </c>
      <c r="BI44" s="5">
        <f t="shared" si="24"/>
        <v>0.31159999999999854</v>
      </c>
      <c r="BJ44" s="5">
        <f t="shared" si="25"/>
        <v>0.5120499999999986</v>
      </c>
      <c r="BK44" s="11">
        <f t="shared" si="26"/>
        <v>0.7124999999999986</v>
      </c>
      <c r="BL44" s="11"/>
      <c r="BM44" s="27">
        <v>242</v>
      </c>
      <c r="BN44" s="31">
        <f t="shared" si="27"/>
        <v>0.538</v>
      </c>
      <c r="BO44" s="5">
        <f t="shared" si="28"/>
        <v>0.538</v>
      </c>
      <c r="BP44" s="5">
        <f t="shared" si="42"/>
        <v>0.7635625</v>
      </c>
      <c r="BQ44" s="5">
        <f t="shared" si="43"/>
        <v>0.989125</v>
      </c>
      <c r="BR44" s="5">
        <f t="shared" si="44"/>
        <v>1.2146875000000001</v>
      </c>
      <c r="BS44" s="19">
        <f t="shared" si="29"/>
        <v>1.203</v>
      </c>
      <c r="BT44" s="25">
        <f t="shared" si="30"/>
        <v>1.44025</v>
      </c>
      <c r="BU44" s="27">
        <v>242</v>
      </c>
      <c r="BV44" s="5">
        <f t="shared" si="32"/>
        <v>0.538</v>
      </c>
      <c r="BW44" s="5">
        <f t="shared" si="33"/>
        <v>0.7635625</v>
      </c>
      <c r="BX44" s="5">
        <f t="shared" si="34"/>
        <v>0.989125</v>
      </c>
      <c r="BY44" s="5">
        <f t="shared" si="35"/>
        <v>1.2146875000000001</v>
      </c>
      <c r="BZ44" s="19">
        <f t="shared" si="36"/>
        <v>1.44025</v>
      </c>
      <c r="CA44" s="27">
        <v>242</v>
      </c>
      <c r="CB44" s="15">
        <f t="shared" si="46"/>
        <v>0.7234</v>
      </c>
      <c r="CC44" s="15">
        <f t="shared" si="46"/>
        <v>0.9489625</v>
      </c>
      <c r="CD44" s="15">
        <f t="shared" si="46"/>
        <v>1.174525</v>
      </c>
      <c r="CE44" s="15">
        <f t="shared" si="46"/>
        <v>1.4000875000000002</v>
      </c>
      <c r="CF44" s="15">
        <f t="shared" si="46"/>
        <v>1.62565</v>
      </c>
      <c r="CH44" s="17">
        <v>242</v>
      </c>
    </row>
    <row r="45" spans="1:86" ht="12.75" customHeight="1">
      <c r="A45" s="6">
        <v>3600</v>
      </c>
      <c r="B45" s="7" t="s">
        <v>5</v>
      </c>
      <c r="C45" s="7" t="s">
        <v>4</v>
      </c>
      <c r="D45" s="8">
        <v>153.5</v>
      </c>
      <c r="E45" s="8">
        <v>0.404</v>
      </c>
      <c r="F45" s="10"/>
      <c r="G45" s="10"/>
      <c r="H45" s="10"/>
      <c r="L45" s="5">
        <v>191</v>
      </c>
      <c r="M45" s="5">
        <v>0.36</v>
      </c>
      <c r="N45" s="5">
        <v>191</v>
      </c>
      <c r="O45" s="5">
        <v>0.48</v>
      </c>
      <c r="P45" s="5">
        <v>191</v>
      </c>
      <c r="Q45" s="5">
        <v>0.69</v>
      </c>
      <c r="R45" s="6"/>
      <c r="S45" s="9">
        <v>191</v>
      </c>
      <c r="T45" s="28">
        <v>9.46</v>
      </c>
      <c r="U45" s="2"/>
      <c r="V45" s="29">
        <v>9.233</v>
      </c>
      <c r="W45" s="10"/>
      <c r="X45" s="32">
        <f t="shared" si="15"/>
        <v>-0.2270000000000003</v>
      </c>
      <c r="Y45" s="10"/>
      <c r="Z45" s="10"/>
      <c r="AA45" s="2">
        <f t="shared" si="16"/>
        <v>9.82</v>
      </c>
      <c r="AB45" s="11">
        <f t="shared" si="17"/>
        <v>9.940000000000001</v>
      </c>
      <c r="AC45" s="11">
        <f t="shared" si="18"/>
        <v>10.15</v>
      </c>
      <c r="AE45" s="5">
        <v>242</v>
      </c>
      <c r="AF45" s="5">
        <v>0.538</v>
      </c>
      <c r="AG45" s="11"/>
      <c r="AH45" s="11">
        <f t="shared" si="38"/>
        <v>4.103</v>
      </c>
      <c r="AI45" s="5">
        <v>1.203</v>
      </c>
      <c r="AJ45" s="11"/>
      <c r="AK45" s="11">
        <f t="shared" si="39"/>
        <v>4.768</v>
      </c>
      <c r="AL45" s="20">
        <f>-(($AM$48-$AM$43)/($AE$48-$AE$43)*(AE45-$AE$43)+$AM$43)+AI45</f>
        <v>1.0176</v>
      </c>
      <c r="AM45" s="15"/>
      <c r="AN45" s="3">
        <v>172.39</v>
      </c>
      <c r="AO45" s="12">
        <v>11.84719</v>
      </c>
      <c r="AP45" s="12">
        <v>12.61758</v>
      </c>
      <c r="AQ45" s="9"/>
      <c r="AR45" s="5">
        <v>191</v>
      </c>
      <c r="AS45" s="5">
        <v>9.3933</v>
      </c>
      <c r="AT45" s="5">
        <v>10.201</v>
      </c>
      <c r="AU45" s="11">
        <f t="shared" si="40"/>
        <v>-0.06670000000000087</v>
      </c>
      <c r="AV45" s="11"/>
      <c r="AW45" s="11">
        <f t="shared" si="41"/>
        <v>0.7409999999999997</v>
      </c>
      <c r="AX45" s="11"/>
      <c r="AY45" s="11">
        <f t="shared" si="21"/>
        <v>0.8077000000000005</v>
      </c>
      <c r="BA45" s="24">
        <v>3800</v>
      </c>
      <c r="BB45" s="24">
        <v>4200</v>
      </c>
      <c r="BC45" s="24">
        <v>4400</v>
      </c>
      <c r="BD45" s="24">
        <v>4600</v>
      </c>
      <c r="BF45" s="26">
        <v>191</v>
      </c>
      <c r="BG45" s="11">
        <f t="shared" si="22"/>
        <v>-0.06670000000000087</v>
      </c>
      <c r="BH45" s="5">
        <f t="shared" si="23"/>
        <v>0.1352249999999993</v>
      </c>
      <c r="BI45" s="5">
        <f t="shared" si="24"/>
        <v>0.33714999999999945</v>
      </c>
      <c r="BJ45" s="5">
        <f t="shared" si="25"/>
        <v>0.5390749999999996</v>
      </c>
      <c r="BK45" s="11">
        <f t="shared" si="26"/>
        <v>0.7409999999999997</v>
      </c>
      <c r="BL45" s="11"/>
      <c r="BM45" s="27">
        <v>243</v>
      </c>
      <c r="BN45" s="31">
        <f t="shared" si="27"/>
        <v>0.577</v>
      </c>
      <c r="BO45" s="5">
        <f t="shared" si="28"/>
        <v>0.577</v>
      </c>
      <c r="BP45" s="5">
        <f t="shared" si="42"/>
        <v>0.7969375</v>
      </c>
      <c r="BQ45" s="5">
        <f t="shared" si="43"/>
        <v>1.016875</v>
      </c>
      <c r="BR45" s="5">
        <f t="shared" si="44"/>
        <v>1.2368125</v>
      </c>
      <c r="BS45" s="19">
        <f t="shared" si="29"/>
        <v>1.173</v>
      </c>
      <c r="BT45" s="25">
        <f t="shared" si="30"/>
        <v>1.45675</v>
      </c>
      <c r="BU45" s="27">
        <v>243</v>
      </c>
      <c r="BV45" s="5">
        <f t="shared" si="32"/>
        <v>0.577</v>
      </c>
      <c r="BW45" s="5">
        <f t="shared" si="33"/>
        <v>0.7969375</v>
      </c>
      <c r="BX45" s="5">
        <f t="shared" si="34"/>
        <v>1.016875</v>
      </c>
      <c r="BY45" s="5">
        <f t="shared" si="35"/>
        <v>1.2368125</v>
      </c>
      <c r="BZ45" s="19">
        <f t="shared" si="36"/>
        <v>1.45675</v>
      </c>
      <c r="CA45" s="27">
        <v>243</v>
      </c>
      <c r="CB45" s="15">
        <f t="shared" si="46"/>
        <v>0.7766</v>
      </c>
      <c r="CC45" s="15">
        <f t="shared" si="46"/>
        <v>0.9965375</v>
      </c>
      <c r="CD45" s="15">
        <f t="shared" si="46"/>
        <v>1.216475</v>
      </c>
      <c r="CE45" s="15">
        <f t="shared" si="46"/>
        <v>1.4364125</v>
      </c>
      <c r="CF45" s="15">
        <f t="shared" si="46"/>
        <v>1.65635</v>
      </c>
      <c r="CH45" s="17">
        <v>243</v>
      </c>
    </row>
    <row r="46" spans="1:86" ht="12.75" customHeight="1">
      <c r="A46" s="6">
        <v>3800</v>
      </c>
      <c r="B46" s="7" t="s">
        <v>5</v>
      </c>
      <c r="C46" s="7" t="s">
        <v>4</v>
      </c>
      <c r="D46" s="8">
        <v>153.5</v>
      </c>
      <c r="E46" s="8">
        <v>0.49</v>
      </c>
      <c r="F46" s="10"/>
      <c r="G46" s="10"/>
      <c r="H46" s="10"/>
      <c r="L46" s="5">
        <v>192</v>
      </c>
      <c r="M46" s="5">
        <v>0.36</v>
      </c>
      <c r="N46" s="5">
        <v>192</v>
      </c>
      <c r="O46" s="5">
        <v>0.48</v>
      </c>
      <c r="P46" s="5">
        <v>192</v>
      </c>
      <c r="Q46" s="5">
        <v>0.69</v>
      </c>
      <c r="R46" s="6"/>
      <c r="S46" s="9">
        <v>192</v>
      </c>
      <c r="T46" s="28">
        <v>9.41</v>
      </c>
      <c r="U46" s="2"/>
      <c r="V46" s="29">
        <v>9.176</v>
      </c>
      <c r="W46" s="10"/>
      <c r="X46" s="32">
        <f t="shared" si="15"/>
        <v>-0.23399999999999999</v>
      </c>
      <c r="Y46" s="10"/>
      <c r="Z46" s="10"/>
      <c r="AA46" s="2">
        <f t="shared" si="16"/>
        <v>9.77</v>
      </c>
      <c r="AB46" s="11">
        <f t="shared" si="17"/>
        <v>9.89</v>
      </c>
      <c r="AC46" s="11">
        <f t="shared" si="18"/>
        <v>10.1</v>
      </c>
      <c r="AE46" s="5">
        <v>243</v>
      </c>
      <c r="AF46" s="5">
        <v>0.577</v>
      </c>
      <c r="AG46" s="11"/>
      <c r="AH46" s="11">
        <f t="shared" si="38"/>
        <v>3.985</v>
      </c>
      <c r="AI46" s="5">
        <v>1.173</v>
      </c>
      <c r="AJ46" s="11"/>
      <c r="AK46" s="11">
        <f t="shared" si="39"/>
        <v>4.5809999999999995</v>
      </c>
      <c r="AL46" s="20">
        <f>-(($AM$48-$AM$43)/($AE$48-$AE$43)*(AE46-$AE$43)+$AM$43)+AI46</f>
        <v>0.9734</v>
      </c>
      <c r="AM46" s="15"/>
      <c r="AN46" s="3">
        <v>172.94</v>
      </c>
      <c r="AO46" s="12">
        <v>11.76371</v>
      </c>
      <c r="AP46" s="12">
        <v>12.53176</v>
      </c>
      <c r="AQ46" s="9"/>
      <c r="AR46" s="5">
        <v>192</v>
      </c>
      <c r="AS46" s="5">
        <v>9.2554</v>
      </c>
      <c r="AT46" s="5">
        <v>10.0743</v>
      </c>
      <c r="AU46" s="11">
        <f t="shared" si="40"/>
        <v>-0.1546000000000003</v>
      </c>
      <c r="AV46" s="11"/>
      <c r="AW46" s="11">
        <f t="shared" si="41"/>
        <v>0.664299999999999</v>
      </c>
      <c r="AX46" s="11"/>
      <c r="AY46" s="11">
        <f t="shared" si="21"/>
        <v>0.8188999999999993</v>
      </c>
      <c r="BA46" s="24">
        <v>3800</v>
      </c>
      <c r="BB46" s="24">
        <v>4200</v>
      </c>
      <c r="BC46" s="24">
        <v>4400</v>
      </c>
      <c r="BD46" s="24">
        <v>4600</v>
      </c>
      <c r="BF46" s="26">
        <v>192</v>
      </c>
      <c r="BG46" s="11">
        <f t="shared" si="22"/>
        <v>-0.1546000000000003</v>
      </c>
      <c r="BH46" s="5">
        <f t="shared" si="23"/>
        <v>0.05012499999999953</v>
      </c>
      <c r="BI46" s="5">
        <f t="shared" si="24"/>
        <v>0.25484999999999935</v>
      </c>
      <c r="BJ46" s="5">
        <f t="shared" si="25"/>
        <v>0.4595749999999992</v>
      </c>
      <c r="BK46" s="11">
        <f t="shared" si="26"/>
        <v>0.664299999999999</v>
      </c>
      <c r="BL46" s="11"/>
      <c r="BM46" s="27">
        <v>244</v>
      </c>
      <c r="BN46" s="31">
        <f t="shared" si="27"/>
        <v>0.55</v>
      </c>
      <c r="BO46" s="5">
        <f t="shared" si="28"/>
        <v>0.55</v>
      </c>
      <c r="BP46" s="5">
        <f t="shared" si="42"/>
        <v>0.7639375</v>
      </c>
      <c r="BQ46" s="5">
        <f t="shared" si="43"/>
        <v>0.977875</v>
      </c>
      <c r="BR46" s="5">
        <f t="shared" si="44"/>
        <v>1.1918125000000002</v>
      </c>
      <c r="BS46" s="19">
        <f t="shared" si="29"/>
        <v>1.141</v>
      </c>
      <c r="BT46" s="25">
        <f t="shared" si="30"/>
        <v>1.40575</v>
      </c>
      <c r="BU46" s="27">
        <v>244</v>
      </c>
      <c r="BV46" s="5">
        <f t="shared" si="32"/>
        <v>0.55</v>
      </c>
      <c r="BW46" s="5">
        <f t="shared" si="33"/>
        <v>0.7639375</v>
      </c>
      <c r="BX46" s="5">
        <f t="shared" si="34"/>
        <v>0.977875</v>
      </c>
      <c r="BY46" s="5">
        <f t="shared" si="35"/>
        <v>1.1918125000000002</v>
      </c>
      <c r="BZ46" s="19">
        <f t="shared" si="36"/>
        <v>1.40575</v>
      </c>
      <c r="CA46" s="27">
        <v>244</v>
      </c>
      <c r="CB46" s="15">
        <f t="shared" si="46"/>
        <v>0.7638</v>
      </c>
      <c r="CC46" s="15">
        <f t="shared" si="46"/>
        <v>0.9777375</v>
      </c>
      <c r="CD46" s="15">
        <f t="shared" si="46"/>
        <v>1.191675</v>
      </c>
      <c r="CE46" s="15">
        <f t="shared" si="46"/>
        <v>1.4056125000000002</v>
      </c>
      <c r="CF46" s="15">
        <f t="shared" si="46"/>
        <v>1.61955</v>
      </c>
      <c r="CH46" s="17">
        <v>244</v>
      </c>
    </row>
    <row r="47" spans="1:86" ht="12.75" customHeight="1">
      <c r="A47" s="6">
        <v>3950</v>
      </c>
      <c r="B47" s="7" t="s">
        <v>5</v>
      </c>
      <c r="C47" s="7" t="s">
        <v>4</v>
      </c>
      <c r="D47" s="8">
        <v>153.5</v>
      </c>
      <c r="E47" s="8">
        <v>0.56</v>
      </c>
      <c r="F47" s="10"/>
      <c r="G47" s="10"/>
      <c r="H47" s="10"/>
      <c r="L47" s="5">
        <v>193</v>
      </c>
      <c r="M47" s="5">
        <v>0.37</v>
      </c>
      <c r="N47" s="5">
        <v>193</v>
      </c>
      <c r="O47" s="5">
        <v>0.48</v>
      </c>
      <c r="P47" s="5">
        <v>193</v>
      </c>
      <c r="Q47" s="5">
        <v>0.7</v>
      </c>
      <c r="R47" s="6"/>
      <c r="S47" s="9">
        <v>193</v>
      </c>
      <c r="T47" s="28">
        <v>9.25</v>
      </c>
      <c r="U47" s="2"/>
      <c r="V47" s="29">
        <v>8.983</v>
      </c>
      <c r="W47" s="10"/>
      <c r="X47" s="32">
        <f t="shared" si="15"/>
        <v>-0.26699999999999946</v>
      </c>
      <c r="Y47" s="10"/>
      <c r="Z47" s="10"/>
      <c r="AA47" s="2">
        <f t="shared" si="16"/>
        <v>9.62</v>
      </c>
      <c r="AB47" s="11">
        <f t="shared" si="17"/>
        <v>9.73</v>
      </c>
      <c r="AC47" s="11">
        <f t="shared" si="18"/>
        <v>9.95</v>
      </c>
      <c r="AE47" s="5">
        <v>244</v>
      </c>
      <c r="AF47" s="5">
        <v>0.55</v>
      </c>
      <c r="AG47" s="11"/>
      <c r="AH47" s="11">
        <f t="shared" si="38"/>
        <v>3.8579999999999997</v>
      </c>
      <c r="AI47" s="5">
        <v>1.141</v>
      </c>
      <c r="AJ47" s="11"/>
      <c r="AK47" s="11">
        <f t="shared" si="39"/>
        <v>4.449</v>
      </c>
      <c r="AL47" s="20">
        <f>-(($AM$48-$AM$43)/($AE$48-$AE$43)*(AE47-$AE$43)+$AM$43)+AI47</f>
        <v>0.9272</v>
      </c>
      <c r="AM47" s="15"/>
      <c r="AN47" s="3">
        <v>173.49</v>
      </c>
      <c r="AO47" s="12">
        <v>11.73837</v>
      </c>
      <c r="AP47" s="12">
        <v>12.52038</v>
      </c>
      <c r="AQ47" s="9"/>
      <c r="AR47" s="5">
        <v>193</v>
      </c>
      <c r="AS47" s="5">
        <v>9.1491</v>
      </c>
      <c r="AT47" s="5">
        <v>9.9796</v>
      </c>
      <c r="AU47" s="11">
        <f t="shared" si="40"/>
        <v>-0.10089999999999932</v>
      </c>
      <c r="AV47" s="11"/>
      <c r="AW47" s="11">
        <f t="shared" si="41"/>
        <v>0.7295999999999996</v>
      </c>
      <c r="AX47" s="11"/>
      <c r="AY47" s="11">
        <f t="shared" si="21"/>
        <v>0.8304999999999989</v>
      </c>
      <c r="BA47" s="24">
        <v>3800</v>
      </c>
      <c r="BB47" s="24">
        <v>4200</v>
      </c>
      <c r="BC47" s="24">
        <v>4400</v>
      </c>
      <c r="BD47" s="24">
        <v>4600</v>
      </c>
      <c r="BF47" s="26">
        <v>193</v>
      </c>
      <c r="BG47" s="11">
        <f t="shared" si="22"/>
        <v>-0.10089999999999932</v>
      </c>
      <c r="BH47" s="5">
        <f t="shared" si="23"/>
        <v>0.1067250000000004</v>
      </c>
      <c r="BI47" s="5">
        <f t="shared" si="24"/>
        <v>0.31435000000000013</v>
      </c>
      <c r="BJ47" s="5">
        <f t="shared" si="25"/>
        <v>0.5219749999999999</v>
      </c>
      <c r="BK47" s="11">
        <f t="shared" si="26"/>
        <v>0.7295999999999996</v>
      </c>
      <c r="BL47" s="11"/>
      <c r="BM47" s="27">
        <v>245</v>
      </c>
      <c r="BN47" s="31">
        <f t="shared" si="27"/>
        <v>0.517</v>
      </c>
      <c r="BO47" s="5">
        <f t="shared" si="28"/>
        <v>0.517</v>
      </c>
      <c r="BP47" s="5">
        <f t="shared" si="42"/>
        <v>0.7234375000000001</v>
      </c>
      <c r="BQ47" s="5">
        <f t="shared" si="43"/>
        <v>0.929875</v>
      </c>
      <c r="BR47" s="5">
        <f t="shared" si="44"/>
        <v>1.1363125</v>
      </c>
      <c r="BS47" s="19">
        <f t="shared" si="29"/>
        <v>1.101</v>
      </c>
      <c r="BT47" s="25">
        <f t="shared" si="30"/>
        <v>1.34275</v>
      </c>
      <c r="BU47" s="27">
        <v>245</v>
      </c>
      <c r="BV47" s="5">
        <f t="shared" si="32"/>
        <v>0.517</v>
      </c>
      <c r="BW47" s="5">
        <f t="shared" si="33"/>
        <v>0.7234375000000001</v>
      </c>
      <c r="BX47" s="5">
        <f t="shared" si="34"/>
        <v>0.929875</v>
      </c>
      <c r="BY47" s="5">
        <f t="shared" si="35"/>
        <v>1.1363125</v>
      </c>
      <c r="BZ47" s="19">
        <f t="shared" si="36"/>
        <v>1.34275</v>
      </c>
      <c r="CA47" s="27">
        <v>245</v>
      </c>
      <c r="CB47" s="15">
        <f aca="true" t="shared" si="47" ref="CB47:CF49">BV47+$CG47</f>
        <v>0.745</v>
      </c>
      <c r="CC47" s="15">
        <f t="shared" si="47"/>
        <v>0.9514375</v>
      </c>
      <c r="CD47" s="15">
        <f t="shared" si="47"/>
        <v>1.157875</v>
      </c>
      <c r="CE47" s="15">
        <f t="shared" si="47"/>
        <v>1.3643125</v>
      </c>
      <c r="CF47" s="15">
        <f t="shared" si="47"/>
        <v>1.57075</v>
      </c>
      <c r="CG47" s="15">
        <v>0.228</v>
      </c>
      <c r="CH47" s="17">
        <v>245</v>
      </c>
    </row>
    <row r="48" spans="1:86" ht="12.75" customHeight="1">
      <c r="A48" s="6">
        <v>4200</v>
      </c>
      <c r="B48" s="7" t="s">
        <v>5</v>
      </c>
      <c r="C48" s="7" t="s">
        <v>4</v>
      </c>
      <c r="D48" s="8">
        <v>153.5</v>
      </c>
      <c r="E48" s="8">
        <v>0.422</v>
      </c>
      <c r="F48" s="10"/>
      <c r="G48" s="10"/>
      <c r="H48" s="10"/>
      <c r="L48" s="5">
        <v>194</v>
      </c>
      <c r="M48" s="5">
        <v>0.37</v>
      </c>
      <c r="N48" s="5">
        <v>194</v>
      </c>
      <c r="O48" s="5">
        <v>0.49</v>
      </c>
      <c r="P48" s="5">
        <v>194</v>
      </c>
      <c r="Q48" s="5">
        <v>0.71</v>
      </c>
      <c r="R48" s="6"/>
      <c r="S48" s="9">
        <v>194</v>
      </c>
      <c r="T48" s="28">
        <v>9.11</v>
      </c>
      <c r="U48" s="2"/>
      <c r="V48" s="29">
        <v>8.848</v>
      </c>
      <c r="W48" s="10"/>
      <c r="X48" s="32">
        <f t="shared" si="15"/>
        <v>-0.2619999999999987</v>
      </c>
      <c r="Y48" s="10"/>
      <c r="Z48" s="10"/>
      <c r="AA48" s="2">
        <f t="shared" si="16"/>
        <v>9.479999999999999</v>
      </c>
      <c r="AB48" s="11">
        <f t="shared" si="17"/>
        <v>9.6</v>
      </c>
      <c r="AC48" s="11">
        <f t="shared" si="18"/>
        <v>9.82</v>
      </c>
      <c r="AE48" s="5">
        <v>245</v>
      </c>
      <c r="AF48" s="5">
        <v>0.517</v>
      </c>
      <c r="AG48" s="11"/>
      <c r="AH48" s="11">
        <f t="shared" si="38"/>
        <v>3.725</v>
      </c>
      <c r="AI48" s="5">
        <v>1.101</v>
      </c>
      <c r="AJ48" s="11"/>
      <c r="AK48" s="11">
        <f t="shared" si="39"/>
        <v>4.309</v>
      </c>
      <c r="AL48" s="20">
        <f>AI48-AM48</f>
        <v>0.873</v>
      </c>
      <c r="AM48" s="15">
        <v>0.228</v>
      </c>
      <c r="AN48" s="3">
        <v>174.04</v>
      </c>
      <c r="AO48" s="12">
        <v>11.71014</v>
      </c>
      <c r="AP48" s="12">
        <v>12.49432</v>
      </c>
      <c r="AQ48" s="9"/>
      <c r="AR48" s="5">
        <v>194</v>
      </c>
      <c r="AS48" s="5">
        <v>9.0341</v>
      </c>
      <c r="AT48" s="5">
        <v>9.8825</v>
      </c>
      <c r="AU48" s="11">
        <f t="shared" si="40"/>
        <v>-0.07589999999999897</v>
      </c>
      <c r="AV48" s="11"/>
      <c r="AW48" s="11">
        <f t="shared" si="41"/>
        <v>0.7725000000000009</v>
      </c>
      <c r="AX48" s="11"/>
      <c r="AY48" s="11">
        <f t="shared" si="21"/>
        <v>0.8483999999999998</v>
      </c>
      <c r="BA48" s="24">
        <v>3800</v>
      </c>
      <c r="BB48" s="24">
        <v>4200</v>
      </c>
      <c r="BC48" s="24">
        <v>4400</v>
      </c>
      <c r="BD48" s="24">
        <v>4600</v>
      </c>
      <c r="BF48" s="26">
        <v>194</v>
      </c>
      <c r="BG48" s="11">
        <f t="shared" si="22"/>
        <v>-0.07589999999999897</v>
      </c>
      <c r="BH48" s="5">
        <f t="shared" si="23"/>
        <v>0.136200000000001</v>
      </c>
      <c r="BI48" s="5">
        <f t="shared" si="24"/>
        <v>0.34830000000000094</v>
      </c>
      <c r="BJ48" s="5">
        <f t="shared" si="25"/>
        <v>0.5604000000000009</v>
      </c>
      <c r="BK48" s="11">
        <f t="shared" si="26"/>
        <v>0.7725000000000009</v>
      </c>
      <c r="BL48" s="11"/>
      <c r="BM48" s="27">
        <v>246</v>
      </c>
      <c r="BN48" s="31">
        <f t="shared" si="27"/>
        <v>0.434</v>
      </c>
      <c r="BO48" s="5">
        <f t="shared" si="28"/>
        <v>0.434</v>
      </c>
      <c r="BP48" s="5">
        <f t="shared" si="42"/>
        <v>0.6318125</v>
      </c>
      <c r="BQ48" s="5">
        <f t="shared" si="43"/>
        <v>0.829625</v>
      </c>
      <c r="BR48" s="5">
        <f t="shared" si="44"/>
        <v>1.0274375</v>
      </c>
      <c r="BS48" s="19">
        <f t="shared" si="29"/>
        <v>1.055</v>
      </c>
      <c r="BT48" s="25">
        <f t="shared" si="30"/>
        <v>1.22525</v>
      </c>
      <c r="BU48" s="27">
        <v>246</v>
      </c>
      <c r="BV48" s="5">
        <f t="shared" si="32"/>
        <v>0.434</v>
      </c>
      <c r="BW48" s="5">
        <f t="shared" si="33"/>
        <v>0.6318125</v>
      </c>
      <c r="BX48" s="5">
        <f t="shared" si="34"/>
        <v>0.829625</v>
      </c>
      <c r="BY48" s="5">
        <f t="shared" si="35"/>
        <v>1.0274375</v>
      </c>
      <c r="BZ48" s="19">
        <f t="shared" si="36"/>
        <v>1.22525</v>
      </c>
      <c r="CA48" s="27">
        <v>246</v>
      </c>
      <c r="CB48" s="15">
        <f t="shared" si="47"/>
        <v>0.685</v>
      </c>
      <c r="CC48" s="15">
        <f t="shared" si="47"/>
        <v>0.8828125</v>
      </c>
      <c r="CD48" s="15">
        <f t="shared" si="47"/>
        <v>1.080625</v>
      </c>
      <c r="CE48" s="15">
        <f t="shared" si="47"/>
        <v>1.2784375</v>
      </c>
      <c r="CF48" s="15">
        <f t="shared" si="47"/>
        <v>1.4762499999999998</v>
      </c>
      <c r="CG48" s="15">
        <v>0.251</v>
      </c>
      <c r="CH48" s="17">
        <v>246</v>
      </c>
    </row>
    <row r="49" spans="1:86" ht="12.75" customHeight="1">
      <c r="A49" s="6">
        <v>4400</v>
      </c>
      <c r="B49" s="7" t="s">
        <v>5</v>
      </c>
      <c r="C49" s="7" t="s">
        <v>4</v>
      </c>
      <c r="D49" s="8">
        <v>153.5</v>
      </c>
      <c r="E49" s="8">
        <v>0.574</v>
      </c>
      <c r="F49" s="10"/>
      <c r="G49" s="10"/>
      <c r="H49" s="10"/>
      <c r="L49" s="5">
        <v>195</v>
      </c>
      <c r="M49" s="5">
        <v>0.35</v>
      </c>
      <c r="N49" s="5">
        <v>195</v>
      </c>
      <c r="O49" s="5">
        <v>0.47</v>
      </c>
      <c r="P49" s="5">
        <v>195</v>
      </c>
      <c r="Q49" s="5">
        <v>0.68</v>
      </c>
      <c r="R49" s="6"/>
      <c r="S49" s="9">
        <v>195</v>
      </c>
      <c r="T49" s="28">
        <v>8.86</v>
      </c>
      <c r="U49" s="2"/>
      <c r="V49" s="29">
        <v>8.608</v>
      </c>
      <c r="W49" s="10"/>
      <c r="X49" s="32">
        <f t="shared" si="15"/>
        <v>-0.2519999999999989</v>
      </c>
      <c r="Y49" s="10"/>
      <c r="Z49" s="10"/>
      <c r="AA49" s="2">
        <f t="shared" si="16"/>
        <v>9.209999999999999</v>
      </c>
      <c r="AB49" s="11">
        <f t="shared" si="17"/>
        <v>9.33</v>
      </c>
      <c r="AC49" s="11">
        <f t="shared" si="18"/>
        <v>9.54</v>
      </c>
      <c r="AE49" s="5">
        <v>246</v>
      </c>
      <c r="AF49" s="5">
        <v>0.434</v>
      </c>
      <c r="AG49" s="11"/>
      <c r="AH49" s="11">
        <f t="shared" si="38"/>
        <v>3.592</v>
      </c>
      <c r="AI49" s="5">
        <v>1.055</v>
      </c>
      <c r="AJ49" s="11"/>
      <c r="AK49" s="11">
        <f t="shared" si="39"/>
        <v>4.213</v>
      </c>
      <c r="AL49" s="20">
        <f>AI49-AM49</f>
        <v>0.8039999999999999</v>
      </c>
      <c r="AM49" s="15">
        <v>0.251</v>
      </c>
      <c r="AN49" s="3">
        <v>174.57</v>
      </c>
      <c r="AO49" s="12">
        <v>11.67768</v>
      </c>
      <c r="AP49" s="12">
        <v>12.46891</v>
      </c>
      <c r="AQ49" s="9"/>
      <c r="AR49" s="5">
        <v>195</v>
      </c>
      <c r="AS49" s="5">
        <v>8.798</v>
      </c>
      <c r="AT49" s="5">
        <v>9.6332</v>
      </c>
      <c r="AU49" s="11">
        <f t="shared" si="40"/>
        <v>-0.06199999999999939</v>
      </c>
      <c r="AV49" s="11"/>
      <c r="AW49" s="11">
        <f t="shared" si="41"/>
        <v>0.773200000000001</v>
      </c>
      <c r="AX49" s="11"/>
      <c r="AY49" s="11">
        <f t="shared" si="21"/>
        <v>0.8352000000000004</v>
      </c>
      <c r="BA49" s="24">
        <v>3800</v>
      </c>
      <c r="BB49" s="24">
        <v>4200</v>
      </c>
      <c r="BC49" s="24">
        <v>4400</v>
      </c>
      <c r="BD49" s="24">
        <v>4600</v>
      </c>
      <c r="BF49" s="26">
        <v>195</v>
      </c>
      <c r="BG49" s="11">
        <f t="shared" si="22"/>
        <v>-0.06199999999999939</v>
      </c>
      <c r="BH49" s="5">
        <f t="shared" si="23"/>
        <v>0.1468000000000007</v>
      </c>
      <c r="BI49" s="5">
        <f t="shared" si="24"/>
        <v>0.3556000000000008</v>
      </c>
      <c r="BJ49" s="5">
        <f t="shared" si="25"/>
        <v>0.5644000000000009</v>
      </c>
      <c r="BK49" s="11">
        <f t="shared" si="26"/>
        <v>0.773200000000001</v>
      </c>
      <c r="BL49" s="11"/>
      <c r="BM49" s="27">
        <v>247</v>
      </c>
      <c r="BN49" s="31">
        <f t="shared" si="27"/>
        <v>0.382</v>
      </c>
      <c r="BO49" s="5">
        <f t="shared" si="28"/>
        <v>0.382</v>
      </c>
      <c r="BP49" s="5">
        <f t="shared" si="42"/>
        <v>0.5700624999999999</v>
      </c>
      <c r="BQ49" s="5">
        <f t="shared" si="43"/>
        <v>0.7581249999999999</v>
      </c>
      <c r="BR49" s="5">
        <f t="shared" si="44"/>
        <v>0.9461874999999998</v>
      </c>
      <c r="BS49" s="19">
        <f t="shared" si="29"/>
        <v>1.003</v>
      </c>
      <c r="BT49" s="25">
        <f t="shared" si="30"/>
        <v>1.1342499999999998</v>
      </c>
      <c r="BU49" s="27">
        <v>247</v>
      </c>
      <c r="BV49" s="5">
        <f t="shared" si="32"/>
        <v>0.382</v>
      </c>
      <c r="BW49" s="5">
        <f t="shared" si="33"/>
        <v>0.5700624999999999</v>
      </c>
      <c r="BX49" s="5">
        <f t="shared" si="34"/>
        <v>0.7581249999999999</v>
      </c>
      <c r="BY49" s="5">
        <f t="shared" si="35"/>
        <v>0.9461874999999998</v>
      </c>
      <c r="BZ49" s="19">
        <f t="shared" si="36"/>
        <v>1.1342499999999998</v>
      </c>
      <c r="CA49" s="27">
        <v>247</v>
      </c>
      <c r="CB49" s="15">
        <f t="shared" si="47"/>
        <v>0.751</v>
      </c>
      <c r="CC49" s="15">
        <f t="shared" si="47"/>
        <v>0.9390624999999999</v>
      </c>
      <c r="CD49" s="15">
        <f t="shared" si="47"/>
        <v>1.127125</v>
      </c>
      <c r="CE49" s="15">
        <f t="shared" si="47"/>
        <v>1.3151875</v>
      </c>
      <c r="CF49" s="15">
        <f t="shared" si="47"/>
        <v>1.5032499999999998</v>
      </c>
      <c r="CG49" s="15">
        <v>0.369</v>
      </c>
      <c r="CH49" s="17">
        <v>247</v>
      </c>
    </row>
    <row r="50" spans="1:86" ht="12.75" customHeight="1">
      <c r="A50" s="6">
        <v>4600</v>
      </c>
      <c r="B50" s="7" t="s">
        <v>5</v>
      </c>
      <c r="C50" s="7" t="s">
        <v>4</v>
      </c>
      <c r="D50" s="8">
        <v>153.5</v>
      </c>
      <c r="E50" s="8">
        <v>0.78</v>
      </c>
      <c r="F50" s="10"/>
      <c r="G50" s="10"/>
      <c r="H50" s="10"/>
      <c r="L50" s="5">
        <v>196</v>
      </c>
      <c r="M50" s="5">
        <v>0.35</v>
      </c>
      <c r="N50" s="5">
        <v>196</v>
      </c>
      <c r="O50" s="5">
        <v>0.47</v>
      </c>
      <c r="P50" s="5">
        <v>196</v>
      </c>
      <c r="Q50" s="5">
        <v>0.68</v>
      </c>
      <c r="R50" s="6"/>
      <c r="S50" s="9">
        <v>196</v>
      </c>
      <c r="T50" s="28">
        <v>8.68</v>
      </c>
      <c r="U50" s="2"/>
      <c r="V50" s="29">
        <v>8.39</v>
      </c>
      <c r="W50" s="10"/>
      <c r="X50" s="32">
        <f t="shared" si="15"/>
        <v>-0.28999999999999915</v>
      </c>
      <c r="Y50" s="10"/>
      <c r="Z50" s="10"/>
      <c r="AA50" s="2">
        <f t="shared" si="16"/>
        <v>9.03</v>
      </c>
      <c r="AB50" s="11">
        <f t="shared" si="17"/>
        <v>9.15</v>
      </c>
      <c r="AC50" s="11">
        <f t="shared" si="18"/>
        <v>9.36</v>
      </c>
      <c r="AE50" s="5">
        <v>247</v>
      </c>
      <c r="AF50" s="5">
        <v>0.382</v>
      </c>
      <c r="AG50" s="11"/>
      <c r="AH50" s="11">
        <f t="shared" si="38"/>
        <v>3.44</v>
      </c>
      <c r="AI50" s="5">
        <v>1.003</v>
      </c>
      <c r="AJ50" s="11"/>
      <c r="AK50" s="11">
        <f t="shared" si="39"/>
        <v>4.061</v>
      </c>
      <c r="AL50" s="20">
        <f>AI50-AM50</f>
        <v>0.6339999999999999</v>
      </c>
      <c r="AM50" s="15">
        <v>0.369</v>
      </c>
      <c r="AN50" s="3">
        <v>175.11</v>
      </c>
      <c r="AO50" s="12">
        <v>11.5926</v>
      </c>
      <c r="AP50" s="12">
        <v>12.38249</v>
      </c>
      <c r="AQ50" s="9"/>
      <c r="AR50" s="5">
        <v>196</v>
      </c>
      <c r="AS50" s="5">
        <v>8.6567</v>
      </c>
      <c r="AT50" s="5">
        <v>9.5023</v>
      </c>
      <c r="AU50" s="11">
        <f t="shared" si="40"/>
        <v>-0.023299999999998988</v>
      </c>
      <c r="AV50" s="11"/>
      <c r="AW50" s="11">
        <f t="shared" si="41"/>
        <v>0.8223000000000003</v>
      </c>
      <c r="AX50" s="11"/>
      <c r="AY50" s="11">
        <f t="shared" si="21"/>
        <v>0.8455999999999992</v>
      </c>
      <c r="BA50" s="24">
        <v>3800</v>
      </c>
      <c r="BB50" s="24">
        <v>4200</v>
      </c>
      <c r="BC50" s="24">
        <v>4400</v>
      </c>
      <c r="BD50" s="24">
        <v>4600</v>
      </c>
      <c r="BF50" s="26">
        <v>196</v>
      </c>
      <c r="BG50" s="11">
        <f t="shared" si="22"/>
        <v>-0.023299999999998988</v>
      </c>
      <c r="BH50" s="5">
        <f t="shared" si="23"/>
        <v>0.18810000000000085</v>
      </c>
      <c r="BI50" s="5">
        <f t="shared" si="24"/>
        <v>0.3995000000000007</v>
      </c>
      <c r="BJ50" s="5">
        <f t="shared" si="25"/>
        <v>0.6109000000000004</v>
      </c>
      <c r="BK50" s="11">
        <f t="shared" si="26"/>
        <v>0.8223000000000003</v>
      </c>
      <c r="BL50" s="11"/>
      <c r="BM50" s="27">
        <v>248</v>
      </c>
      <c r="BN50" s="31">
        <f t="shared" si="27"/>
        <v>0.325</v>
      </c>
      <c r="BO50" s="5">
        <f t="shared" si="28"/>
        <v>0.325</v>
      </c>
      <c r="BP50" s="5">
        <f t="shared" si="42"/>
        <v>0.503125</v>
      </c>
      <c r="BQ50" s="5">
        <f t="shared" si="43"/>
        <v>0.6812499999999999</v>
      </c>
      <c r="BR50" s="5">
        <f t="shared" si="44"/>
        <v>0.859375</v>
      </c>
      <c r="BS50" s="19">
        <f t="shared" si="29"/>
        <v>0.95</v>
      </c>
      <c r="BT50" s="25">
        <f t="shared" si="30"/>
        <v>1.0374999999999999</v>
      </c>
      <c r="BU50" s="27">
        <v>248</v>
      </c>
      <c r="BV50" s="5">
        <f t="shared" si="32"/>
        <v>0.325</v>
      </c>
      <c r="BW50" s="5">
        <f t="shared" si="33"/>
        <v>0.503125</v>
      </c>
      <c r="BX50" s="5">
        <f t="shared" si="34"/>
        <v>0.6812499999999999</v>
      </c>
      <c r="BY50" s="5">
        <f t="shared" si="35"/>
        <v>0.859375</v>
      </c>
      <c r="BZ50" s="19">
        <f t="shared" si="36"/>
        <v>1.0374999999999999</v>
      </c>
      <c r="CA50" s="27">
        <v>248</v>
      </c>
      <c r="CB50" s="15">
        <f aca="true" t="shared" si="48" ref="CB50:CF52">($CG$53-$CG$49)/($CH$53-$CH$49)*($CH50-$CH$49)+$CG$49+BV50</f>
        <v>0.72775</v>
      </c>
      <c r="CC50" s="15">
        <f t="shared" si="48"/>
        <v>0.905875</v>
      </c>
      <c r="CD50" s="15">
        <f t="shared" si="48"/>
        <v>1.0839999999999999</v>
      </c>
      <c r="CE50" s="15">
        <f t="shared" si="48"/>
        <v>1.262125</v>
      </c>
      <c r="CF50" s="15">
        <f t="shared" si="48"/>
        <v>1.4402499999999998</v>
      </c>
      <c r="CH50" s="17">
        <v>248</v>
      </c>
    </row>
    <row r="51" spans="1:86" ht="12.75" customHeight="1">
      <c r="A51" s="6">
        <v>3600</v>
      </c>
      <c r="B51" s="7" t="s">
        <v>5</v>
      </c>
      <c r="C51" s="7" t="s">
        <v>4</v>
      </c>
      <c r="D51" s="8">
        <v>154</v>
      </c>
      <c r="E51" s="8">
        <v>0.409</v>
      </c>
      <c r="F51" s="10"/>
      <c r="G51" s="10"/>
      <c r="H51" s="10"/>
      <c r="L51" s="5">
        <v>197</v>
      </c>
      <c r="M51" s="5">
        <v>0.34</v>
      </c>
      <c r="N51" s="5">
        <v>197</v>
      </c>
      <c r="O51" s="5">
        <v>0.46</v>
      </c>
      <c r="P51" s="5">
        <v>197</v>
      </c>
      <c r="Q51" s="5">
        <v>0.66</v>
      </c>
      <c r="R51" s="6"/>
      <c r="S51" s="9">
        <v>197</v>
      </c>
      <c r="T51" s="28">
        <v>8.6</v>
      </c>
      <c r="U51" s="2"/>
      <c r="V51" s="29">
        <v>8.222</v>
      </c>
      <c r="W51" s="10"/>
      <c r="X51" s="32">
        <f t="shared" si="15"/>
        <v>-0.3780000000000001</v>
      </c>
      <c r="Y51" s="10"/>
      <c r="Z51" s="10"/>
      <c r="AA51" s="2">
        <f t="shared" si="16"/>
        <v>8.94</v>
      </c>
      <c r="AB51" s="11">
        <f t="shared" si="17"/>
        <v>9.06</v>
      </c>
      <c r="AC51" s="11">
        <f t="shared" si="18"/>
        <v>9.26</v>
      </c>
      <c r="AE51" s="5">
        <v>248</v>
      </c>
      <c r="AF51" s="5">
        <v>0.325</v>
      </c>
      <c r="AG51" s="11"/>
      <c r="AH51" s="11">
        <f t="shared" si="38"/>
        <v>3.333</v>
      </c>
      <c r="AI51" s="5">
        <v>0.95</v>
      </c>
      <c r="AJ51" s="11"/>
      <c r="AK51" s="11">
        <f t="shared" si="39"/>
        <v>3.958</v>
      </c>
      <c r="AL51" s="20">
        <f>-(($AM$54-$AM$50)/($AE$54-$AE$50)*(AE51-$AE$50)+$AM$50)+AI51</f>
        <v>0.54725</v>
      </c>
      <c r="AM51" s="15"/>
      <c r="AN51" s="3">
        <v>175.65</v>
      </c>
      <c r="AO51" s="12">
        <v>11.50997</v>
      </c>
      <c r="AP51" s="12">
        <v>12.3083</v>
      </c>
      <c r="AQ51" s="9"/>
      <c r="AR51" s="5">
        <v>197</v>
      </c>
      <c r="AS51" s="5">
        <v>8.4823</v>
      </c>
      <c r="AT51" s="5">
        <v>9.3227</v>
      </c>
      <c r="AU51" s="11">
        <f t="shared" si="40"/>
        <v>-0.11769999999999925</v>
      </c>
      <c r="AV51" s="11"/>
      <c r="AW51" s="11">
        <f t="shared" si="41"/>
        <v>0.7226999999999997</v>
      </c>
      <c r="AX51" s="11"/>
      <c r="AY51" s="11">
        <f t="shared" si="21"/>
        <v>0.8403999999999989</v>
      </c>
      <c r="BA51" s="24">
        <v>3800</v>
      </c>
      <c r="BB51" s="24">
        <v>4200</v>
      </c>
      <c r="BC51" s="24">
        <v>4400</v>
      </c>
      <c r="BD51" s="24">
        <v>4600</v>
      </c>
      <c r="BF51" s="26">
        <v>197</v>
      </c>
      <c r="BG51" s="11">
        <f t="shared" si="22"/>
        <v>-0.11769999999999925</v>
      </c>
      <c r="BH51" s="5">
        <f t="shared" si="23"/>
        <v>0.09240000000000048</v>
      </c>
      <c r="BI51" s="5">
        <f t="shared" si="24"/>
        <v>0.3025000000000002</v>
      </c>
      <c r="BJ51" s="5">
        <f t="shared" si="25"/>
        <v>0.5126</v>
      </c>
      <c r="BK51" s="11">
        <f t="shared" si="26"/>
        <v>0.7226999999999997</v>
      </c>
      <c r="BL51" s="11"/>
      <c r="BM51" s="27">
        <v>249</v>
      </c>
      <c r="BN51" s="31">
        <f t="shared" si="27"/>
        <v>0.29</v>
      </c>
      <c r="BO51" s="5">
        <f t="shared" si="28"/>
        <v>0.29</v>
      </c>
      <c r="BP51" s="5">
        <f t="shared" si="42"/>
        <v>0.4611875</v>
      </c>
      <c r="BQ51" s="5">
        <f t="shared" si="43"/>
        <v>0.6323749999999999</v>
      </c>
      <c r="BR51" s="5">
        <f t="shared" si="44"/>
        <v>0.8035625</v>
      </c>
      <c r="BS51" s="19">
        <f t="shared" si="29"/>
        <v>0.913</v>
      </c>
      <c r="BT51" s="25">
        <f t="shared" si="30"/>
        <v>0.97475</v>
      </c>
      <c r="BU51" s="27">
        <v>249</v>
      </c>
      <c r="BV51" s="5">
        <f t="shared" si="32"/>
        <v>0.29</v>
      </c>
      <c r="BW51" s="5">
        <f t="shared" si="33"/>
        <v>0.4611875</v>
      </c>
      <c r="BX51" s="5">
        <f t="shared" si="34"/>
        <v>0.6323749999999999</v>
      </c>
      <c r="BY51" s="5">
        <f t="shared" si="35"/>
        <v>0.8035625</v>
      </c>
      <c r="BZ51" s="19">
        <f t="shared" si="36"/>
        <v>0.97475</v>
      </c>
      <c r="CA51" s="27">
        <v>249</v>
      </c>
      <c r="CB51" s="15">
        <f t="shared" si="48"/>
        <v>0.7264999999999999</v>
      </c>
      <c r="CC51" s="15">
        <f t="shared" si="48"/>
        <v>0.8976875</v>
      </c>
      <c r="CD51" s="15">
        <f t="shared" si="48"/>
        <v>1.0688749999999998</v>
      </c>
      <c r="CE51" s="15">
        <f t="shared" si="48"/>
        <v>1.2400625</v>
      </c>
      <c r="CF51" s="15">
        <f t="shared" si="48"/>
        <v>1.41125</v>
      </c>
      <c r="CH51" s="17">
        <v>249</v>
      </c>
    </row>
    <row r="52" spans="1:86" ht="12.75" customHeight="1">
      <c r="A52" s="6">
        <v>3800</v>
      </c>
      <c r="B52" s="7" t="s">
        <v>5</v>
      </c>
      <c r="C52" s="7" t="s">
        <v>4</v>
      </c>
      <c r="D52" s="8">
        <v>154</v>
      </c>
      <c r="E52" s="8">
        <v>0.49</v>
      </c>
      <c r="F52" s="10"/>
      <c r="G52" s="10"/>
      <c r="H52" s="10"/>
      <c r="L52" s="5">
        <v>198</v>
      </c>
      <c r="M52" s="5">
        <v>0.34</v>
      </c>
      <c r="N52" s="5">
        <v>198</v>
      </c>
      <c r="O52" s="5">
        <v>0.45</v>
      </c>
      <c r="P52" s="5">
        <v>198</v>
      </c>
      <c r="Q52" s="5">
        <v>0.66</v>
      </c>
      <c r="R52" s="6"/>
      <c r="S52" s="9">
        <v>198</v>
      </c>
      <c r="T52" s="28">
        <v>8.39</v>
      </c>
      <c r="U52" s="2"/>
      <c r="V52" s="29">
        <v>8.029</v>
      </c>
      <c r="W52" s="10"/>
      <c r="X52" s="32">
        <f t="shared" si="15"/>
        <v>-0.36100000000000065</v>
      </c>
      <c r="Y52" s="10"/>
      <c r="Z52" s="10"/>
      <c r="AA52" s="2">
        <f t="shared" si="16"/>
        <v>8.73</v>
      </c>
      <c r="AB52" s="11">
        <f t="shared" si="17"/>
        <v>8.84</v>
      </c>
      <c r="AC52" s="11">
        <f t="shared" si="18"/>
        <v>9.05</v>
      </c>
      <c r="AE52" s="5">
        <v>249</v>
      </c>
      <c r="AF52" s="5">
        <v>0.29</v>
      </c>
      <c r="AG52" s="11"/>
      <c r="AH52" s="11">
        <f t="shared" si="38"/>
        <v>3.248</v>
      </c>
      <c r="AI52" s="5">
        <v>0.913</v>
      </c>
      <c r="AJ52" s="11"/>
      <c r="AK52" s="11">
        <f t="shared" si="39"/>
        <v>3.8710000000000004</v>
      </c>
      <c r="AL52" s="20">
        <f>-(($AM$54-$AM$50)/($AE$54-$AE$50)*(AE52-$AE$50)+$AM$50)+AI52</f>
        <v>0.47650000000000003</v>
      </c>
      <c r="AM52" s="15"/>
      <c r="AN52" s="3">
        <v>175.65</v>
      </c>
      <c r="AO52" s="12">
        <v>11.43313</v>
      </c>
      <c r="AP52" s="12">
        <v>12.21741</v>
      </c>
      <c r="AQ52" s="9"/>
      <c r="AR52" s="5">
        <v>198</v>
      </c>
      <c r="AS52" s="5">
        <v>8.3028</v>
      </c>
      <c r="AT52" s="5">
        <v>9.159</v>
      </c>
      <c r="AU52" s="11">
        <f t="shared" si="40"/>
        <v>-0.08720000000000105</v>
      </c>
      <c r="AV52" s="11"/>
      <c r="AW52" s="11">
        <f t="shared" si="41"/>
        <v>0.7690000000000001</v>
      </c>
      <c r="AX52" s="11"/>
      <c r="AY52" s="11">
        <f t="shared" si="21"/>
        <v>0.8562000000000012</v>
      </c>
      <c r="BA52" s="24">
        <v>3800</v>
      </c>
      <c r="BB52" s="24">
        <v>4200</v>
      </c>
      <c r="BC52" s="24">
        <v>4400</v>
      </c>
      <c r="BD52" s="24">
        <v>4600</v>
      </c>
      <c r="BF52" s="26">
        <v>198</v>
      </c>
      <c r="BG52" s="11">
        <f t="shared" si="22"/>
        <v>-0.08720000000000105</v>
      </c>
      <c r="BH52" s="5">
        <f t="shared" si="23"/>
        <v>0.12684999999999924</v>
      </c>
      <c r="BI52" s="5">
        <f t="shared" si="24"/>
        <v>0.34089999999999954</v>
      </c>
      <c r="BJ52" s="5">
        <f t="shared" si="25"/>
        <v>0.5549499999999998</v>
      </c>
      <c r="BK52" s="11">
        <f t="shared" si="26"/>
        <v>0.7690000000000001</v>
      </c>
      <c r="BL52" s="11"/>
      <c r="BM52" s="27">
        <v>250</v>
      </c>
      <c r="BN52" s="31">
        <f t="shared" si="27"/>
        <v>0.201</v>
      </c>
      <c r="BO52" s="5">
        <f t="shared" si="28"/>
        <v>0.201</v>
      </c>
      <c r="BP52" s="5">
        <f t="shared" si="42"/>
        <v>0.3645</v>
      </c>
      <c r="BQ52" s="5">
        <f t="shared" si="43"/>
        <v>0.528</v>
      </c>
      <c r="BR52" s="5">
        <f t="shared" si="44"/>
        <v>0.6915</v>
      </c>
      <c r="BS52" s="19">
        <f t="shared" si="29"/>
        <v>0.872</v>
      </c>
      <c r="BT52" s="25">
        <f t="shared" si="30"/>
        <v>0.855</v>
      </c>
      <c r="BU52" s="27">
        <v>250</v>
      </c>
      <c r="BV52" s="5">
        <f t="shared" si="32"/>
        <v>0.201</v>
      </c>
      <c r="BW52" s="5">
        <f t="shared" si="33"/>
        <v>0.3645</v>
      </c>
      <c r="BX52" s="5">
        <f t="shared" si="34"/>
        <v>0.528</v>
      </c>
      <c r="BY52" s="5">
        <f t="shared" si="35"/>
        <v>0.6915</v>
      </c>
      <c r="BZ52" s="19">
        <f t="shared" si="36"/>
        <v>0.855</v>
      </c>
      <c r="CA52" s="27">
        <v>250</v>
      </c>
      <c r="CB52" s="15">
        <f t="shared" si="48"/>
        <v>0.67125</v>
      </c>
      <c r="CC52" s="15">
        <f t="shared" si="48"/>
        <v>0.83475</v>
      </c>
      <c r="CD52" s="15">
        <f t="shared" si="48"/>
        <v>0.9982500000000001</v>
      </c>
      <c r="CE52" s="15">
        <f t="shared" si="48"/>
        <v>1.16175</v>
      </c>
      <c r="CF52" s="15">
        <f t="shared" si="48"/>
        <v>1.32525</v>
      </c>
      <c r="CH52" s="17">
        <v>250</v>
      </c>
    </row>
    <row r="53" spans="1:86" ht="12.75" customHeight="1">
      <c r="A53" s="6">
        <v>3950</v>
      </c>
      <c r="B53" s="7" t="s">
        <v>5</v>
      </c>
      <c r="C53" s="7" t="s">
        <v>4</v>
      </c>
      <c r="D53" s="8">
        <v>154</v>
      </c>
      <c r="E53" s="8">
        <v>0.56</v>
      </c>
      <c r="F53" s="10"/>
      <c r="G53" s="10"/>
      <c r="H53" s="10"/>
      <c r="L53" s="5">
        <v>199</v>
      </c>
      <c r="M53" s="5">
        <v>0.31</v>
      </c>
      <c r="N53" s="5">
        <v>199</v>
      </c>
      <c r="O53" s="5">
        <v>0.41</v>
      </c>
      <c r="P53" s="5">
        <v>199</v>
      </c>
      <c r="Q53" s="5">
        <v>0.59</v>
      </c>
      <c r="R53" s="6"/>
      <c r="S53" s="9">
        <v>199</v>
      </c>
      <c r="T53" s="28">
        <v>8.2</v>
      </c>
      <c r="U53" s="2"/>
      <c r="V53" s="29">
        <v>7.789</v>
      </c>
      <c r="W53" s="10"/>
      <c r="X53" s="32">
        <f t="shared" si="15"/>
        <v>-0.4109999999999996</v>
      </c>
      <c r="Y53" s="10"/>
      <c r="Z53" s="10"/>
      <c r="AA53" s="2">
        <f t="shared" si="16"/>
        <v>8.51</v>
      </c>
      <c r="AB53" s="11">
        <f t="shared" si="17"/>
        <v>8.61</v>
      </c>
      <c r="AC53" s="11">
        <f t="shared" si="18"/>
        <v>8.79</v>
      </c>
      <c r="AE53" s="5">
        <v>250</v>
      </c>
      <c r="AF53" s="5">
        <v>0.201</v>
      </c>
      <c r="AG53" s="11"/>
      <c r="AH53" s="11">
        <f t="shared" si="38"/>
        <v>3.152</v>
      </c>
      <c r="AI53" s="5">
        <v>0.872</v>
      </c>
      <c r="AJ53" s="11"/>
      <c r="AK53" s="11">
        <f t="shared" si="39"/>
        <v>3.823</v>
      </c>
      <c r="AL53" s="20">
        <f>-(($AM$54-$AM$50)/($AE$54-$AE$50)*(AE53-$AE$50)+$AM$50)+AI53</f>
        <v>0.40175</v>
      </c>
      <c r="AM53" s="15"/>
      <c r="AN53" s="3">
        <v>176.21</v>
      </c>
      <c r="AO53" s="12">
        <v>11.34592</v>
      </c>
      <c r="AP53" s="12">
        <v>12.12326</v>
      </c>
      <c r="AQ53" s="9"/>
      <c r="AR53" s="5">
        <v>199</v>
      </c>
      <c r="AS53" s="5">
        <v>8.0675</v>
      </c>
      <c r="AT53" s="5">
        <v>8.8679</v>
      </c>
      <c r="AU53" s="11">
        <f t="shared" si="40"/>
        <v>-0.1324999999999985</v>
      </c>
      <c r="AV53" s="11"/>
      <c r="AW53" s="11">
        <f t="shared" si="41"/>
        <v>0.6679000000000013</v>
      </c>
      <c r="AX53" s="11"/>
      <c r="AY53" s="11">
        <f t="shared" si="21"/>
        <v>0.8003999999999998</v>
      </c>
      <c r="BA53" s="24">
        <v>3800</v>
      </c>
      <c r="BB53" s="24">
        <v>4200</v>
      </c>
      <c r="BC53" s="24">
        <v>4400</v>
      </c>
      <c r="BD53" s="24">
        <v>4600</v>
      </c>
      <c r="BF53" s="26">
        <v>199</v>
      </c>
      <c r="BG53" s="11">
        <f t="shared" si="22"/>
        <v>-0.1324999999999985</v>
      </c>
      <c r="BH53" s="5">
        <f t="shared" si="23"/>
        <v>0.06760000000000144</v>
      </c>
      <c r="BI53" s="5">
        <f t="shared" si="24"/>
        <v>0.2677000000000014</v>
      </c>
      <c r="BJ53" s="5">
        <f t="shared" si="25"/>
        <v>0.4678000000000013</v>
      </c>
      <c r="BK53" s="11">
        <f t="shared" si="26"/>
        <v>0.6679000000000013</v>
      </c>
      <c r="BL53" s="11"/>
      <c r="BM53" s="27">
        <v>251</v>
      </c>
      <c r="BN53" s="31">
        <f t="shared" si="27"/>
        <v>0.184</v>
      </c>
      <c r="BO53" s="5">
        <f t="shared" si="28"/>
        <v>0.184</v>
      </c>
      <c r="BP53" s="5">
        <f t="shared" si="42"/>
        <v>0.33925</v>
      </c>
      <c r="BQ53" s="5">
        <f t="shared" si="43"/>
        <v>0.4945</v>
      </c>
      <c r="BR53" s="5">
        <f t="shared" si="44"/>
        <v>0.64975</v>
      </c>
      <c r="BS53" s="19">
        <f t="shared" si="29"/>
        <v>0.828</v>
      </c>
      <c r="BT53" s="25">
        <f t="shared" si="30"/>
        <v>0.8049999999999999</v>
      </c>
      <c r="BU53" s="27">
        <v>251</v>
      </c>
      <c r="BV53" s="5">
        <f t="shared" si="32"/>
        <v>0.184</v>
      </c>
      <c r="BW53" s="5">
        <f t="shared" si="33"/>
        <v>0.33925</v>
      </c>
      <c r="BX53" s="5">
        <f t="shared" si="34"/>
        <v>0.4945</v>
      </c>
      <c r="BY53" s="5">
        <f t="shared" si="35"/>
        <v>0.64975</v>
      </c>
      <c r="BZ53" s="19">
        <f t="shared" si="36"/>
        <v>0.8049999999999999</v>
      </c>
      <c r="CA53" s="27">
        <v>251</v>
      </c>
      <c r="CB53" s="15">
        <f>BV53+$CG53</f>
        <v>0.688</v>
      </c>
      <c r="CC53" s="15">
        <f>BW53+$CG53</f>
        <v>0.84325</v>
      </c>
      <c r="CD53" s="15">
        <f>BX53+$CG53</f>
        <v>0.9984999999999999</v>
      </c>
      <c r="CE53" s="15">
        <f>BY53+$CG53</f>
        <v>1.15375</v>
      </c>
      <c r="CF53" s="15">
        <f>BZ53+$CG53</f>
        <v>1.309</v>
      </c>
      <c r="CG53" s="15">
        <v>0.504</v>
      </c>
      <c r="CH53" s="17">
        <v>251</v>
      </c>
    </row>
    <row r="54" spans="1:86" ht="12.75" customHeight="1">
      <c r="A54" s="6">
        <v>4200</v>
      </c>
      <c r="B54" s="7" t="s">
        <v>5</v>
      </c>
      <c r="C54" s="7" t="s">
        <v>4</v>
      </c>
      <c r="D54" s="8">
        <v>154</v>
      </c>
      <c r="E54" s="8">
        <v>0.425</v>
      </c>
      <c r="F54" s="10"/>
      <c r="G54" s="10"/>
      <c r="H54" s="10"/>
      <c r="L54" s="5">
        <v>200</v>
      </c>
      <c r="M54" s="5">
        <v>0.31</v>
      </c>
      <c r="N54" s="5">
        <v>200</v>
      </c>
      <c r="O54" s="5">
        <v>0.41</v>
      </c>
      <c r="P54" s="5">
        <v>200</v>
      </c>
      <c r="Q54" s="5">
        <v>0.6</v>
      </c>
      <c r="R54" s="6"/>
      <c r="S54" s="9">
        <v>200</v>
      </c>
      <c r="T54" s="28">
        <v>8.14</v>
      </c>
      <c r="U54" s="2"/>
      <c r="V54" s="29">
        <v>7.724</v>
      </c>
      <c r="W54" s="10"/>
      <c r="X54" s="32">
        <f t="shared" si="15"/>
        <v>-0.41600000000000037</v>
      </c>
      <c r="Y54" s="10"/>
      <c r="Z54" s="10"/>
      <c r="AA54" s="2">
        <f t="shared" si="16"/>
        <v>8.450000000000001</v>
      </c>
      <c r="AB54" s="11">
        <f t="shared" si="17"/>
        <v>8.55</v>
      </c>
      <c r="AC54" s="11">
        <f t="shared" si="18"/>
        <v>8.74</v>
      </c>
      <c r="AE54" s="5">
        <v>251</v>
      </c>
      <c r="AF54" s="5">
        <v>0.184</v>
      </c>
      <c r="AG54" s="11"/>
      <c r="AH54" s="11">
        <f t="shared" si="38"/>
        <v>3.085</v>
      </c>
      <c r="AI54" s="5">
        <v>0.828</v>
      </c>
      <c r="AJ54" s="11"/>
      <c r="AK54" s="11">
        <f t="shared" si="39"/>
        <v>3.7289999999999996</v>
      </c>
      <c r="AL54" s="20">
        <f>AI54-AM54</f>
        <v>0.32399999999999995</v>
      </c>
      <c r="AM54" s="15">
        <v>0.504</v>
      </c>
      <c r="AN54" s="3">
        <v>176.77</v>
      </c>
      <c r="AO54" s="12">
        <v>11.26279</v>
      </c>
      <c r="AP54" s="12">
        <v>12.03913</v>
      </c>
      <c r="AQ54" s="9"/>
      <c r="AR54" s="5">
        <v>200</v>
      </c>
      <c r="AS54" s="5">
        <v>7.9673</v>
      </c>
      <c r="AT54" s="5">
        <v>8.7833</v>
      </c>
      <c r="AU54" s="11">
        <f t="shared" si="40"/>
        <v>-0.17270000000000074</v>
      </c>
      <c r="AV54" s="11"/>
      <c r="AW54" s="11">
        <f t="shared" si="41"/>
        <v>0.6433</v>
      </c>
      <c r="AX54" s="11"/>
      <c r="AY54" s="11">
        <f t="shared" si="21"/>
        <v>0.8160000000000007</v>
      </c>
      <c r="BA54" s="24">
        <v>3800</v>
      </c>
      <c r="BB54" s="24">
        <v>4200</v>
      </c>
      <c r="BC54" s="24">
        <v>4400</v>
      </c>
      <c r="BD54" s="24">
        <v>4600</v>
      </c>
      <c r="BF54" s="26">
        <v>200</v>
      </c>
      <c r="BG54" s="11">
        <f t="shared" si="22"/>
        <v>-0.17270000000000074</v>
      </c>
      <c r="BH54" s="5">
        <f t="shared" si="23"/>
        <v>0.03129999999999944</v>
      </c>
      <c r="BI54" s="5">
        <f t="shared" si="24"/>
        <v>0.23529999999999962</v>
      </c>
      <c r="BJ54" s="5">
        <f t="shared" si="25"/>
        <v>0.4392999999999998</v>
      </c>
      <c r="BK54" s="11">
        <f t="shared" si="26"/>
        <v>0.6433</v>
      </c>
      <c r="BL54" s="11"/>
      <c r="BM54" s="27">
        <v>252</v>
      </c>
      <c r="BN54" s="31">
        <f t="shared" si="27"/>
        <v>0.121</v>
      </c>
      <c r="BO54" s="5">
        <f t="shared" si="28"/>
        <v>0.121</v>
      </c>
      <c r="BS54" s="19"/>
      <c r="BT54" s="25"/>
      <c r="BU54" s="27">
        <v>252</v>
      </c>
      <c r="BV54" s="5">
        <f t="shared" si="32"/>
        <v>0.121</v>
      </c>
      <c r="CA54" s="27">
        <v>252</v>
      </c>
      <c r="CB54" s="15"/>
      <c r="CC54" s="15"/>
      <c r="CD54" s="15"/>
      <c r="CE54" s="15"/>
      <c r="CF54" s="15"/>
      <c r="CH54" s="17">
        <v>252</v>
      </c>
    </row>
    <row r="55" spans="1:86" ht="12.75" customHeight="1">
      <c r="A55" s="6">
        <v>4400</v>
      </c>
      <c r="B55" s="7" t="s">
        <v>5</v>
      </c>
      <c r="C55" s="7" t="s">
        <v>4</v>
      </c>
      <c r="D55" s="8">
        <v>154</v>
      </c>
      <c r="E55" s="8">
        <v>0.576</v>
      </c>
      <c r="F55" s="10"/>
      <c r="G55" s="10"/>
      <c r="H55" s="10"/>
      <c r="L55" s="5">
        <v>201</v>
      </c>
      <c r="M55" s="5">
        <v>0.29</v>
      </c>
      <c r="N55" s="5">
        <v>201</v>
      </c>
      <c r="O55" s="5">
        <v>0.39</v>
      </c>
      <c r="P55" s="5">
        <v>201</v>
      </c>
      <c r="Q55" s="5">
        <v>0.57</v>
      </c>
      <c r="R55" s="6"/>
      <c r="S55" s="9">
        <v>201</v>
      </c>
      <c r="T55" s="28">
        <v>7.95</v>
      </c>
      <c r="U55" s="2"/>
      <c r="V55" s="29">
        <v>7.504000000000001</v>
      </c>
      <c r="W55" s="10"/>
      <c r="X55" s="32">
        <f t="shared" si="15"/>
        <v>-0.44599999999999884</v>
      </c>
      <c r="Y55" s="10"/>
      <c r="Z55" s="10"/>
      <c r="AA55" s="2">
        <f t="shared" si="16"/>
        <v>8.24</v>
      </c>
      <c r="AB55" s="11">
        <f t="shared" si="17"/>
        <v>8.34</v>
      </c>
      <c r="AC55" s="11">
        <f t="shared" si="18"/>
        <v>8.52</v>
      </c>
      <c r="AE55" s="5">
        <v>252</v>
      </c>
      <c r="AF55" s="5">
        <v>0.121</v>
      </c>
      <c r="AG55" s="11"/>
      <c r="AH55" s="11">
        <f t="shared" si="38"/>
        <v>3.022</v>
      </c>
      <c r="AI55" s="5">
        <v>0.802</v>
      </c>
      <c r="AJ55" s="11"/>
      <c r="AK55" s="11">
        <f t="shared" si="39"/>
        <v>3.703</v>
      </c>
      <c r="AN55" s="3">
        <v>177.34</v>
      </c>
      <c r="AO55" s="12">
        <v>11.22405</v>
      </c>
      <c r="AP55" s="12">
        <v>12.00927</v>
      </c>
      <c r="AQ55" s="9"/>
      <c r="AR55" s="5">
        <v>201</v>
      </c>
      <c r="AS55" s="5">
        <v>7.7671</v>
      </c>
      <c r="AT55" s="5">
        <v>8.5857</v>
      </c>
      <c r="AU55" s="11">
        <f t="shared" si="40"/>
        <v>-0.18290000000000006</v>
      </c>
      <c r="AV55" s="11"/>
      <c r="AW55" s="11">
        <f t="shared" si="41"/>
        <v>0.635699999999999</v>
      </c>
      <c r="AX55" s="11"/>
      <c r="AY55" s="11">
        <f t="shared" si="21"/>
        <v>0.8185999999999991</v>
      </c>
      <c r="BA55" s="24">
        <v>3800</v>
      </c>
      <c r="BB55" s="24">
        <v>4200</v>
      </c>
      <c r="BC55" s="24">
        <v>4400</v>
      </c>
      <c r="BD55" s="24">
        <v>4600</v>
      </c>
      <c r="BF55" s="26">
        <v>201</v>
      </c>
      <c r="BG55" s="11">
        <f t="shared" si="22"/>
        <v>-0.18290000000000006</v>
      </c>
      <c r="BH55" s="5">
        <f t="shared" si="23"/>
        <v>0.021749999999999742</v>
      </c>
      <c r="BI55" s="5">
        <f t="shared" si="24"/>
        <v>0.22639999999999955</v>
      </c>
      <c r="BJ55" s="5">
        <f t="shared" si="25"/>
        <v>0.4310499999999994</v>
      </c>
      <c r="BK55" s="11">
        <f t="shared" si="26"/>
        <v>0.635699999999999</v>
      </c>
      <c r="BL55" s="11"/>
      <c r="BM55" s="27">
        <v>253</v>
      </c>
      <c r="BN55" s="31">
        <f t="shared" si="27"/>
        <v>0.064</v>
      </c>
      <c r="BO55" s="5">
        <f t="shared" si="28"/>
        <v>0.064</v>
      </c>
      <c r="BS55" s="19"/>
      <c r="BT55" s="25"/>
      <c r="BU55" s="27">
        <v>253</v>
      </c>
      <c r="BV55" s="5">
        <f t="shared" si="32"/>
        <v>0.064</v>
      </c>
      <c r="CA55" s="27">
        <v>253</v>
      </c>
      <c r="CB55" s="15"/>
      <c r="CC55" s="15"/>
      <c r="CD55" s="15"/>
      <c r="CE55" s="15"/>
      <c r="CF55" s="15"/>
      <c r="CH55" s="17">
        <v>253</v>
      </c>
    </row>
    <row r="56" spans="1:86" ht="12.75" customHeight="1">
      <c r="A56" s="6">
        <v>4600</v>
      </c>
      <c r="B56" s="7" t="s">
        <v>5</v>
      </c>
      <c r="C56" s="7" t="s">
        <v>4</v>
      </c>
      <c r="D56" s="8">
        <v>154</v>
      </c>
      <c r="E56" s="8">
        <v>0.78</v>
      </c>
      <c r="F56" s="10"/>
      <c r="G56" s="10"/>
      <c r="H56" s="10"/>
      <c r="L56" s="5">
        <v>202</v>
      </c>
      <c r="M56" s="5">
        <v>0.28</v>
      </c>
      <c r="N56" s="5">
        <v>202</v>
      </c>
      <c r="O56" s="5">
        <v>0.37</v>
      </c>
      <c r="P56" s="5">
        <v>202</v>
      </c>
      <c r="Q56" s="5">
        <v>0.54</v>
      </c>
      <c r="R56" s="6"/>
      <c r="S56" s="9">
        <v>202</v>
      </c>
      <c r="T56" s="28">
        <v>7.81</v>
      </c>
      <c r="U56" s="2"/>
      <c r="V56" s="29">
        <v>7.355480000000002</v>
      </c>
      <c r="W56" s="10"/>
      <c r="X56" s="32">
        <f t="shared" si="15"/>
        <v>-0.4545199999999978</v>
      </c>
      <c r="Y56" s="10"/>
      <c r="Z56" s="10"/>
      <c r="AA56" s="2">
        <f t="shared" si="16"/>
        <v>8.09</v>
      </c>
      <c r="AB56" s="11">
        <f t="shared" si="17"/>
        <v>8.18</v>
      </c>
      <c r="AC56" s="11">
        <f t="shared" si="18"/>
        <v>8.35</v>
      </c>
      <c r="AE56" s="5">
        <v>253</v>
      </c>
      <c r="AF56" s="5">
        <v>0.064</v>
      </c>
      <c r="AG56" s="11"/>
      <c r="AH56" s="11">
        <f t="shared" si="38"/>
        <v>2.965</v>
      </c>
      <c r="AI56" s="5">
        <v>0.792</v>
      </c>
      <c r="AJ56" s="11"/>
      <c r="AK56" s="11">
        <f t="shared" si="39"/>
        <v>3.6929999999999996</v>
      </c>
      <c r="AM56" s="11"/>
      <c r="AN56" s="3">
        <v>177.9</v>
      </c>
      <c r="AO56" s="12">
        <v>11.24854</v>
      </c>
      <c r="AP56" s="12">
        <v>12.03887</v>
      </c>
      <c r="AQ56" s="9"/>
      <c r="AR56" s="5">
        <v>202</v>
      </c>
      <c r="AS56" s="5">
        <v>7.5497</v>
      </c>
      <c r="AT56" s="5">
        <v>8.3461</v>
      </c>
      <c r="AU56" s="11">
        <f t="shared" si="40"/>
        <v>-0.2603</v>
      </c>
      <c r="AV56" s="11"/>
      <c r="AW56" s="11">
        <f t="shared" si="41"/>
        <v>0.5361000000000002</v>
      </c>
      <c r="AX56" s="11"/>
      <c r="AY56" s="11">
        <f t="shared" si="21"/>
        <v>0.7964000000000002</v>
      </c>
      <c r="BF56" s="26">
        <v>202</v>
      </c>
      <c r="BG56" s="11">
        <f t="shared" si="22"/>
        <v>-0.2603</v>
      </c>
      <c r="BH56" s="5">
        <f t="shared" si="23"/>
        <v>-0.06119999999999992</v>
      </c>
      <c r="BI56" s="5">
        <f t="shared" si="24"/>
        <v>0.13790000000000013</v>
      </c>
      <c r="BJ56" s="5">
        <f t="shared" si="25"/>
        <v>0.3370000000000002</v>
      </c>
      <c r="BK56" s="11">
        <f t="shared" si="26"/>
        <v>0.5361000000000002</v>
      </c>
      <c r="BL56" s="11"/>
      <c r="CH56" s="17">
        <v>254</v>
      </c>
    </row>
    <row r="57" spans="1:86" ht="12.75" customHeight="1">
      <c r="A57" s="6">
        <v>3600</v>
      </c>
      <c r="B57" s="7" t="s">
        <v>5</v>
      </c>
      <c r="C57" s="7" t="s">
        <v>4</v>
      </c>
      <c r="D57" s="8">
        <v>154.5</v>
      </c>
      <c r="E57" s="8">
        <v>0.402</v>
      </c>
      <c r="F57" s="10"/>
      <c r="G57" s="10"/>
      <c r="H57" s="10"/>
      <c r="L57" s="5">
        <v>203</v>
      </c>
      <c r="M57" s="5">
        <v>0.28</v>
      </c>
      <c r="N57" s="5">
        <v>203</v>
      </c>
      <c r="O57" s="5">
        <v>0.37</v>
      </c>
      <c r="P57" s="5">
        <v>203</v>
      </c>
      <c r="Q57" s="5">
        <v>0.54</v>
      </c>
      <c r="R57" s="6"/>
      <c r="S57" s="9">
        <v>203</v>
      </c>
      <c r="T57" s="28">
        <v>7.7</v>
      </c>
      <c r="U57" s="2"/>
      <c r="V57" s="29">
        <v>7.2609600000000025</v>
      </c>
      <c r="W57" s="10"/>
      <c r="X57" s="32">
        <f t="shared" si="15"/>
        <v>-0.43903999999999765</v>
      </c>
      <c r="Y57" s="10"/>
      <c r="Z57" s="10"/>
      <c r="AA57" s="2">
        <f t="shared" si="16"/>
        <v>7.98</v>
      </c>
      <c r="AB57" s="11">
        <f t="shared" si="17"/>
        <v>8.07</v>
      </c>
      <c r="AC57" s="11">
        <f t="shared" si="18"/>
        <v>8.24</v>
      </c>
      <c r="AE57" s="5">
        <v>254</v>
      </c>
      <c r="AF57" s="5">
        <v>0.068</v>
      </c>
      <c r="AG57" s="11"/>
      <c r="AH57" s="11">
        <f t="shared" si="38"/>
        <v>2.919</v>
      </c>
      <c r="AI57" s="5">
        <v>0.786</v>
      </c>
      <c r="AJ57" s="11"/>
      <c r="AK57" s="11">
        <f t="shared" si="39"/>
        <v>3.637</v>
      </c>
      <c r="AL57" s="18"/>
      <c r="AM57" s="11"/>
      <c r="AN57" s="3">
        <v>178.47</v>
      </c>
      <c r="AO57" s="12">
        <v>11.24232</v>
      </c>
      <c r="AP57" s="12">
        <v>12.03393</v>
      </c>
      <c r="AQ57" s="9"/>
      <c r="AR57" s="5">
        <v>203</v>
      </c>
      <c r="AS57" s="5">
        <v>7.4691</v>
      </c>
      <c r="AT57" s="5">
        <v>8.2812</v>
      </c>
      <c r="AU57" s="11">
        <f t="shared" si="40"/>
        <v>-0.2309000000000001</v>
      </c>
      <c r="AV57" s="11"/>
      <c r="AW57" s="11">
        <f t="shared" si="41"/>
        <v>0.5811999999999999</v>
      </c>
      <c r="AX57" s="11"/>
      <c r="AY57" s="11">
        <f t="shared" si="21"/>
        <v>0.8121</v>
      </c>
      <c r="BF57" s="26">
        <v>203</v>
      </c>
      <c r="BG57" s="11">
        <f t="shared" si="22"/>
        <v>-0.2309000000000001</v>
      </c>
      <c r="BH57" s="5">
        <f t="shared" si="23"/>
        <v>-0.027875000000000122</v>
      </c>
      <c r="BI57" s="5">
        <f t="shared" si="24"/>
        <v>0.17514999999999986</v>
      </c>
      <c r="BJ57" s="5">
        <f t="shared" si="25"/>
        <v>0.37817499999999993</v>
      </c>
      <c r="BK57" s="11">
        <f t="shared" si="26"/>
        <v>0.5811999999999999</v>
      </c>
      <c r="BL57" s="11"/>
      <c r="CH57" s="17">
        <v>255</v>
      </c>
    </row>
    <row r="58" spans="1:86" ht="12.75" customHeight="1">
      <c r="A58" s="6">
        <v>3800</v>
      </c>
      <c r="B58" s="7" t="s">
        <v>5</v>
      </c>
      <c r="C58" s="7" t="s">
        <v>4</v>
      </c>
      <c r="D58" s="8">
        <v>154.5</v>
      </c>
      <c r="E58" s="8">
        <v>0.48</v>
      </c>
      <c r="F58" s="10"/>
      <c r="G58" s="10"/>
      <c r="H58" s="10"/>
      <c r="L58" s="5">
        <v>204</v>
      </c>
      <c r="M58" s="5">
        <v>0.27</v>
      </c>
      <c r="N58" s="5">
        <v>204</v>
      </c>
      <c r="O58" s="5">
        <v>0.36</v>
      </c>
      <c r="P58" s="5">
        <v>204</v>
      </c>
      <c r="Q58" s="5">
        <v>0.52</v>
      </c>
      <c r="R58" s="6"/>
      <c r="S58" s="9">
        <v>204</v>
      </c>
      <c r="T58" s="28">
        <v>7.6</v>
      </c>
      <c r="U58" s="2"/>
      <c r="V58" s="29">
        <v>7.233680000000001</v>
      </c>
      <c r="W58" s="10"/>
      <c r="X58" s="32">
        <f t="shared" si="15"/>
        <v>-0.3663199999999982</v>
      </c>
      <c r="Y58" s="10"/>
      <c r="Z58" s="10"/>
      <c r="AA58" s="2">
        <f t="shared" si="16"/>
        <v>7.869999999999999</v>
      </c>
      <c r="AB58" s="11">
        <f t="shared" si="17"/>
        <v>7.96</v>
      </c>
      <c r="AC58" s="11">
        <f t="shared" si="18"/>
        <v>8.12</v>
      </c>
      <c r="AE58" s="5">
        <v>255</v>
      </c>
      <c r="AF58" s="5">
        <v>0.036</v>
      </c>
      <c r="AG58" s="11"/>
      <c r="AH58" s="11">
        <f t="shared" si="38"/>
        <v>2.887</v>
      </c>
      <c r="AI58" s="5">
        <v>0.778</v>
      </c>
      <c r="AJ58" s="11"/>
      <c r="AK58" s="11">
        <f t="shared" si="39"/>
        <v>3.629</v>
      </c>
      <c r="AN58" s="3">
        <v>179.03</v>
      </c>
      <c r="AO58" s="12">
        <v>11.17978</v>
      </c>
      <c r="AP58" s="12">
        <v>11.96862</v>
      </c>
      <c r="AQ58" s="9"/>
      <c r="AR58" s="5">
        <v>204</v>
      </c>
      <c r="AS58" s="5">
        <v>7.4129</v>
      </c>
      <c r="AT58" s="5">
        <v>8.221</v>
      </c>
      <c r="AU58" s="11">
        <f t="shared" si="40"/>
        <v>-0.18710000000000004</v>
      </c>
      <c r="AV58" s="11"/>
      <c r="AW58" s="11">
        <f t="shared" si="41"/>
        <v>0.6210000000000004</v>
      </c>
      <c r="AX58" s="11"/>
      <c r="AY58" s="11">
        <f t="shared" si="21"/>
        <v>0.8081000000000005</v>
      </c>
      <c r="BF58" s="26">
        <v>204</v>
      </c>
      <c r="BG58" s="11">
        <f t="shared" si="22"/>
        <v>-0.18710000000000004</v>
      </c>
      <c r="BH58" s="5">
        <f t="shared" si="23"/>
        <v>0.014925000000000077</v>
      </c>
      <c r="BI58" s="5">
        <f t="shared" si="24"/>
        <v>0.2169500000000002</v>
      </c>
      <c r="BJ58" s="5">
        <f t="shared" si="25"/>
        <v>0.4189750000000003</v>
      </c>
      <c r="BK58" s="11">
        <f t="shared" si="26"/>
        <v>0.6210000000000004</v>
      </c>
      <c r="BL58" s="11"/>
      <c r="CH58" s="17">
        <v>256</v>
      </c>
    </row>
    <row r="59" spans="1:86" ht="12.75" customHeight="1">
      <c r="A59" s="6">
        <v>3950</v>
      </c>
      <c r="B59" s="7" t="s">
        <v>5</v>
      </c>
      <c r="C59" s="7" t="s">
        <v>4</v>
      </c>
      <c r="D59" s="8">
        <v>154.5</v>
      </c>
      <c r="E59" s="8">
        <v>0.56</v>
      </c>
      <c r="F59" s="10"/>
      <c r="G59" s="10"/>
      <c r="H59" s="10"/>
      <c r="L59" s="5">
        <v>205</v>
      </c>
      <c r="M59" s="5">
        <v>0.26</v>
      </c>
      <c r="N59" s="5">
        <v>205</v>
      </c>
      <c r="O59" s="5">
        <v>0.34</v>
      </c>
      <c r="P59" s="5">
        <v>205</v>
      </c>
      <c r="Q59" s="5">
        <v>0.5</v>
      </c>
      <c r="R59" s="6"/>
      <c r="S59" s="9">
        <v>205</v>
      </c>
      <c r="T59" s="28">
        <v>7.5</v>
      </c>
      <c r="U59" s="2"/>
      <c r="V59" s="29">
        <v>7.222080000000002</v>
      </c>
      <c r="W59" s="10"/>
      <c r="X59" s="32">
        <f t="shared" si="15"/>
        <v>-0.27791999999999817</v>
      </c>
      <c r="Y59" s="10"/>
      <c r="Z59" s="10"/>
      <c r="AA59" s="2">
        <f t="shared" si="16"/>
        <v>7.76</v>
      </c>
      <c r="AB59" s="11">
        <f t="shared" si="17"/>
        <v>7.84</v>
      </c>
      <c r="AC59" s="11">
        <f t="shared" si="18"/>
        <v>8</v>
      </c>
      <c r="AE59" s="5">
        <v>256</v>
      </c>
      <c r="AF59" s="5">
        <v>0.01</v>
      </c>
      <c r="AG59" s="11"/>
      <c r="AH59" s="11">
        <f t="shared" si="38"/>
        <v>2.8609999999999998</v>
      </c>
      <c r="AI59" s="5">
        <v>0.772</v>
      </c>
      <c r="AJ59" s="11"/>
      <c r="AK59" s="11">
        <f t="shared" si="39"/>
        <v>3.623</v>
      </c>
      <c r="AN59" s="3">
        <v>179.59</v>
      </c>
      <c r="AO59" s="12">
        <v>11.18372</v>
      </c>
      <c r="AP59" s="12">
        <v>11.97716</v>
      </c>
      <c r="AQ59" s="9"/>
      <c r="AR59" s="5">
        <v>205</v>
      </c>
      <c r="AS59" s="5">
        <v>7.3473</v>
      </c>
      <c r="AT59" s="5">
        <v>8.1431</v>
      </c>
      <c r="AU59" s="11">
        <f t="shared" si="40"/>
        <v>-0.15270000000000028</v>
      </c>
      <c r="AV59" s="11"/>
      <c r="AW59" s="11">
        <f t="shared" si="41"/>
        <v>0.6431000000000004</v>
      </c>
      <c r="AX59" s="11"/>
      <c r="AY59" s="11">
        <f t="shared" si="21"/>
        <v>0.7958000000000007</v>
      </c>
      <c r="BF59" s="26">
        <v>205</v>
      </c>
      <c r="BG59" s="11">
        <f t="shared" si="22"/>
        <v>-0.15270000000000028</v>
      </c>
      <c r="BH59" s="5">
        <f t="shared" si="23"/>
        <v>0.0462499999999999</v>
      </c>
      <c r="BI59" s="5">
        <f t="shared" si="24"/>
        <v>0.24520000000000008</v>
      </c>
      <c r="BJ59" s="5">
        <f t="shared" si="25"/>
        <v>0.44415000000000027</v>
      </c>
      <c r="BK59" s="11">
        <f t="shared" si="26"/>
        <v>0.6431000000000004</v>
      </c>
      <c r="BL59" s="11"/>
      <c r="CH59" s="17">
        <v>257</v>
      </c>
    </row>
    <row r="60" spans="1:86" ht="12.75" customHeight="1">
      <c r="A60" s="6">
        <v>4200</v>
      </c>
      <c r="B60" s="7" t="s">
        <v>5</v>
      </c>
      <c r="C60" s="7" t="s">
        <v>4</v>
      </c>
      <c r="D60" s="8">
        <v>154.5</v>
      </c>
      <c r="E60" s="8">
        <v>0.414</v>
      </c>
      <c r="F60" s="10"/>
      <c r="G60" s="10"/>
      <c r="H60" s="10"/>
      <c r="L60" s="5">
        <v>206</v>
      </c>
      <c r="M60" s="5">
        <v>0.26</v>
      </c>
      <c r="N60" s="5">
        <v>206</v>
      </c>
      <c r="O60" s="5">
        <v>0.34</v>
      </c>
      <c r="P60" s="5">
        <v>206</v>
      </c>
      <c r="Q60" s="5">
        <v>0.51</v>
      </c>
      <c r="R60" s="6"/>
      <c r="S60" s="9">
        <v>206</v>
      </c>
      <c r="T60" s="28">
        <v>7.45</v>
      </c>
      <c r="U60" s="2"/>
      <c r="V60" s="29">
        <v>7.202000000000002</v>
      </c>
      <c r="W60" s="10"/>
      <c r="X60" s="32">
        <f t="shared" si="15"/>
        <v>-0.24799999999999844</v>
      </c>
      <c r="Y60" s="10"/>
      <c r="Z60" s="10"/>
      <c r="AA60" s="2">
        <f t="shared" si="16"/>
        <v>7.71</v>
      </c>
      <c r="AB60" s="11">
        <f t="shared" si="17"/>
        <v>7.79</v>
      </c>
      <c r="AC60" s="11">
        <f t="shared" si="18"/>
        <v>7.96</v>
      </c>
      <c r="AE60" s="5">
        <v>257</v>
      </c>
      <c r="AF60" s="5">
        <v>-0.012</v>
      </c>
      <c r="AG60" s="11"/>
      <c r="AH60" s="11">
        <f t="shared" si="38"/>
        <v>2.839</v>
      </c>
      <c r="AI60" s="5">
        <v>0.764</v>
      </c>
      <c r="AJ60" s="11"/>
      <c r="AK60" s="11">
        <f t="shared" si="39"/>
        <v>3.615</v>
      </c>
      <c r="AN60" s="3">
        <v>180.15</v>
      </c>
      <c r="AO60" s="12">
        <v>11.08982</v>
      </c>
      <c r="AP60" s="12">
        <v>11.87986</v>
      </c>
      <c r="AQ60" s="9"/>
      <c r="AR60" s="5">
        <v>206</v>
      </c>
      <c r="AS60" s="5">
        <v>7.3339</v>
      </c>
      <c r="AT60" s="5">
        <v>8.1341</v>
      </c>
      <c r="AU60" s="11">
        <f t="shared" si="40"/>
        <v>-0.11610000000000031</v>
      </c>
      <c r="AV60" s="11"/>
      <c r="AW60" s="11">
        <f t="shared" si="41"/>
        <v>0.6840999999999999</v>
      </c>
      <c r="AX60" s="11"/>
      <c r="AY60" s="11">
        <f t="shared" si="21"/>
        <v>0.8002000000000002</v>
      </c>
      <c r="BF60" s="26">
        <v>206</v>
      </c>
      <c r="BG60" s="11">
        <f t="shared" si="22"/>
        <v>-0.11610000000000031</v>
      </c>
      <c r="BH60" s="5">
        <f t="shared" si="23"/>
        <v>0.08394999999999975</v>
      </c>
      <c r="BI60" s="5">
        <f t="shared" si="24"/>
        <v>0.2839999999999998</v>
      </c>
      <c r="BJ60" s="5">
        <f t="shared" si="25"/>
        <v>0.48404999999999987</v>
      </c>
      <c r="BK60" s="11">
        <f t="shared" si="26"/>
        <v>0.6840999999999999</v>
      </c>
      <c r="BL60" s="11"/>
      <c r="CH60" s="17">
        <v>258</v>
      </c>
    </row>
    <row r="61" spans="1:86" ht="12.75" customHeight="1">
      <c r="A61" s="6">
        <v>4400</v>
      </c>
      <c r="B61" s="7" t="s">
        <v>5</v>
      </c>
      <c r="C61" s="7" t="s">
        <v>4</v>
      </c>
      <c r="D61" s="8">
        <v>154.5</v>
      </c>
      <c r="E61" s="8">
        <v>0.549</v>
      </c>
      <c r="F61" s="10"/>
      <c r="G61" s="10"/>
      <c r="H61" s="10"/>
      <c r="L61" s="5">
        <v>207</v>
      </c>
      <c r="M61" s="5">
        <v>0.25</v>
      </c>
      <c r="N61" s="5">
        <v>207</v>
      </c>
      <c r="O61" s="5">
        <v>0.34</v>
      </c>
      <c r="P61" s="5">
        <v>207</v>
      </c>
      <c r="Q61" s="5">
        <v>0.5</v>
      </c>
      <c r="R61" s="6"/>
      <c r="S61" s="9">
        <v>207</v>
      </c>
      <c r="T61" s="28">
        <v>7.4</v>
      </c>
      <c r="U61" s="2"/>
      <c r="V61" s="29">
        <v>7.196560000000001</v>
      </c>
      <c r="W61" s="10"/>
      <c r="X61" s="32">
        <f t="shared" si="15"/>
        <v>-0.20343999999999962</v>
      </c>
      <c r="Y61" s="10"/>
      <c r="Z61" s="10"/>
      <c r="AA61" s="2">
        <f t="shared" si="16"/>
        <v>7.65</v>
      </c>
      <c r="AB61" s="11">
        <f t="shared" si="17"/>
        <v>7.74</v>
      </c>
      <c r="AC61" s="11">
        <f t="shared" si="18"/>
        <v>7.9</v>
      </c>
      <c r="AE61" s="5">
        <v>258</v>
      </c>
      <c r="AF61" s="5">
        <v>0.019</v>
      </c>
      <c r="AG61" s="11"/>
      <c r="AH61" s="11">
        <f t="shared" si="38"/>
        <v>2.8200000000000003</v>
      </c>
      <c r="AI61" s="5">
        <v>0.75</v>
      </c>
      <c r="AJ61" s="11"/>
      <c r="AK61" s="11">
        <f t="shared" si="39"/>
        <v>3.551</v>
      </c>
      <c r="AN61" s="3">
        <v>180.72</v>
      </c>
      <c r="AO61" s="12">
        <v>11.02571</v>
      </c>
      <c r="AP61" s="12">
        <v>11.80845</v>
      </c>
      <c r="AQ61" s="9"/>
      <c r="AR61" s="5">
        <v>207</v>
      </c>
      <c r="AS61" s="5">
        <v>7.2955</v>
      </c>
      <c r="AT61" s="5">
        <v>8.0946</v>
      </c>
      <c r="AU61" s="11">
        <f t="shared" si="40"/>
        <v>-0.1045000000000007</v>
      </c>
      <c r="AV61" s="11"/>
      <c r="AW61" s="11">
        <f t="shared" si="41"/>
        <v>0.6945999999999994</v>
      </c>
      <c r="AX61" s="11"/>
      <c r="AY61" s="11">
        <f t="shared" si="21"/>
        <v>0.7991000000000001</v>
      </c>
      <c r="BF61" s="26">
        <v>207</v>
      </c>
      <c r="BG61" s="11">
        <f t="shared" si="22"/>
        <v>-0.1045000000000007</v>
      </c>
      <c r="BH61" s="5">
        <f t="shared" si="23"/>
        <v>0.09527499999999933</v>
      </c>
      <c r="BI61" s="5">
        <f t="shared" si="24"/>
        <v>0.29504999999999937</v>
      </c>
      <c r="BJ61" s="5">
        <f t="shared" si="25"/>
        <v>0.4948249999999994</v>
      </c>
      <c r="BK61" s="11">
        <f t="shared" si="26"/>
        <v>0.6945999999999994</v>
      </c>
      <c r="BL61" s="11"/>
      <c r="CH61" s="17">
        <v>259</v>
      </c>
    </row>
    <row r="62" spans="1:86" ht="12.75" customHeight="1">
      <c r="A62" s="6">
        <v>4600</v>
      </c>
      <c r="B62" s="7" t="s">
        <v>5</v>
      </c>
      <c r="C62" s="7" t="s">
        <v>4</v>
      </c>
      <c r="D62" s="8">
        <v>154.5</v>
      </c>
      <c r="E62" s="8">
        <v>0.77</v>
      </c>
      <c r="F62" s="10"/>
      <c r="G62" s="10"/>
      <c r="H62" s="10"/>
      <c r="L62" s="5">
        <v>208</v>
      </c>
      <c r="M62" s="5">
        <v>0.25</v>
      </c>
      <c r="N62" s="5">
        <v>208</v>
      </c>
      <c r="O62" s="5">
        <v>0.33</v>
      </c>
      <c r="P62" s="5">
        <v>208</v>
      </c>
      <c r="Q62" s="5">
        <v>0.49</v>
      </c>
      <c r="R62" s="6"/>
      <c r="S62" s="9">
        <v>208</v>
      </c>
      <c r="T62" s="28">
        <v>7.35</v>
      </c>
      <c r="U62" s="2"/>
      <c r="V62" s="29">
        <v>7.155480000000001</v>
      </c>
      <c r="W62" s="10"/>
      <c r="X62" s="32">
        <f t="shared" si="15"/>
        <v>-0.19451999999999892</v>
      </c>
      <c r="Y62" s="10"/>
      <c r="Z62" s="10"/>
      <c r="AA62" s="2">
        <f t="shared" si="16"/>
        <v>7.6</v>
      </c>
      <c r="AB62" s="11">
        <f t="shared" si="17"/>
        <v>7.68</v>
      </c>
      <c r="AC62" s="11">
        <f t="shared" si="18"/>
        <v>7.84</v>
      </c>
      <c r="AE62" s="5">
        <v>259</v>
      </c>
      <c r="AF62" s="5">
        <v>0.002</v>
      </c>
      <c r="AG62" s="11"/>
      <c r="AH62" s="11">
        <f t="shared" si="38"/>
        <v>2.803</v>
      </c>
      <c r="AI62" s="5">
        <v>0.742</v>
      </c>
      <c r="AJ62" s="11"/>
      <c r="AK62" s="11">
        <f t="shared" si="39"/>
        <v>3.543</v>
      </c>
      <c r="AN62" s="3">
        <v>181.27</v>
      </c>
      <c r="AO62" s="12">
        <v>10.93238</v>
      </c>
      <c r="AP62" s="12">
        <v>11.70123</v>
      </c>
      <c r="AQ62" s="9"/>
      <c r="AR62" s="5">
        <v>208</v>
      </c>
      <c r="AS62" s="5">
        <v>7.2417</v>
      </c>
      <c r="AT62" s="5">
        <v>8.04</v>
      </c>
      <c r="AU62" s="11">
        <f t="shared" si="40"/>
        <v>-0.10829999999999984</v>
      </c>
      <c r="AV62" s="11"/>
      <c r="AW62" s="11">
        <f t="shared" si="41"/>
        <v>0.6899999999999995</v>
      </c>
      <c r="AX62" s="11"/>
      <c r="AY62" s="11">
        <f t="shared" si="21"/>
        <v>0.7982999999999993</v>
      </c>
      <c r="BF62" s="26">
        <v>208</v>
      </c>
      <c r="BG62" s="11">
        <f t="shared" si="22"/>
        <v>-0.10829999999999984</v>
      </c>
      <c r="BH62" s="5">
        <f t="shared" si="23"/>
        <v>0.091275</v>
      </c>
      <c r="BI62" s="5">
        <f t="shared" si="24"/>
        <v>0.29084999999999983</v>
      </c>
      <c r="BJ62" s="5">
        <f t="shared" si="25"/>
        <v>0.49042499999999967</v>
      </c>
      <c r="BK62" s="11">
        <f t="shared" si="26"/>
        <v>0.6899999999999995</v>
      </c>
      <c r="BL62" s="11"/>
      <c r="CG62" s="15">
        <v>0.398</v>
      </c>
      <c r="CH62" s="17">
        <v>260</v>
      </c>
    </row>
    <row r="63" spans="1:64" ht="12.75" customHeight="1">
      <c r="A63" s="6">
        <v>3600</v>
      </c>
      <c r="B63" s="7" t="s">
        <v>5</v>
      </c>
      <c r="C63" s="7" t="s">
        <v>4</v>
      </c>
      <c r="D63" s="8">
        <v>155</v>
      </c>
      <c r="E63" s="8">
        <v>0.402</v>
      </c>
      <c r="F63" s="10"/>
      <c r="G63" s="10"/>
      <c r="H63" s="10"/>
      <c r="L63" s="5">
        <v>209</v>
      </c>
      <c r="M63" s="5">
        <v>0.25</v>
      </c>
      <c r="N63" s="5">
        <v>209</v>
      </c>
      <c r="O63" s="5">
        <v>0.34</v>
      </c>
      <c r="P63" s="5">
        <v>209</v>
      </c>
      <c r="Q63" s="5">
        <v>0.5</v>
      </c>
      <c r="R63" s="6"/>
      <c r="S63" s="9">
        <v>209</v>
      </c>
      <c r="T63" s="28">
        <v>7.3</v>
      </c>
      <c r="U63" s="2"/>
      <c r="V63" s="29">
        <v>7.09404</v>
      </c>
      <c r="W63" s="10"/>
      <c r="X63" s="32">
        <f t="shared" si="15"/>
        <v>-0.20596000000000014</v>
      </c>
      <c r="Y63" s="10"/>
      <c r="Z63" s="10"/>
      <c r="AA63" s="2">
        <f t="shared" si="16"/>
        <v>7.55</v>
      </c>
      <c r="AB63" s="11">
        <f t="shared" si="17"/>
        <v>7.64</v>
      </c>
      <c r="AC63" s="11">
        <f t="shared" si="18"/>
        <v>7.8</v>
      </c>
      <c r="AE63" s="5">
        <v>260</v>
      </c>
      <c r="AF63" s="5">
        <v>-0.01</v>
      </c>
      <c r="AG63" s="11"/>
      <c r="AH63" s="11">
        <f t="shared" si="38"/>
        <v>2.7910000000000004</v>
      </c>
      <c r="AI63" s="5">
        <v>0.734</v>
      </c>
      <c r="AJ63" s="11"/>
      <c r="AK63" s="11">
        <f t="shared" si="39"/>
        <v>3.535</v>
      </c>
      <c r="AN63" s="3">
        <v>181.83</v>
      </c>
      <c r="AO63" s="12">
        <v>10.79486</v>
      </c>
      <c r="AP63" s="12">
        <v>11.55106</v>
      </c>
      <c r="AQ63" s="9"/>
      <c r="AR63" s="5">
        <v>209</v>
      </c>
      <c r="AS63" s="5">
        <v>7.2278</v>
      </c>
      <c r="AT63" s="5">
        <v>8.0338</v>
      </c>
      <c r="AU63" s="11">
        <f t="shared" si="40"/>
        <v>-0.0721999999999996</v>
      </c>
      <c r="AV63" s="11"/>
      <c r="AW63" s="11">
        <f t="shared" si="41"/>
        <v>0.7337999999999996</v>
      </c>
      <c r="AX63" s="11"/>
      <c r="AY63" s="11">
        <f t="shared" si="21"/>
        <v>0.8059999999999992</v>
      </c>
      <c r="BF63" s="26">
        <v>209</v>
      </c>
      <c r="BG63" s="11">
        <f t="shared" si="22"/>
        <v>-0.0721999999999996</v>
      </c>
      <c r="BH63" s="5">
        <f t="shared" si="23"/>
        <v>0.12930000000000016</v>
      </c>
      <c r="BI63" s="5">
        <f t="shared" si="24"/>
        <v>0.3307999999999999</v>
      </c>
      <c r="BJ63" s="5">
        <f t="shared" si="25"/>
        <v>0.5322999999999997</v>
      </c>
      <c r="BK63" s="11">
        <f t="shared" si="26"/>
        <v>0.7337999999999996</v>
      </c>
      <c r="BL63" s="11"/>
    </row>
    <row r="64" spans="1:64" ht="12.75" customHeight="1">
      <c r="A64" s="6">
        <v>3800</v>
      </c>
      <c r="B64" s="7" t="s">
        <v>5</v>
      </c>
      <c r="C64" s="7" t="s">
        <v>4</v>
      </c>
      <c r="D64" s="8">
        <v>155</v>
      </c>
      <c r="E64" s="8">
        <v>0.49</v>
      </c>
      <c r="F64" s="10"/>
      <c r="G64" s="10"/>
      <c r="H64" s="10"/>
      <c r="L64" s="5">
        <v>210</v>
      </c>
      <c r="M64" s="5">
        <v>0.24</v>
      </c>
      <c r="N64" s="5">
        <v>210</v>
      </c>
      <c r="O64" s="5">
        <v>0.32</v>
      </c>
      <c r="P64" s="5">
        <v>210</v>
      </c>
      <c r="Q64" s="5">
        <v>0.47</v>
      </c>
      <c r="R64" s="6"/>
      <c r="S64" s="9">
        <v>210</v>
      </c>
      <c r="T64" s="28">
        <v>7.2</v>
      </c>
      <c r="U64" s="2"/>
      <c r="V64" s="29">
        <v>6.98752</v>
      </c>
      <c r="W64" s="10"/>
      <c r="X64" s="32">
        <f t="shared" si="15"/>
        <v>-0.21248000000000022</v>
      </c>
      <c r="Y64" s="10"/>
      <c r="Z64" s="10"/>
      <c r="AA64" s="2">
        <f t="shared" si="16"/>
        <v>7.44</v>
      </c>
      <c r="AB64" s="11">
        <f t="shared" si="17"/>
        <v>7.5200000000000005</v>
      </c>
      <c r="AC64" s="11">
        <f t="shared" si="18"/>
        <v>7.67</v>
      </c>
      <c r="AE64" s="5">
        <v>261</v>
      </c>
      <c r="AF64" s="5">
        <v>-0.023</v>
      </c>
      <c r="AG64" s="11"/>
      <c r="AH64" s="11">
        <f t="shared" si="38"/>
        <v>2.778</v>
      </c>
      <c r="AI64" s="5">
        <v>0.729</v>
      </c>
      <c r="AJ64" s="11"/>
      <c r="AK64" s="11">
        <f t="shared" si="39"/>
        <v>3.5300000000000002</v>
      </c>
      <c r="AN64" s="3">
        <v>182.38</v>
      </c>
      <c r="AO64" s="12">
        <v>10.65499</v>
      </c>
      <c r="AP64" s="12">
        <v>11.3877</v>
      </c>
      <c r="AQ64" s="9"/>
      <c r="AR64" s="5">
        <v>210</v>
      </c>
      <c r="AS64" s="5">
        <v>7.0935</v>
      </c>
      <c r="AT64" s="5">
        <v>7.8947</v>
      </c>
      <c r="AU64" s="11">
        <f t="shared" si="40"/>
        <v>-0.10650000000000048</v>
      </c>
      <c r="AV64" s="11"/>
      <c r="AW64" s="11">
        <f t="shared" si="41"/>
        <v>0.6947000000000001</v>
      </c>
      <c r="AX64" s="11"/>
      <c r="AY64" s="11">
        <f t="shared" si="21"/>
        <v>0.8012000000000006</v>
      </c>
      <c r="BF64" s="26">
        <v>210</v>
      </c>
      <c r="BG64" s="11">
        <f t="shared" si="22"/>
        <v>-0.10650000000000048</v>
      </c>
      <c r="BH64" s="5">
        <f t="shared" si="23"/>
        <v>0.09379999999999966</v>
      </c>
      <c r="BI64" s="5">
        <f t="shared" si="24"/>
        <v>0.2940999999999998</v>
      </c>
      <c r="BJ64" s="5">
        <f t="shared" si="25"/>
        <v>0.49439999999999995</v>
      </c>
      <c r="BK64" s="11">
        <f t="shared" si="26"/>
        <v>0.6947000000000001</v>
      </c>
      <c r="BL64" s="11"/>
    </row>
    <row r="65" spans="1:64" ht="12.75" customHeight="1">
      <c r="A65" s="6">
        <v>3950</v>
      </c>
      <c r="B65" s="7" t="s">
        <v>5</v>
      </c>
      <c r="C65" s="7" t="s">
        <v>4</v>
      </c>
      <c r="D65" s="8">
        <v>155</v>
      </c>
      <c r="E65" s="8">
        <v>0.56</v>
      </c>
      <c r="F65" s="10"/>
      <c r="G65" s="10"/>
      <c r="H65" s="10"/>
      <c r="L65" s="5">
        <v>211</v>
      </c>
      <c r="M65" s="5">
        <v>0.24</v>
      </c>
      <c r="N65" s="5">
        <v>211</v>
      </c>
      <c r="O65" s="5">
        <v>0.32</v>
      </c>
      <c r="P65" s="5">
        <v>211</v>
      </c>
      <c r="Q65" s="5">
        <v>0.47</v>
      </c>
      <c r="R65" s="6"/>
      <c r="S65" s="9">
        <v>211</v>
      </c>
      <c r="T65" s="28">
        <v>7.15</v>
      </c>
      <c r="U65" s="2"/>
      <c r="V65" s="29">
        <v>6.9284</v>
      </c>
      <c r="W65" s="10"/>
      <c r="X65" s="32">
        <f t="shared" si="15"/>
        <v>-0.22160000000000046</v>
      </c>
      <c r="Y65" s="10"/>
      <c r="Z65" s="10"/>
      <c r="AA65" s="2">
        <f t="shared" si="16"/>
        <v>7.390000000000001</v>
      </c>
      <c r="AB65" s="11">
        <f t="shared" si="17"/>
        <v>7.470000000000001</v>
      </c>
      <c r="AC65" s="11">
        <f t="shared" si="18"/>
        <v>7.62</v>
      </c>
      <c r="AE65" s="5">
        <v>262</v>
      </c>
      <c r="AF65" s="5">
        <v>-0.033</v>
      </c>
      <c r="AG65" s="11"/>
      <c r="AH65" s="11">
        <f t="shared" si="38"/>
        <v>2.7680000000000002</v>
      </c>
      <c r="AI65" s="5">
        <v>0.72</v>
      </c>
      <c r="AJ65" s="11"/>
      <c r="AK65" s="11">
        <f t="shared" si="39"/>
        <v>3.521</v>
      </c>
      <c r="AN65" s="3">
        <v>182.94</v>
      </c>
      <c r="AO65" s="12">
        <v>10.55029</v>
      </c>
      <c r="AP65" s="12">
        <v>11.28244</v>
      </c>
      <c r="AQ65" s="9"/>
      <c r="AR65" s="5">
        <v>211</v>
      </c>
      <c r="AS65" s="5">
        <v>7.0676</v>
      </c>
      <c r="AT65" s="5">
        <v>7.8764</v>
      </c>
      <c r="AU65" s="11">
        <f t="shared" si="40"/>
        <v>-0.0824000000000007</v>
      </c>
      <c r="AV65" s="11"/>
      <c r="AW65" s="11">
        <f t="shared" si="41"/>
        <v>0.7263999999999999</v>
      </c>
      <c r="AX65" s="11"/>
      <c r="AY65" s="11">
        <f t="shared" si="21"/>
        <v>0.8088000000000006</v>
      </c>
      <c r="BF65" s="26">
        <v>211</v>
      </c>
      <c r="BG65" s="11">
        <f t="shared" si="22"/>
        <v>-0.0824000000000007</v>
      </c>
      <c r="BH65" s="5">
        <f t="shared" si="23"/>
        <v>0.11979999999999946</v>
      </c>
      <c r="BI65" s="5">
        <f t="shared" si="24"/>
        <v>0.3219999999999996</v>
      </c>
      <c r="BJ65" s="5">
        <f t="shared" si="25"/>
        <v>0.5241999999999998</v>
      </c>
      <c r="BK65" s="11">
        <f t="shared" si="26"/>
        <v>0.7263999999999999</v>
      </c>
      <c r="BL65" s="11"/>
    </row>
    <row r="66" spans="1:64" ht="12.75" customHeight="1">
      <c r="A66" s="6">
        <v>4200</v>
      </c>
      <c r="B66" s="7" t="s">
        <v>5</v>
      </c>
      <c r="C66" s="7" t="s">
        <v>4</v>
      </c>
      <c r="D66" s="8">
        <v>155</v>
      </c>
      <c r="E66" s="8">
        <v>0.412</v>
      </c>
      <c r="F66" s="10"/>
      <c r="G66" s="10"/>
      <c r="H66" s="10"/>
      <c r="L66" s="5">
        <v>212</v>
      </c>
      <c r="M66" s="5">
        <v>0.22</v>
      </c>
      <c r="N66" s="5">
        <v>212</v>
      </c>
      <c r="O66" s="5">
        <v>0.3</v>
      </c>
      <c r="P66" s="5">
        <v>212</v>
      </c>
      <c r="Q66" s="5">
        <v>0.44</v>
      </c>
      <c r="R66" s="6"/>
      <c r="S66" s="9">
        <v>212</v>
      </c>
      <c r="T66" s="28">
        <v>7.1</v>
      </c>
      <c r="U66" s="2"/>
      <c r="V66" s="29">
        <v>6.87184</v>
      </c>
      <c r="W66" s="10"/>
      <c r="X66" s="32">
        <f t="shared" si="15"/>
        <v>-0.22815999999999992</v>
      </c>
      <c r="Y66" s="10"/>
      <c r="Z66" s="10"/>
      <c r="AA66" s="2">
        <f t="shared" si="16"/>
        <v>7.319999999999999</v>
      </c>
      <c r="AB66" s="11">
        <f t="shared" si="17"/>
        <v>7.3999999999999995</v>
      </c>
      <c r="AC66" s="11">
        <f t="shared" si="18"/>
        <v>7.54</v>
      </c>
      <c r="AN66" s="3">
        <v>183.49</v>
      </c>
      <c r="AO66" s="12">
        <v>10.51365</v>
      </c>
      <c r="AP66" s="12">
        <v>11.26741</v>
      </c>
      <c r="AQ66" s="9"/>
      <c r="AR66" s="5">
        <v>212</v>
      </c>
      <c r="AS66" s="5">
        <v>6.9222</v>
      </c>
      <c r="AT66" s="5">
        <v>7.7215</v>
      </c>
      <c r="AU66" s="11">
        <f t="shared" si="40"/>
        <v>-0.17779999999999951</v>
      </c>
      <c r="AV66" s="11"/>
      <c r="AW66" s="11">
        <f t="shared" si="41"/>
        <v>0.6215000000000002</v>
      </c>
      <c r="AX66" s="11"/>
      <c r="AY66" s="11">
        <f t="shared" si="21"/>
        <v>0.7992999999999997</v>
      </c>
      <c r="BF66" s="26">
        <v>212</v>
      </c>
      <c r="BG66" s="11">
        <f t="shared" si="22"/>
        <v>-0.17779999999999951</v>
      </c>
      <c r="BH66" s="5">
        <f t="shared" si="23"/>
        <v>0.022025000000000405</v>
      </c>
      <c r="BI66" s="5">
        <f t="shared" si="24"/>
        <v>0.22185000000000032</v>
      </c>
      <c r="BJ66" s="5">
        <f t="shared" si="25"/>
        <v>0.42167500000000024</v>
      </c>
      <c r="BK66" s="11">
        <f t="shared" si="26"/>
        <v>0.6215000000000002</v>
      </c>
      <c r="BL66" s="11"/>
    </row>
    <row r="67" spans="1:64" ht="12.75" customHeight="1">
      <c r="A67" s="6">
        <v>4400</v>
      </c>
      <c r="B67" s="7" t="s">
        <v>5</v>
      </c>
      <c r="C67" s="7" t="s">
        <v>4</v>
      </c>
      <c r="D67" s="8">
        <v>155</v>
      </c>
      <c r="E67" s="8">
        <v>0.538</v>
      </c>
      <c r="F67" s="10"/>
      <c r="G67" s="10"/>
      <c r="H67" s="10"/>
      <c r="L67" s="5">
        <v>213</v>
      </c>
      <c r="M67" s="5">
        <v>0.22</v>
      </c>
      <c r="N67" s="5">
        <v>213</v>
      </c>
      <c r="O67" s="5">
        <v>0.3</v>
      </c>
      <c r="P67" s="5">
        <v>213</v>
      </c>
      <c r="Q67" s="5">
        <v>0.44</v>
      </c>
      <c r="R67" s="6"/>
      <c r="S67" s="9">
        <v>213</v>
      </c>
      <c r="T67" s="28">
        <v>7</v>
      </c>
      <c r="U67" s="2"/>
      <c r="V67" s="29">
        <v>6.834759999999999</v>
      </c>
      <c r="W67" s="10"/>
      <c r="X67" s="32">
        <f t="shared" si="15"/>
        <v>-0.16524000000000072</v>
      </c>
      <c r="Y67" s="10"/>
      <c r="Z67" s="10"/>
      <c r="AA67" s="2">
        <f t="shared" si="16"/>
        <v>7.22</v>
      </c>
      <c r="AB67" s="11">
        <f t="shared" si="17"/>
        <v>7.3</v>
      </c>
      <c r="AC67" s="11">
        <f t="shared" si="18"/>
        <v>7.44</v>
      </c>
      <c r="AN67" s="3">
        <v>184.05</v>
      </c>
      <c r="AO67" s="12">
        <v>10.42939</v>
      </c>
      <c r="AP67" s="12">
        <v>11.18825</v>
      </c>
      <c r="AQ67" s="9"/>
      <c r="AR67" s="5">
        <v>213</v>
      </c>
      <c r="AS67" s="5">
        <v>6.9003</v>
      </c>
      <c r="AT67" s="5">
        <v>7.7039</v>
      </c>
      <c r="AU67" s="11">
        <f t="shared" si="40"/>
        <v>-0.09970000000000034</v>
      </c>
      <c r="AV67" s="11"/>
      <c r="AW67" s="11">
        <f t="shared" si="41"/>
        <v>0.7039</v>
      </c>
      <c r="AX67" s="11"/>
      <c r="AY67" s="11">
        <f t="shared" si="21"/>
        <v>0.8036000000000003</v>
      </c>
      <c r="BF67" s="26">
        <v>213</v>
      </c>
      <c r="BG67" s="11">
        <f t="shared" si="22"/>
        <v>-0.09970000000000034</v>
      </c>
      <c r="BH67" s="5">
        <f t="shared" si="23"/>
        <v>0.10119999999999973</v>
      </c>
      <c r="BI67" s="5">
        <f t="shared" si="24"/>
        <v>0.3020999999999998</v>
      </c>
      <c r="BJ67" s="5">
        <f t="shared" si="25"/>
        <v>0.5029999999999999</v>
      </c>
      <c r="BK67" s="11">
        <f t="shared" si="26"/>
        <v>0.7039</v>
      </c>
      <c r="BL67" s="11"/>
    </row>
    <row r="68" spans="1:64" ht="12.75" customHeight="1">
      <c r="A68" s="6">
        <v>4600</v>
      </c>
      <c r="B68" s="7" t="s">
        <v>5</v>
      </c>
      <c r="C68" s="7" t="s">
        <v>4</v>
      </c>
      <c r="D68" s="8">
        <v>155</v>
      </c>
      <c r="E68" s="8">
        <v>0.76</v>
      </c>
      <c r="F68" s="10"/>
      <c r="G68" s="10"/>
      <c r="H68" s="10"/>
      <c r="L68" s="5">
        <v>214</v>
      </c>
      <c r="M68" s="5">
        <v>0.21</v>
      </c>
      <c r="N68" s="5">
        <v>214</v>
      </c>
      <c r="O68" s="5">
        <v>0.29</v>
      </c>
      <c r="P68" s="5">
        <v>214</v>
      </c>
      <c r="Q68" s="5">
        <v>0.43</v>
      </c>
      <c r="R68" s="6"/>
      <c r="S68" s="9">
        <v>214</v>
      </c>
      <c r="T68" s="28">
        <v>6.95</v>
      </c>
      <c r="U68" s="2"/>
      <c r="V68" s="29">
        <v>6.78568</v>
      </c>
      <c r="W68" s="10"/>
      <c r="X68" s="32">
        <f t="shared" si="15"/>
        <v>-0.16432000000000002</v>
      </c>
      <c r="Y68" s="10"/>
      <c r="Z68" s="10"/>
      <c r="AA68" s="2">
        <f t="shared" si="16"/>
        <v>7.16</v>
      </c>
      <c r="AB68" s="11">
        <f t="shared" si="17"/>
        <v>7.24</v>
      </c>
      <c r="AC68" s="11">
        <f t="shared" si="18"/>
        <v>7.38</v>
      </c>
      <c r="AN68" s="3">
        <v>184.6</v>
      </c>
      <c r="AO68" s="12">
        <v>10.3599</v>
      </c>
      <c r="AP68" s="12">
        <v>11.12088</v>
      </c>
      <c r="AQ68" s="9"/>
      <c r="AR68" s="5">
        <v>214</v>
      </c>
      <c r="AS68" s="5">
        <v>6.8192</v>
      </c>
      <c r="AT68" s="5">
        <v>7.6209</v>
      </c>
      <c r="AU68" s="11">
        <f aca="true" t="shared" si="49" ref="AU68:AU89">AS68-T68</f>
        <v>-0.1307999999999998</v>
      </c>
      <c r="AV68" s="11"/>
      <c r="AW68" s="11">
        <f aca="true" t="shared" si="50" ref="AW68:AW89">AT68-T68</f>
        <v>0.6708999999999996</v>
      </c>
      <c r="AX68" s="11"/>
      <c r="AY68" s="11">
        <f t="shared" si="21"/>
        <v>0.8016999999999994</v>
      </c>
      <c r="BF68" s="26">
        <v>214</v>
      </c>
      <c r="BG68" s="11">
        <f t="shared" si="22"/>
        <v>-0.1307999999999998</v>
      </c>
      <c r="BH68" s="5">
        <f t="shared" si="23"/>
        <v>0.06962500000000005</v>
      </c>
      <c r="BI68" s="5">
        <f t="shared" si="24"/>
        <v>0.2700499999999999</v>
      </c>
      <c r="BJ68" s="5">
        <f t="shared" si="25"/>
        <v>0.47047499999999975</v>
      </c>
      <c r="BK68" s="11">
        <f t="shared" si="26"/>
        <v>0.6708999999999996</v>
      </c>
      <c r="BL68" s="11"/>
    </row>
    <row r="69" spans="1:64" ht="12.75" customHeight="1">
      <c r="A69" s="6">
        <v>3600</v>
      </c>
      <c r="B69" s="7" t="s">
        <v>6</v>
      </c>
      <c r="C69" s="7" t="s">
        <v>4</v>
      </c>
      <c r="D69" s="8">
        <v>155.5</v>
      </c>
      <c r="E69" s="8">
        <v>0.412</v>
      </c>
      <c r="F69" s="10"/>
      <c r="G69" s="10"/>
      <c r="H69" s="10"/>
      <c r="L69" s="5">
        <v>215</v>
      </c>
      <c r="M69" s="5">
        <v>0.21</v>
      </c>
      <c r="N69" s="5">
        <v>215</v>
      </c>
      <c r="O69" s="5">
        <v>0.28</v>
      </c>
      <c r="P69" s="5">
        <v>215</v>
      </c>
      <c r="Q69" s="5">
        <v>0.42</v>
      </c>
      <c r="R69" s="6"/>
      <c r="S69" s="9">
        <v>215</v>
      </c>
      <c r="T69" s="28">
        <v>6.85</v>
      </c>
      <c r="U69" s="2"/>
      <c r="V69" s="29">
        <v>6.718680000000001</v>
      </c>
      <c r="W69" s="10"/>
      <c r="X69" s="32">
        <f aca="true" t="shared" si="51" ref="X69:X89">V69-T69</f>
        <v>-0.13131999999999877</v>
      </c>
      <c r="Y69" s="10"/>
      <c r="Z69" s="10"/>
      <c r="AA69" s="2">
        <f aca="true" t="shared" si="52" ref="AA69:AA80">$T69+M69</f>
        <v>7.06</v>
      </c>
      <c r="AB69" s="11">
        <f aca="true" t="shared" si="53" ref="AB69:AB80">$T69+O69</f>
        <v>7.13</v>
      </c>
      <c r="AC69" s="11">
        <f aca="true" t="shared" si="54" ref="AC69:AC80">$T69+Q69</f>
        <v>7.27</v>
      </c>
      <c r="AN69" s="3">
        <v>185.16</v>
      </c>
      <c r="AO69" s="12">
        <v>10.29696</v>
      </c>
      <c r="AP69" s="12">
        <v>11.06734</v>
      </c>
      <c r="AQ69" s="9"/>
      <c r="AR69" s="5">
        <v>215</v>
      </c>
      <c r="AS69" s="5">
        <v>6.78</v>
      </c>
      <c r="AT69" s="5">
        <v>7.5857</v>
      </c>
      <c r="AU69" s="11">
        <f t="shared" si="49"/>
        <v>-0.0699999999999994</v>
      </c>
      <c r="AV69" s="11"/>
      <c r="AW69" s="11">
        <f t="shared" si="50"/>
        <v>0.7357000000000005</v>
      </c>
      <c r="AX69" s="11"/>
      <c r="AY69" s="11">
        <f aca="true" t="shared" si="55" ref="AY69:AY101">AW69-AU69</f>
        <v>0.8056999999999999</v>
      </c>
      <c r="BF69" s="26">
        <v>215</v>
      </c>
      <c r="BG69" s="11">
        <f aca="true" t="shared" si="56" ref="BG69:BG89">AU69</f>
        <v>-0.0699999999999994</v>
      </c>
      <c r="BH69" s="5">
        <f aca="true" t="shared" si="57" ref="BH69:BH89">($AW69-$AU69)/(4600-3800)*($BH$3-3800)+$AU69</f>
        <v>0.13142500000000057</v>
      </c>
      <c r="BI69" s="5">
        <f aca="true" t="shared" si="58" ref="BI69:BI89">($AW69-$AU69)/(4600-3800)*($BI$3-3800)+$AU69</f>
        <v>0.33285000000000053</v>
      </c>
      <c r="BJ69" s="5">
        <f aca="true" t="shared" si="59" ref="BJ69:BJ89">($AW69-$AU69)/(4600-3800)*($BJ$3-3800)+$AU69</f>
        <v>0.5342750000000005</v>
      </c>
      <c r="BK69" s="11">
        <f aca="true" t="shared" si="60" ref="BK69:BK89">AW69</f>
        <v>0.7357000000000005</v>
      </c>
      <c r="BL69" s="11"/>
    </row>
    <row r="70" spans="1:64" ht="12.75" customHeight="1">
      <c r="A70" s="6">
        <v>3800</v>
      </c>
      <c r="B70" s="7" t="s">
        <v>6</v>
      </c>
      <c r="C70" s="7" t="s">
        <v>4</v>
      </c>
      <c r="D70" s="8">
        <v>155.5</v>
      </c>
      <c r="E70" s="8">
        <v>0.5</v>
      </c>
      <c r="F70" s="10"/>
      <c r="G70" s="10"/>
      <c r="H70" s="10"/>
      <c r="L70" s="5">
        <v>216</v>
      </c>
      <c r="M70" s="5">
        <v>0.2</v>
      </c>
      <c r="N70" s="5">
        <v>216</v>
      </c>
      <c r="O70" s="5">
        <v>0.27</v>
      </c>
      <c r="P70" s="5">
        <v>216</v>
      </c>
      <c r="Q70" s="5">
        <v>0.41</v>
      </c>
      <c r="R70" s="6"/>
      <c r="S70" s="9">
        <v>216</v>
      </c>
      <c r="T70" s="28">
        <v>6.8</v>
      </c>
      <c r="U70" s="2"/>
      <c r="V70" s="29">
        <v>6.635199999999999</v>
      </c>
      <c r="W70" s="10"/>
      <c r="X70" s="32">
        <f t="shared" si="51"/>
        <v>-0.1648000000000005</v>
      </c>
      <c r="Y70" s="10"/>
      <c r="Z70" s="10"/>
      <c r="AA70" s="2">
        <f t="shared" si="52"/>
        <v>7</v>
      </c>
      <c r="AB70" s="11">
        <f t="shared" si="53"/>
        <v>7.07</v>
      </c>
      <c r="AC70" s="11">
        <f t="shared" si="54"/>
        <v>7.21</v>
      </c>
      <c r="AN70" s="3">
        <v>185.71</v>
      </c>
      <c r="AO70" s="12">
        <v>10.1399</v>
      </c>
      <c r="AP70" s="12">
        <v>10.90094</v>
      </c>
      <c r="AQ70" s="9"/>
      <c r="AR70" s="5">
        <v>216</v>
      </c>
      <c r="AS70" s="5">
        <v>6.6893</v>
      </c>
      <c r="AT70" s="5">
        <v>7.5017</v>
      </c>
      <c r="AU70" s="11">
        <f t="shared" si="49"/>
        <v>-0.11069999999999958</v>
      </c>
      <c r="AV70" s="11"/>
      <c r="AW70" s="11">
        <f t="shared" si="50"/>
        <v>0.7016999999999998</v>
      </c>
      <c r="AX70" s="11"/>
      <c r="AY70" s="11">
        <f t="shared" si="55"/>
        <v>0.8123999999999993</v>
      </c>
      <c r="BF70" s="26">
        <v>216</v>
      </c>
      <c r="BG70" s="11">
        <f t="shared" si="56"/>
        <v>-0.11069999999999958</v>
      </c>
      <c r="BH70" s="5">
        <f t="shared" si="57"/>
        <v>0.09240000000000029</v>
      </c>
      <c r="BI70" s="5">
        <f t="shared" si="58"/>
        <v>0.29550000000000015</v>
      </c>
      <c r="BJ70" s="5">
        <f t="shared" si="59"/>
        <v>0.49859999999999993</v>
      </c>
      <c r="BK70" s="11">
        <f t="shared" si="60"/>
        <v>0.7016999999999998</v>
      </c>
      <c r="BL70" s="11"/>
    </row>
    <row r="71" spans="1:64" ht="12.75" customHeight="1">
      <c r="A71" s="6">
        <v>3950</v>
      </c>
      <c r="B71" s="7" t="s">
        <v>6</v>
      </c>
      <c r="C71" s="7" t="s">
        <v>4</v>
      </c>
      <c r="D71" s="8">
        <v>155.5</v>
      </c>
      <c r="E71" s="8">
        <v>0.57</v>
      </c>
      <c r="F71" s="10"/>
      <c r="G71" s="10"/>
      <c r="H71" s="10"/>
      <c r="L71" s="5">
        <v>217</v>
      </c>
      <c r="M71" s="5">
        <v>0.19</v>
      </c>
      <c r="N71" s="5">
        <v>217</v>
      </c>
      <c r="O71" s="5">
        <v>0.26</v>
      </c>
      <c r="P71" s="5">
        <v>217</v>
      </c>
      <c r="Q71" s="5">
        <v>0.4</v>
      </c>
      <c r="R71" s="6"/>
      <c r="S71" s="9">
        <v>217</v>
      </c>
      <c r="T71" s="28">
        <v>6.7</v>
      </c>
      <c r="U71" s="2"/>
      <c r="V71" s="29">
        <v>6.55476</v>
      </c>
      <c r="W71" s="10"/>
      <c r="X71" s="32">
        <f t="shared" si="51"/>
        <v>-0.14524000000000026</v>
      </c>
      <c r="Y71" s="10"/>
      <c r="Z71" s="10"/>
      <c r="AA71" s="2">
        <f t="shared" si="52"/>
        <v>6.890000000000001</v>
      </c>
      <c r="AB71" s="11">
        <f t="shared" si="53"/>
        <v>6.96</v>
      </c>
      <c r="AC71" s="11">
        <f t="shared" si="54"/>
        <v>7.1000000000000005</v>
      </c>
      <c r="AN71" s="3">
        <v>186.27</v>
      </c>
      <c r="AO71" s="12">
        <v>9.958589</v>
      </c>
      <c r="AP71" s="12">
        <v>10.70034</v>
      </c>
      <c r="AQ71" s="9"/>
      <c r="AR71" s="5">
        <v>217</v>
      </c>
      <c r="AS71" s="5">
        <v>6.6024</v>
      </c>
      <c r="AT71" s="5">
        <v>7.4181</v>
      </c>
      <c r="AU71" s="11">
        <f t="shared" si="49"/>
        <v>-0.09759999999999991</v>
      </c>
      <c r="AV71" s="11"/>
      <c r="AW71" s="11">
        <f t="shared" si="50"/>
        <v>0.7180999999999997</v>
      </c>
      <c r="AX71" s="11"/>
      <c r="AY71" s="11">
        <f t="shared" si="55"/>
        <v>0.8156999999999996</v>
      </c>
      <c r="BF71" s="26">
        <v>217</v>
      </c>
      <c r="BG71" s="11">
        <f t="shared" si="56"/>
        <v>-0.09759999999999991</v>
      </c>
      <c r="BH71" s="5">
        <f t="shared" si="57"/>
        <v>0.10632499999999998</v>
      </c>
      <c r="BI71" s="5">
        <f t="shared" si="58"/>
        <v>0.31024999999999986</v>
      </c>
      <c r="BJ71" s="5">
        <f t="shared" si="59"/>
        <v>0.5141749999999998</v>
      </c>
      <c r="BK71" s="11">
        <f t="shared" si="60"/>
        <v>0.7180999999999997</v>
      </c>
      <c r="BL71" s="11"/>
    </row>
    <row r="72" spans="1:64" ht="12.75" customHeight="1">
      <c r="A72" s="6">
        <v>4200</v>
      </c>
      <c r="B72" s="7" t="s">
        <v>6</v>
      </c>
      <c r="C72" s="7" t="s">
        <v>4</v>
      </c>
      <c r="D72" s="8">
        <v>155.5</v>
      </c>
      <c r="E72" s="8">
        <v>0.422</v>
      </c>
      <c r="F72" s="10"/>
      <c r="G72" s="10"/>
      <c r="H72" s="10"/>
      <c r="L72" s="5">
        <v>218</v>
      </c>
      <c r="M72" s="5">
        <v>0.15</v>
      </c>
      <c r="N72" s="5">
        <v>218</v>
      </c>
      <c r="O72" s="5">
        <v>0.2</v>
      </c>
      <c r="P72" s="5">
        <v>218</v>
      </c>
      <c r="Q72" s="5">
        <v>0.32</v>
      </c>
      <c r="R72" s="6"/>
      <c r="S72" s="9">
        <v>218</v>
      </c>
      <c r="T72" s="28">
        <v>6.6</v>
      </c>
      <c r="U72" s="2"/>
      <c r="V72" s="29">
        <v>6.474959999999999</v>
      </c>
      <c r="W72" s="10"/>
      <c r="X72" s="32">
        <f t="shared" si="51"/>
        <v>-0.12504000000000026</v>
      </c>
      <c r="Y72" s="10"/>
      <c r="Z72" s="10"/>
      <c r="AA72" s="2">
        <f t="shared" si="52"/>
        <v>6.75</v>
      </c>
      <c r="AB72" s="11">
        <f t="shared" si="53"/>
        <v>6.8</v>
      </c>
      <c r="AC72" s="11">
        <f t="shared" si="54"/>
        <v>6.92</v>
      </c>
      <c r="AN72" s="3">
        <v>186.83</v>
      </c>
      <c r="AO72" s="12">
        <v>9.958575</v>
      </c>
      <c r="AP72" s="12">
        <v>10.72763</v>
      </c>
      <c r="AQ72" s="9"/>
      <c r="AR72" s="5">
        <v>218</v>
      </c>
      <c r="AS72" s="5">
        <v>6.3685</v>
      </c>
      <c r="AT72" s="5">
        <v>7.1227</v>
      </c>
      <c r="AU72" s="11">
        <f t="shared" si="49"/>
        <v>-0.2314999999999996</v>
      </c>
      <c r="AV72" s="11"/>
      <c r="AW72" s="11">
        <f t="shared" si="50"/>
        <v>0.5227000000000004</v>
      </c>
      <c r="AX72" s="11"/>
      <c r="AY72" s="11">
        <f t="shared" si="55"/>
        <v>0.7542</v>
      </c>
      <c r="BF72" s="26">
        <v>218</v>
      </c>
      <c r="BG72" s="11">
        <f t="shared" si="56"/>
        <v>-0.2314999999999996</v>
      </c>
      <c r="BH72" s="5">
        <f t="shared" si="57"/>
        <v>-0.0429499999999996</v>
      </c>
      <c r="BI72" s="5">
        <f t="shared" si="58"/>
        <v>0.1456000000000004</v>
      </c>
      <c r="BJ72" s="5">
        <f t="shared" si="59"/>
        <v>0.3341500000000004</v>
      </c>
      <c r="BK72" s="11">
        <f t="shared" si="60"/>
        <v>0.5227000000000004</v>
      </c>
      <c r="BL72" s="11"/>
    </row>
    <row r="73" spans="1:64" ht="12.75" customHeight="1">
      <c r="A73" s="6">
        <v>4400</v>
      </c>
      <c r="B73" s="7" t="s">
        <v>6</v>
      </c>
      <c r="C73" s="7" t="s">
        <v>4</v>
      </c>
      <c r="D73" s="8">
        <v>155.5</v>
      </c>
      <c r="E73" s="8">
        <v>0.55</v>
      </c>
      <c r="F73" s="10"/>
      <c r="G73" s="10"/>
      <c r="H73" s="10"/>
      <c r="L73" s="5">
        <v>219</v>
      </c>
      <c r="M73" s="5">
        <v>0.15</v>
      </c>
      <c r="N73" s="5">
        <v>219</v>
      </c>
      <c r="O73" s="5">
        <v>0.21</v>
      </c>
      <c r="P73" s="5">
        <v>219</v>
      </c>
      <c r="Q73" s="5">
        <v>0.32</v>
      </c>
      <c r="R73" s="6"/>
      <c r="S73" s="9">
        <v>219</v>
      </c>
      <c r="T73" s="28">
        <v>6.5</v>
      </c>
      <c r="U73" s="2"/>
      <c r="V73" s="29">
        <v>6.3964</v>
      </c>
      <c r="W73" s="10"/>
      <c r="X73" s="32">
        <f t="shared" si="51"/>
        <v>-0.10360000000000014</v>
      </c>
      <c r="Y73" s="10"/>
      <c r="Z73" s="10"/>
      <c r="AA73" s="2">
        <f t="shared" si="52"/>
        <v>6.65</v>
      </c>
      <c r="AB73" s="11">
        <f t="shared" si="53"/>
        <v>6.71</v>
      </c>
      <c r="AC73" s="11">
        <f t="shared" si="54"/>
        <v>6.82</v>
      </c>
      <c r="AN73" s="3">
        <v>187.38</v>
      </c>
      <c r="AO73" s="12">
        <v>9.836098</v>
      </c>
      <c r="AP73" s="12">
        <v>10.60685</v>
      </c>
      <c r="AQ73" s="9"/>
      <c r="AR73" s="5">
        <v>219</v>
      </c>
      <c r="AS73" s="5">
        <v>6.3598</v>
      </c>
      <c r="AT73" s="5">
        <v>7.1254</v>
      </c>
      <c r="AU73" s="11">
        <f t="shared" si="49"/>
        <v>-0.1402000000000001</v>
      </c>
      <c r="AV73" s="11"/>
      <c r="AW73" s="11">
        <f t="shared" si="50"/>
        <v>0.6254</v>
      </c>
      <c r="AX73" s="11"/>
      <c r="AY73" s="11">
        <f t="shared" si="55"/>
        <v>0.7656000000000001</v>
      </c>
      <c r="BF73" s="26">
        <v>219</v>
      </c>
      <c r="BG73" s="11">
        <f t="shared" si="56"/>
        <v>-0.1402000000000001</v>
      </c>
      <c r="BH73" s="5">
        <f t="shared" si="57"/>
        <v>0.05119999999999991</v>
      </c>
      <c r="BI73" s="5">
        <f t="shared" si="58"/>
        <v>0.24259999999999993</v>
      </c>
      <c r="BJ73" s="5">
        <f t="shared" si="59"/>
        <v>0.43399999999999994</v>
      </c>
      <c r="BK73" s="11">
        <f t="shared" si="60"/>
        <v>0.6254</v>
      </c>
      <c r="BL73" s="11"/>
    </row>
    <row r="74" spans="1:64" ht="12.75" customHeight="1">
      <c r="A74" s="6">
        <v>4600</v>
      </c>
      <c r="B74" s="7" t="s">
        <v>6</v>
      </c>
      <c r="C74" s="7" t="s">
        <v>4</v>
      </c>
      <c r="D74" s="8">
        <v>155.5</v>
      </c>
      <c r="E74" s="8">
        <v>0.78</v>
      </c>
      <c r="F74" s="10"/>
      <c r="G74" s="10"/>
      <c r="H74" s="10"/>
      <c r="L74" s="5">
        <v>220</v>
      </c>
      <c r="M74" s="5">
        <v>0.13</v>
      </c>
      <c r="N74" s="5">
        <v>220</v>
      </c>
      <c r="O74" s="5">
        <v>0.18</v>
      </c>
      <c r="P74" s="5">
        <v>220</v>
      </c>
      <c r="Q74" s="5">
        <v>0.28</v>
      </c>
      <c r="R74" s="6"/>
      <c r="S74" s="9">
        <v>220</v>
      </c>
      <c r="T74" s="28">
        <v>6.4</v>
      </c>
      <c r="U74" s="2"/>
      <c r="V74" s="29">
        <v>6.305199999999998</v>
      </c>
      <c r="W74" s="10"/>
      <c r="X74" s="32">
        <f t="shared" si="51"/>
        <v>-0.094800000000002</v>
      </c>
      <c r="Y74" s="10"/>
      <c r="Z74" s="10"/>
      <c r="AA74" s="2">
        <f t="shared" si="52"/>
        <v>6.53</v>
      </c>
      <c r="AB74" s="11">
        <f t="shared" si="53"/>
        <v>6.58</v>
      </c>
      <c r="AC74" s="11">
        <f t="shared" si="54"/>
        <v>6.680000000000001</v>
      </c>
      <c r="AN74" s="3">
        <v>187.93</v>
      </c>
      <c r="AO74" s="12">
        <v>9.708792</v>
      </c>
      <c r="AP74" s="12">
        <v>10.47511</v>
      </c>
      <c r="AQ74" s="9"/>
      <c r="AR74" s="5">
        <v>220</v>
      </c>
      <c r="AS74" s="5">
        <v>6.2219</v>
      </c>
      <c r="AT74" s="5">
        <v>6.9779</v>
      </c>
      <c r="AU74" s="11">
        <f t="shared" si="49"/>
        <v>-0.1781000000000006</v>
      </c>
      <c r="AV74" s="11"/>
      <c r="AW74" s="11">
        <f t="shared" si="50"/>
        <v>0.5778999999999996</v>
      </c>
      <c r="AX74" s="11"/>
      <c r="AY74" s="11">
        <f t="shared" si="55"/>
        <v>0.7560000000000002</v>
      </c>
      <c r="BF74" s="26">
        <v>220</v>
      </c>
      <c r="BG74" s="11">
        <f t="shared" si="56"/>
        <v>-0.1781000000000006</v>
      </c>
      <c r="BH74" s="5">
        <f t="shared" si="57"/>
        <v>0.010899999999999466</v>
      </c>
      <c r="BI74" s="5">
        <f t="shared" si="58"/>
        <v>0.19989999999999952</v>
      </c>
      <c r="BJ74" s="5">
        <f t="shared" si="59"/>
        <v>0.3888999999999996</v>
      </c>
      <c r="BK74" s="11">
        <f t="shared" si="60"/>
        <v>0.5778999999999996</v>
      </c>
      <c r="BL74" s="11"/>
    </row>
    <row r="75" spans="1:64" ht="12.75" customHeight="1">
      <c r="A75" s="6">
        <v>3600</v>
      </c>
      <c r="B75" s="7" t="s">
        <v>6</v>
      </c>
      <c r="C75" s="7" t="s">
        <v>4</v>
      </c>
      <c r="D75" s="8">
        <v>156</v>
      </c>
      <c r="E75" s="8">
        <v>0.417</v>
      </c>
      <c r="F75" s="10"/>
      <c r="G75" s="10"/>
      <c r="H75" s="10"/>
      <c r="L75" s="5">
        <v>221</v>
      </c>
      <c r="M75" s="5">
        <v>0.1</v>
      </c>
      <c r="N75" s="5">
        <v>221</v>
      </c>
      <c r="O75" s="5">
        <v>0.14</v>
      </c>
      <c r="P75" s="5">
        <v>221</v>
      </c>
      <c r="Q75" s="5">
        <v>0.23</v>
      </c>
      <c r="R75" s="6"/>
      <c r="S75" s="9">
        <v>221</v>
      </c>
      <c r="T75" s="28">
        <v>6.3</v>
      </c>
      <c r="U75" s="2"/>
      <c r="V75" s="29">
        <v>6.216199999999999</v>
      </c>
      <c r="W75" s="10"/>
      <c r="X75" s="32">
        <f t="shared" si="51"/>
        <v>-0.08380000000000098</v>
      </c>
      <c r="Y75" s="10"/>
      <c r="Z75" s="10"/>
      <c r="AA75" s="2">
        <f t="shared" si="52"/>
        <v>6.3999999999999995</v>
      </c>
      <c r="AB75" s="11">
        <f t="shared" si="53"/>
        <v>6.4399999999999995</v>
      </c>
      <c r="AC75" s="11">
        <f t="shared" si="54"/>
        <v>6.53</v>
      </c>
      <c r="AN75" s="3">
        <v>188.49</v>
      </c>
      <c r="AO75" s="12">
        <v>9.581908</v>
      </c>
      <c r="AP75" s="12">
        <v>10.3533</v>
      </c>
      <c r="AQ75" s="9"/>
      <c r="AR75" s="5">
        <v>221</v>
      </c>
      <c r="AS75" s="5">
        <v>6.0533</v>
      </c>
      <c r="AT75" s="5">
        <v>6.7973</v>
      </c>
      <c r="AU75" s="11">
        <f t="shared" si="49"/>
        <v>-0.2466999999999997</v>
      </c>
      <c r="AV75" s="11"/>
      <c r="AW75" s="11">
        <f t="shared" si="50"/>
        <v>0.4973000000000001</v>
      </c>
      <c r="AX75" s="11"/>
      <c r="AY75" s="11">
        <f t="shared" si="55"/>
        <v>0.7439999999999998</v>
      </c>
      <c r="BF75" s="26">
        <v>221</v>
      </c>
      <c r="BG75" s="11">
        <f t="shared" si="56"/>
        <v>-0.2466999999999997</v>
      </c>
      <c r="BH75" s="5">
        <f t="shared" si="57"/>
        <v>-0.060699999999999754</v>
      </c>
      <c r="BI75" s="5">
        <f t="shared" si="58"/>
        <v>0.1253000000000002</v>
      </c>
      <c r="BJ75" s="5">
        <f t="shared" si="59"/>
        <v>0.31130000000000013</v>
      </c>
      <c r="BK75" s="11">
        <f t="shared" si="60"/>
        <v>0.4973000000000001</v>
      </c>
      <c r="BL75" s="11"/>
    </row>
    <row r="76" spans="1:64" ht="12.75" customHeight="1">
      <c r="A76" s="6">
        <v>3800</v>
      </c>
      <c r="B76" s="7" t="s">
        <v>6</v>
      </c>
      <c r="C76" s="7" t="s">
        <v>4</v>
      </c>
      <c r="D76" s="8">
        <v>156</v>
      </c>
      <c r="E76" s="8">
        <v>0.5</v>
      </c>
      <c r="F76" s="10"/>
      <c r="G76" s="10"/>
      <c r="H76" s="10"/>
      <c r="L76" s="5">
        <v>222</v>
      </c>
      <c r="M76" s="5">
        <v>0.09</v>
      </c>
      <c r="N76" s="5">
        <v>222</v>
      </c>
      <c r="O76" s="5">
        <v>0.12</v>
      </c>
      <c r="P76" s="5">
        <v>222</v>
      </c>
      <c r="Q76" s="5">
        <v>0.21</v>
      </c>
      <c r="R76" s="6"/>
      <c r="S76" s="9">
        <v>222</v>
      </c>
      <c r="T76" s="28">
        <v>6.15</v>
      </c>
      <c r="U76" s="2"/>
      <c r="V76" s="29">
        <v>6.127039999999998</v>
      </c>
      <c r="W76" s="10"/>
      <c r="X76" s="32">
        <f t="shared" si="51"/>
        <v>-0.02296000000000209</v>
      </c>
      <c r="Y76" s="10"/>
      <c r="Z76" s="10"/>
      <c r="AA76" s="2">
        <f t="shared" si="52"/>
        <v>6.24</v>
      </c>
      <c r="AB76" s="11">
        <f t="shared" si="53"/>
        <v>6.2700000000000005</v>
      </c>
      <c r="AC76" s="11">
        <f t="shared" si="54"/>
        <v>6.36</v>
      </c>
      <c r="AN76" s="3">
        <v>189.05</v>
      </c>
      <c r="AO76" s="12">
        <v>9.538919</v>
      </c>
      <c r="AP76" s="12">
        <v>10.33292</v>
      </c>
      <c r="AQ76" s="9"/>
      <c r="AR76" s="5">
        <v>222</v>
      </c>
      <c r="AS76" s="5">
        <v>5.9672</v>
      </c>
      <c r="AT76" s="5">
        <v>6.719</v>
      </c>
      <c r="AU76" s="11">
        <f t="shared" si="49"/>
        <v>-0.1828000000000003</v>
      </c>
      <c r="AV76" s="11"/>
      <c r="AW76" s="11">
        <f t="shared" si="50"/>
        <v>0.569</v>
      </c>
      <c r="AX76" s="11"/>
      <c r="AY76" s="11">
        <f t="shared" si="55"/>
        <v>0.7518000000000002</v>
      </c>
      <c r="BF76" s="26">
        <v>222</v>
      </c>
      <c r="BG76" s="11">
        <f t="shared" si="56"/>
        <v>-0.1828000000000003</v>
      </c>
      <c r="BH76" s="5">
        <f t="shared" si="57"/>
        <v>0.005149999999999766</v>
      </c>
      <c r="BI76" s="5">
        <f t="shared" si="58"/>
        <v>0.19309999999999983</v>
      </c>
      <c r="BJ76" s="5">
        <f t="shared" si="59"/>
        <v>0.3810499999999999</v>
      </c>
      <c r="BK76" s="11">
        <f t="shared" si="60"/>
        <v>0.569</v>
      </c>
      <c r="BL76" s="11"/>
    </row>
    <row r="77" spans="1:64" ht="12.75" customHeight="1">
      <c r="A77" s="6">
        <v>3950</v>
      </c>
      <c r="B77" s="7" t="s">
        <v>6</v>
      </c>
      <c r="C77" s="7" t="s">
        <v>4</v>
      </c>
      <c r="D77" s="8">
        <v>156</v>
      </c>
      <c r="E77" s="8">
        <v>0.58</v>
      </c>
      <c r="F77" s="10"/>
      <c r="G77" s="10"/>
      <c r="H77" s="10"/>
      <c r="L77" s="5">
        <v>223</v>
      </c>
      <c r="M77" s="5">
        <v>0.06</v>
      </c>
      <c r="N77" s="5">
        <v>223</v>
      </c>
      <c r="O77" s="5">
        <v>0.09</v>
      </c>
      <c r="P77" s="5">
        <v>223</v>
      </c>
      <c r="Q77" s="5">
        <v>0.17</v>
      </c>
      <c r="R77" s="6"/>
      <c r="S77" s="9">
        <v>223</v>
      </c>
      <c r="T77" s="28">
        <v>6.05</v>
      </c>
      <c r="U77" s="2"/>
      <c r="V77" s="29">
        <v>6.028079999999999</v>
      </c>
      <c r="W77" s="10"/>
      <c r="X77" s="32">
        <f t="shared" si="51"/>
        <v>-0.021920000000000606</v>
      </c>
      <c r="Y77" s="10"/>
      <c r="Z77" s="10"/>
      <c r="AA77" s="2">
        <f t="shared" si="52"/>
        <v>6.109999999999999</v>
      </c>
      <c r="AB77" s="11">
        <f t="shared" si="53"/>
        <v>6.14</v>
      </c>
      <c r="AC77" s="11">
        <f t="shared" si="54"/>
        <v>6.22</v>
      </c>
      <c r="AN77" s="3">
        <v>189.6</v>
      </c>
      <c r="AO77" s="12">
        <v>9.545313</v>
      </c>
      <c r="AP77" s="12">
        <v>10.34468</v>
      </c>
      <c r="AQ77" s="9"/>
      <c r="AR77" s="5">
        <v>223</v>
      </c>
      <c r="AS77" s="5">
        <v>5.8437</v>
      </c>
      <c r="AT77" s="5">
        <v>6.586</v>
      </c>
      <c r="AU77" s="11">
        <f t="shared" si="49"/>
        <v>-0.2062999999999997</v>
      </c>
      <c r="AV77" s="11"/>
      <c r="AW77" s="11">
        <f t="shared" si="50"/>
        <v>0.5360000000000005</v>
      </c>
      <c r="AX77" s="11"/>
      <c r="AY77" s="11">
        <f t="shared" si="55"/>
        <v>0.7423000000000002</v>
      </c>
      <c r="BF77" s="26">
        <v>223</v>
      </c>
      <c r="BG77" s="11">
        <f t="shared" si="56"/>
        <v>-0.2062999999999997</v>
      </c>
      <c r="BH77" s="5">
        <f t="shared" si="57"/>
        <v>-0.02072499999999966</v>
      </c>
      <c r="BI77" s="5">
        <f t="shared" si="58"/>
        <v>0.16485000000000039</v>
      </c>
      <c r="BJ77" s="5">
        <f t="shared" si="59"/>
        <v>0.35042500000000043</v>
      </c>
      <c r="BK77" s="11">
        <f t="shared" si="60"/>
        <v>0.5360000000000005</v>
      </c>
      <c r="BL77" s="11"/>
    </row>
    <row r="78" spans="1:64" ht="12.75" customHeight="1">
      <c r="A78" s="6">
        <v>4200</v>
      </c>
      <c r="B78" s="7" t="s">
        <v>6</v>
      </c>
      <c r="C78" s="7" t="s">
        <v>4</v>
      </c>
      <c r="D78" s="8">
        <v>156</v>
      </c>
      <c r="E78" s="8">
        <v>0.426</v>
      </c>
      <c r="F78" s="10"/>
      <c r="G78" s="10"/>
      <c r="H78" s="10"/>
      <c r="L78" s="5">
        <v>224</v>
      </c>
      <c r="M78" s="5">
        <v>0.04</v>
      </c>
      <c r="N78" s="5">
        <v>224</v>
      </c>
      <c r="O78" s="5">
        <v>0.06</v>
      </c>
      <c r="P78" s="5">
        <v>224</v>
      </c>
      <c r="Q78" s="5">
        <v>0.12</v>
      </c>
      <c r="R78" s="6"/>
      <c r="S78" s="9">
        <v>224</v>
      </c>
      <c r="T78" s="28">
        <v>5.9</v>
      </c>
      <c r="U78" s="2"/>
      <c r="V78" s="29">
        <v>5.926479999999999</v>
      </c>
      <c r="W78" s="10"/>
      <c r="X78" s="32">
        <f t="shared" si="51"/>
        <v>0.026479999999998505</v>
      </c>
      <c r="Y78" s="10"/>
      <c r="Z78" s="10"/>
      <c r="AA78" s="2">
        <f t="shared" si="52"/>
        <v>5.94</v>
      </c>
      <c r="AB78" s="11">
        <f t="shared" si="53"/>
        <v>5.96</v>
      </c>
      <c r="AC78" s="11">
        <f t="shared" si="54"/>
        <v>6.0200000000000005</v>
      </c>
      <c r="AN78" s="3">
        <v>190.16</v>
      </c>
      <c r="AO78" s="12">
        <v>9.426834</v>
      </c>
      <c r="AP78" s="12">
        <v>10.22959</v>
      </c>
      <c r="AQ78" s="9"/>
      <c r="AR78" s="5">
        <v>224</v>
      </c>
      <c r="AS78" s="5">
        <v>5.7113</v>
      </c>
      <c r="AT78" s="5">
        <v>6.4458</v>
      </c>
      <c r="AU78" s="11">
        <f t="shared" si="49"/>
        <v>-0.18870000000000076</v>
      </c>
      <c r="AV78" s="11"/>
      <c r="AW78" s="11">
        <f t="shared" si="50"/>
        <v>0.5457999999999998</v>
      </c>
      <c r="AX78" s="11"/>
      <c r="AY78" s="11">
        <f t="shared" si="55"/>
        <v>0.7345000000000006</v>
      </c>
      <c r="BF78" s="26">
        <v>224</v>
      </c>
      <c r="BG78" s="11">
        <f t="shared" si="56"/>
        <v>-0.18870000000000076</v>
      </c>
      <c r="BH78" s="5">
        <f t="shared" si="57"/>
        <v>-0.005075000000000607</v>
      </c>
      <c r="BI78" s="5">
        <f t="shared" si="58"/>
        <v>0.17854999999999954</v>
      </c>
      <c r="BJ78" s="5">
        <f t="shared" si="59"/>
        <v>0.3621749999999997</v>
      </c>
      <c r="BK78" s="11">
        <f t="shared" si="60"/>
        <v>0.5457999999999998</v>
      </c>
      <c r="BL78" s="11"/>
    </row>
    <row r="79" spans="1:64" ht="12.75" customHeight="1">
      <c r="A79" s="6">
        <v>4400</v>
      </c>
      <c r="B79" s="7" t="s">
        <v>6</v>
      </c>
      <c r="C79" s="7" t="s">
        <v>4</v>
      </c>
      <c r="D79" s="8">
        <v>156</v>
      </c>
      <c r="E79" s="8">
        <v>0.556</v>
      </c>
      <c r="F79" s="10"/>
      <c r="G79" s="10"/>
      <c r="H79" s="10"/>
      <c r="L79" s="5">
        <v>225</v>
      </c>
      <c r="M79" s="5">
        <v>0</v>
      </c>
      <c r="N79" s="5">
        <v>225</v>
      </c>
      <c r="O79" s="5">
        <v>0.01</v>
      </c>
      <c r="P79" s="5">
        <v>225</v>
      </c>
      <c r="Q79" s="5">
        <v>0.06</v>
      </c>
      <c r="R79" s="6"/>
      <c r="S79" s="9">
        <v>225</v>
      </c>
      <c r="T79" s="28">
        <v>5.8</v>
      </c>
      <c r="U79" s="2"/>
      <c r="V79" s="29">
        <v>5.823359999999998</v>
      </c>
      <c r="W79" s="10"/>
      <c r="X79" s="32">
        <f t="shared" si="51"/>
        <v>0.023359999999998493</v>
      </c>
      <c r="Y79" s="10"/>
      <c r="Z79" s="10"/>
      <c r="AA79" s="2">
        <f t="shared" si="52"/>
        <v>5.8</v>
      </c>
      <c r="AB79" s="11">
        <f t="shared" si="53"/>
        <v>5.81</v>
      </c>
      <c r="AC79" s="11">
        <f t="shared" si="54"/>
        <v>5.859999999999999</v>
      </c>
      <c r="AN79" s="3">
        <v>190.72</v>
      </c>
      <c r="AO79" s="12">
        <v>9.461459</v>
      </c>
      <c r="AP79" s="12">
        <v>10.27068</v>
      </c>
      <c r="AQ79" s="9"/>
      <c r="AR79" s="5">
        <v>225</v>
      </c>
      <c r="AS79" s="5">
        <v>5.542</v>
      </c>
      <c r="AT79" s="5">
        <v>6.2614</v>
      </c>
      <c r="AU79" s="11">
        <f t="shared" si="49"/>
        <v>-0.258</v>
      </c>
      <c r="AV79" s="11"/>
      <c r="AW79" s="11">
        <f t="shared" si="50"/>
        <v>0.46140000000000025</v>
      </c>
      <c r="AX79" s="11"/>
      <c r="AY79" s="11">
        <f t="shared" si="55"/>
        <v>0.7194000000000003</v>
      </c>
      <c r="BF79" s="26">
        <v>225</v>
      </c>
      <c r="BG79" s="11">
        <f t="shared" si="56"/>
        <v>-0.258</v>
      </c>
      <c r="BH79" s="5">
        <f t="shared" si="57"/>
        <v>-0.07814999999999994</v>
      </c>
      <c r="BI79" s="5">
        <f t="shared" si="58"/>
        <v>0.10170000000000012</v>
      </c>
      <c r="BJ79" s="5">
        <f t="shared" si="59"/>
        <v>0.2815500000000002</v>
      </c>
      <c r="BK79" s="11">
        <f t="shared" si="60"/>
        <v>0.46140000000000025</v>
      </c>
      <c r="BL79" s="11"/>
    </row>
    <row r="80" spans="1:64" ht="12.75" customHeight="1">
      <c r="A80" s="6">
        <v>4600</v>
      </c>
      <c r="B80" s="7" t="s">
        <v>6</v>
      </c>
      <c r="C80" s="7" t="s">
        <v>4</v>
      </c>
      <c r="D80" s="8">
        <v>156</v>
      </c>
      <c r="E80" s="8">
        <v>0.79</v>
      </c>
      <c r="F80" s="10"/>
      <c r="G80" s="10"/>
      <c r="H80" s="10"/>
      <c r="L80" s="5">
        <v>226</v>
      </c>
      <c r="M80" s="5">
        <v>-0.02</v>
      </c>
      <c r="N80" s="5">
        <v>226</v>
      </c>
      <c r="O80" s="5">
        <v>-0.02</v>
      </c>
      <c r="P80" s="5">
        <v>226</v>
      </c>
      <c r="Q80" s="5">
        <v>0.02</v>
      </c>
      <c r="R80" s="6"/>
      <c r="S80" s="9">
        <v>226</v>
      </c>
      <c r="T80" s="28">
        <v>5.65</v>
      </c>
      <c r="U80" s="2"/>
      <c r="V80" s="29">
        <v>5.711999999999998</v>
      </c>
      <c r="W80" s="10"/>
      <c r="X80" s="32">
        <f t="shared" si="51"/>
        <v>0.06199999999999761</v>
      </c>
      <c r="Y80" s="10"/>
      <c r="Z80" s="10"/>
      <c r="AA80" s="2">
        <f t="shared" si="52"/>
        <v>5.630000000000001</v>
      </c>
      <c r="AB80" s="11">
        <f t="shared" si="53"/>
        <v>5.630000000000001</v>
      </c>
      <c r="AC80" s="11">
        <f t="shared" si="54"/>
        <v>5.67</v>
      </c>
      <c r="AN80" s="3">
        <v>191.28</v>
      </c>
      <c r="AO80" s="12">
        <v>9.325223</v>
      </c>
      <c r="AP80" s="12">
        <v>10.13135</v>
      </c>
      <c r="AQ80" s="9"/>
      <c r="AR80" s="5">
        <v>226</v>
      </c>
      <c r="AS80" s="5">
        <v>5.4487</v>
      </c>
      <c r="AT80" s="5">
        <v>6.1822</v>
      </c>
      <c r="AU80" s="11">
        <f t="shared" si="49"/>
        <v>-0.2013000000000007</v>
      </c>
      <c r="AV80" s="11"/>
      <c r="AW80" s="11">
        <f t="shared" si="50"/>
        <v>0.5321999999999996</v>
      </c>
      <c r="AX80" s="11"/>
      <c r="AY80" s="11">
        <f t="shared" si="55"/>
        <v>0.7335000000000003</v>
      </c>
      <c r="BF80" s="26">
        <v>226</v>
      </c>
      <c r="BG80" s="11">
        <f t="shared" si="56"/>
        <v>-0.2013000000000007</v>
      </c>
      <c r="BH80" s="5">
        <f t="shared" si="57"/>
        <v>-0.017925000000000635</v>
      </c>
      <c r="BI80" s="5">
        <f t="shared" si="58"/>
        <v>0.16544999999999943</v>
      </c>
      <c r="BJ80" s="5">
        <f t="shared" si="59"/>
        <v>0.3488249999999995</v>
      </c>
      <c r="BK80" s="11">
        <f t="shared" si="60"/>
        <v>0.5321999999999996</v>
      </c>
      <c r="BL80" s="11"/>
    </row>
    <row r="81" spans="1:63" ht="12.75" customHeight="1">
      <c r="A81" s="6">
        <v>3600</v>
      </c>
      <c r="B81" s="7" t="s">
        <v>6</v>
      </c>
      <c r="C81" s="7" t="s">
        <v>4</v>
      </c>
      <c r="D81" s="8">
        <v>156.5</v>
      </c>
      <c r="E81" s="8">
        <v>0.42</v>
      </c>
      <c r="F81" s="10"/>
      <c r="G81" s="10"/>
      <c r="H81" s="10"/>
      <c r="R81" s="6"/>
      <c r="S81" s="9">
        <v>227</v>
      </c>
      <c r="T81" s="28">
        <v>5.55</v>
      </c>
      <c r="U81" s="2"/>
      <c r="V81" s="29">
        <v>5.608</v>
      </c>
      <c r="W81" s="10"/>
      <c r="X81" s="32">
        <f t="shared" si="51"/>
        <v>0.05799999999999983</v>
      </c>
      <c r="Y81" s="10"/>
      <c r="Z81" s="10"/>
      <c r="AA81" s="2"/>
      <c r="AB81" s="11"/>
      <c r="AC81" s="11"/>
      <c r="AN81" s="3">
        <v>191.83</v>
      </c>
      <c r="AO81" s="12">
        <v>9.254318</v>
      </c>
      <c r="AP81" s="12">
        <v>10.06845</v>
      </c>
      <c r="AQ81" s="9"/>
      <c r="AR81" s="5">
        <v>227</v>
      </c>
      <c r="AS81" s="5">
        <v>5.2421</v>
      </c>
      <c r="AT81" s="5">
        <v>5.9507</v>
      </c>
      <c r="AU81" s="11">
        <f t="shared" si="49"/>
        <v>-0.30790000000000006</v>
      </c>
      <c r="AV81" s="11"/>
      <c r="AW81" s="11">
        <f t="shared" si="50"/>
        <v>0.4007000000000005</v>
      </c>
      <c r="AX81" s="11"/>
      <c r="AY81" s="11">
        <f t="shared" si="55"/>
        <v>0.7086000000000006</v>
      </c>
      <c r="BF81" s="26">
        <v>227</v>
      </c>
      <c r="BG81" s="11">
        <f t="shared" si="56"/>
        <v>-0.30790000000000006</v>
      </c>
      <c r="BH81" s="5">
        <f t="shared" si="57"/>
        <v>-0.13074999999999992</v>
      </c>
      <c r="BI81" s="5">
        <f t="shared" si="58"/>
        <v>0.04640000000000022</v>
      </c>
      <c r="BJ81" s="5">
        <f t="shared" si="59"/>
        <v>0.22355000000000036</v>
      </c>
      <c r="BK81" s="11">
        <f t="shared" si="60"/>
        <v>0.4007000000000005</v>
      </c>
    </row>
    <row r="82" spans="1:63" ht="12.75" customHeight="1">
      <c r="A82" s="6">
        <v>3800</v>
      </c>
      <c r="B82" s="7" t="s">
        <v>6</v>
      </c>
      <c r="C82" s="7" t="s">
        <v>4</v>
      </c>
      <c r="D82" s="8">
        <v>156.5</v>
      </c>
      <c r="E82" s="8">
        <v>0.51</v>
      </c>
      <c r="F82" s="10"/>
      <c r="G82" s="10"/>
      <c r="H82" s="10"/>
      <c r="R82" s="6"/>
      <c r="S82" s="9">
        <v>228</v>
      </c>
      <c r="T82" s="28">
        <v>5.45</v>
      </c>
      <c r="U82" s="2"/>
      <c r="V82" s="29">
        <v>5.508</v>
      </c>
      <c r="W82" s="10"/>
      <c r="X82" s="32">
        <f t="shared" si="51"/>
        <v>0.05799999999999983</v>
      </c>
      <c r="Y82" s="10"/>
      <c r="Z82" s="10"/>
      <c r="AA82" s="2"/>
      <c r="AB82" s="11"/>
      <c r="AC82" s="11"/>
      <c r="AN82" s="3">
        <v>192.4</v>
      </c>
      <c r="AO82" s="12">
        <v>9.258009</v>
      </c>
      <c r="AP82" s="12">
        <v>10.08798</v>
      </c>
      <c r="AQ82" s="9"/>
      <c r="AR82" s="5">
        <v>228</v>
      </c>
      <c r="AS82" s="5">
        <v>5.0101</v>
      </c>
      <c r="AT82" s="5">
        <v>5.688</v>
      </c>
      <c r="AU82" s="11">
        <f t="shared" si="49"/>
        <v>-0.43989999999999974</v>
      </c>
      <c r="AV82" s="11"/>
      <c r="AW82" s="11">
        <f t="shared" si="50"/>
        <v>0.23799999999999955</v>
      </c>
      <c r="AX82" s="11"/>
      <c r="AY82" s="11">
        <f t="shared" si="55"/>
        <v>0.6778999999999993</v>
      </c>
      <c r="BF82" s="26">
        <v>228</v>
      </c>
      <c r="BG82" s="11">
        <f t="shared" si="56"/>
        <v>-0.43989999999999974</v>
      </c>
      <c r="BH82" s="5">
        <f t="shared" si="57"/>
        <v>-0.2704249999999999</v>
      </c>
      <c r="BI82" s="5">
        <f t="shared" si="58"/>
        <v>-0.1009500000000001</v>
      </c>
      <c r="BJ82" s="5">
        <f t="shared" si="59"/>
        <v>0.06852499999999973</v>
      </c>
      <c r="BK82" s="11">
        <f t="shared" si="60"/>
        <v>0.23799999999999955</v>
      </c>
    </row>
    <row r="83" spans="1:63" ht="12.75" customHeight="1">
      <c r="A83" s="6">
        <v>3950</v>
      </c>
      <c r="B83" s="7" t="s">
        <v>6</v>
      </c>
      <c r="C83" s="7" t="s">
        <v>4</v>
      </c>
      <c r="D83" s="8">
        <v>156.5</v>
      </c>
      <c r="E83" s="8">
        <v>0.58</v>
      </c>
      <c r="F83" s="10"/>
      <c r="G83" s="10"/>
      <c r="H83" s="10"/>
      <c r="R83" s="6"/>
      <c r="S83" s="9">
        <v>229</v>
      </c>
      <c r="T83" s="28">
        <v>5.35</v>
      </c>
      <c r="U83" s="2"/>
      <c r="V83" s="29">
        <v>5.389</v>
      </c>
      <c r="W83" s="10"/>
      <c r="X83" s="32">
        <f t="shared" si="51"/>
        <v>0.03900000000000059</v>
      </c>
      <c r="Y83" s="10"/>
      <c r="Z83" s="10"/>
      <c r="AA83" s="2"/>
      <c r="AB83" s="11"/>
      <c r="AC83" s="11"/>
      <c r="AN83" s="3">
        <v>192.96</v>
      </c>
      <c r="AO83" s="12">
        <v>9.153319</v>
      </c>
      <c r="AP83" s="12">
        <v>9.982604</v>
      </c>
      <c r="AQ83" s="9"/>
      <c r="AR83" s="5">
        <v>229</v>
      </c>
      <c r="AS83" s="5">
        <v>4.9204</v>
      </c>
      <c r="AT83" s="5">
        <v>5.6089</v>
      </c>
      <c r="AU83" s="11">
        <f t="shared" si="49"/>
        <v>-0.42959999999999976</v>
      </c>
      <c r="AV83" s="11"/>
      <c r="AW83" s="11">
        <f t="shared" si="50"/>
        <v>0.2589000000000006</v>
      </c>
      <c r="AX83" s="11"/>
      <c r="AY83" s="11">
        <f t="shared" si="55"/>
        <v>0.6885000000000003</v>
      </c>
      <c r="BF83" s="26">
        <v>229</v>
      </c>
      <c r="BG83" s="11">
        <f t="shared" si="56"/>
        <v>-0.42959999999999976</v>
      </c>
      <c r="BH83" s="5">
        <f t="shared" si="57"/>
        <v>-0.2574749999999997</v>
      </c>
      <c r="BI83" s="5">
        <f t="shared" si="58"/>
        <v>-0.08534999999999959</v>
      </c>
      <c r="BJ83" s="5">
        <f t="shared" si="59"/>
        <v>0.08677500000000049</v>
      </c>
      <c r="BK83" s="11">
        <f t="shared" si="60"/>
        <v>0.2589000000000006</v>
      </c>
    </row>
    <row r="84" spans="1:63" ht="12.75" customHeight="1">
      <c r="A84" s="6">
        <v>4200</v>
      </c>
      <c r="B84" s="7" t="s">
        <v>6</v>
      </c>
      <c r="C84" s="7" t="s">
        <v>4</v>
      </c>
      <c r="D84" s="8">
        <v>156.5</v>
      </c>
      <c r="E84" s="8">
        <v>0.428</v>
      </c>
      <c r="F84" s="10"/>
      <c r="G84" s="10"/>
      <c r="H84" s="10"/>
      <c r="R84" s="6"/>
      <c r="S84" s="9">
        <v>230</v>
      </c>
      <c r="T84" s="28">
        <v>5.25</v>
      </c>
      <c r="U84" s="2"/>
      <c r="V84" s="29">
        <v>5.264</v>
      </c>
      <c r="W84" s="10"/>
      <c r="X84" s="32">
        <f t="shared" si="51"/>
        <v>0.014000000000000234</v>
      </c>
      <c r="Y84" s="10"/>
      <c r="Z84" s="10"/>
      <c r="AA84" s="2"/>
      <c r="AB84" s="11"/>
      <c r="AC84" s="11"/>
      <c r="AN84" s="3">
        <v>193.53</v>
      </c>
      <c r="AO84" s="12">
        <v>9.093517</v>
      </c>
      <c r="AP84" s="12">
        <v>9.939688</v>
      </c>
      <c r="AQ84" s="9"/>
      <c r="AR84" s="5">
        <v>230</v>
      </c>
      <c r="AS84" s="5">
        <v>4.7721</v>
      </c>
      <c r="AT84" s="5">
        <v>5.4563</v>
      </c>
      <c r="AU84" s="11">
        <f t="shared" si="49"/>
        <v>-0.4779</v>
      </c>
      <c r="AV84" s="11"/>
      <c r="AW84" s="11">
        <f t="shared" si="50"/>
        <v>0.2062999999999997</v>
      </c>
      <c r="AX84" s="11"/>
      <c r="AY84" s="11">
        <f t="shared" si="55"/>
        <v>0.6841999999999997</v>
      </c>
      <c r="BF84" s="26">
        <v>230</v>
      </c>
      <c r="BG84" s="11">
        <f t="shared" si="56"/>
        <v>-0.4779</v>
      </c>
      <c r="BH84" s="5">
        <f t="shared" si="57"/>
        <v>-0.30685000000000007</v>
      </c>
      <c r="BI84" s="5">
        <f t="shared" si="58"/>
        <v>-0.13580000000000014</v>
      </c>
      <c r="BJ84" s="5">
        <f t="shared" si="59"/>
        <v>0.03524999999999978</v>
      </c>
      <c r="BK84" s="11">
        <f t="shared" si="60"/>
        <v>0.2062999999999997</v>
      </c>
    </row>
    <row r="85" spans="1:63" ht="12.75" customHeight="1">
      <c r="A85" s="6">
        <v>4400</v>
      </c>
      <c r="B85" s="7" t="s">
        <v>6</v>
      </c>
      <c r="C85" s="7" t="s">
        <v>4</v>
      </c>
      <c r="D85" s="8">
        <v>156.5</v>
      </c>
      <c r="E85" s="8">
        <v>0.558</v>
      </c>
      <c r="F85" s="10"/>
      <c r="G85" s="10"/>
      <c r="H85" s="10"/>
      <c r="R85" s="6"/>
      <c r="S85" s="9">
        <v>231</v>
      </c>
      <c r="T85" s="28">
        <v>5.15</v>
      </c>
      <c r="U85" s="29">
        <v>5.293</v>
      </c>
      <c r="V85" s="29">
        <v>5.148</v>
      </c>
      <c r="W85" s="29">
        <v>5.294</v>
      </c>
      <c r="X85" s="32">
        <f t="shared" si="51"/>
        <v>-0.002000000000000668</v>
      </c>
      <c r="Y85" s="10">
        <f>W85-U85</f>
        <v>0.0009999999999994458</v>
      </c>
      <c r="Z85" s="10"/>
      <c r="AA85" s="2"/>
      <c r="AB85" s="11"/>
      <c r="AC85" s="11"/>
      <c r="AN85" s="3">
        <v>194.09</v>
      </c>
      <c r="AO85" s="12">
        <v>9.022707</v>
      </c>
      <c r="AP85" s="12">
        <v>9.871516</v>
      </c>
      <c r="AQ85" s="9"/>
      <c r="AR85" s="5">
        <v>231</v>
      </c>
      <c r="AS85" s="5">
        <v>4.6576</v>
      </c>
      <c r="AT85" s="5">
        <v>5.33</v>
      </c>
      <c r="AU85" s="11">
        <f t="shared" si="49"/>
        <v>-0.49239999999999995</v>
      </c>
      <c r="AV85" s="11">
        <f aca="true" t="shared" si="61" ref="AV85:AV101">AS85-U85</f>
        <v>-0.6353999999999997</v>
      </c>
      <c r="AW85" s="11">
        <f t="shared" si="50"/>
        <v>0.17999999999999972</v>
      </c>
      <c r="AX85" s="11">
        <f aca="true" t="shared" si="62" ref="AX85:AX101">AT85-U85</f>
        <v>0.03699999999999992</v>
      </c>
      <c r="AY85" s="11">
        <f t="shared" si="55"/>
        <v>0.6723999999999997</v>
      </c>
      <c r="BF85" s="26">
        <v>231</v>
      </c>
      <c r="BG85" s="11">
        <f t="shared" si="56"/>
        <v>-0.49239999999999995</v>
      </c>
      <c r="BH85" s="5">
        <f t="shared" si="57"/>
        <v>-0.32430000000000003</v>
      </c>
      <c r="BI85" s="5">
        <f t="shared" si="58"/>
        <v>-0.15620000000000012</v>
      </c>
      <c r="BJ85" s="5">
        <f t="shared" si="59"/>
        <v>0.0118999999999998</v>
      </c>
      <c r="BK85" s="11">
        <f t="shared" si="60"/>
        <v>0.17999999999999972</v>
      </c>
    </row>
    <row r="86" spans="1:63" ht="12.75" customHeight="1">
      <c r="A86" s="6">
        <v>4600</v>
      </c>
      <c r="B86" s="7" t="s">
        <v>6</v>
      </c>
      <c r="C86" s="7" t="s">
        <v>4</v>
      </c>
      <c r="D86" s="8">
        <v>156.5</v>
      </c>
      <c r="E86" s="8">
        <v>0.79</v>
      </c>
      <c r="F86" s="10"/>
      <c r="G86" s="10"/>
      <c r="H86" s="10"/>
      <c r="R86" s="6"/>
      <c r="S86" s="9">
        <v>232</v>
      </c>
      <c r="T86" s="28">
        <v>5</v>
      </c>
      <c r="U86" s="29">
        <v>5.143</v>
      </c>
      <c r="V86" s="29">
        <v>5.055</v>
      </c>
      <c r="W86" s="29">
        <v>5.2</v>
      </c>
      <c r="X86" s="32">
        <f t="shared" si="51"/>
        <v>0.054999999999999716</v>
      </c>
      <c r="Y86" s="10">
        <f aca="true" t="shared" si="63" ref="Y86:Y116">W86-U86</f>
        <v>0.057000000000000384</v>
      </c>
      <c r="Z86" s="10"/>
      <c r="AA86" s="2"/>
      <c r="AB86" s="11"/>
      <c r="AC86" s="11"/>
      <c r="AN86" s="3">
        <v>194.65</v>
      </c>
      <c r="AO86" s="12">
        <v>8.880363</v>
      </c>
      <c r="AP86" s="12">
        <v>9.722288</v>
      </c>
      <c r="AQ86" s="9"/>
      <c r="AR86" s="5">
        <v>232</v>
      </c>
      <c r="AS86" s="5">
        <v>4.5689</v>
      </c>
      <c r="AT86" s="5">
        <v>5.2347</v>
      </c>
      <c r="AU86" s="11">
        <f t="shared" si="49"/>
        <v>-0.4310999999999998</v>
      </c>
      <c r="AV86" s="11">
        <f t="shared" si="61"/>
        <v>-0.5740999999999996</v>
      </c>
      <c r="AW86" s="11">
        <f t="shared" si="50"/>
        <v>0.23470000000000013</v>
      </c>
      <c r="AX86" s="11">
        <f t="shared" si="62"/>
        <v>0.09170000000000034</v>
      </c>
      <c r="AY86" s="11">
        <f t="shared" si="55"/>
        <v>0.6658</v>
      </c>
      <c r="BF86" s="26">
        <v>232</v>
      </c>
      <c r="BG86" s="11">
        <f t="shared" si="56"/>
        <v>-0.4310999999999998</v>
      </c>
      <c r="BH86" s="5">
        <f t="shared" si="57"/>
        <v>-0.26464999999999983</v>
      </c>
      <c r="BI86" s="5">
        <f t="shared" si="58"/>
        <v>-0.09819999999999984</v>
      </c>
      <c r="BJ86" s="5">
        <f t="shared" si="59"/>
        <v>0.0682500000000002</v>
      </c>
      <c r="BK86" s="11">
        <f t="shared" si="60"/>
        <v>0.23470000000000013</v>
      </c>
    </row>
    <row r="87" spans="1:63" ht="12.75" customHeight="1">
      <c r="A87" s="6">
        <v>3600</v>
      </c>
      <c r="B87" s="7" t="s">
        <v>6</v>
      </c>
      <c r="C87" s="7" t="s">
        <v>4</v>
      </c>
      <c r="D87" s="8">
        <v>157</v>
      </c>
      <c r="E87" s="8">
        <v>0.422</v>
      </c>
      <c r="F87" s="10"/>
      <c r="G87" s="10"/>
      <c r="H87" s="10"/>
      <c r="R87" s="6"/>
      <c r="S87" s="9">
        <v>233</v>
      </c>
      <c r="T87" s="28">
        <v>4.8</v>
      </c>
      <c r="U87" s="29">
        <v>5.036</v>
      </c>
      <c r="V87" s="29">
        <v>4.957</v>
      </c>
      <c r="W87" s="29">
        <v>5.101</v>
      </c>
      <c r="X87" s="32">
        <f t="shared" si="51"/>
        <v>0.15700000000000003</v>
      </c>
      <c r="Y87" s="10">
        <f t="shared" si="63"/>
        <v>0.06500000000000039</v>
      </c>
      <c r="Z87" s="10"/>
      <c r="AA87" s="2"/>
      <c r="AB87" s="11"/>
      <c r="AC87" s="11"/>
      <c r="AN87" s="3">
        <v>195.21</v>
      </c>
      <c r="AO87" s="12">
        <v>8.748619</v>
      </c>
      <c r="AP87" s="12">
        <v>9.5798</v>
      </c>
      <c r="AQ87" s="9"/>
      <c r="AR87" s="5">
        <v>233</v>
      </c>
      <c r="AS87" s="5">
        <v>4.4782</v>
      </c>
      <c r="AT87" s="5">
        <v>5.1338</v>
      </c>
      <c r="AU87" s="11">
        <f t="shared" si="49"/>
        <v>-0.32179999999999964</v>
      </c>
      <c r="AV87" s="11">
        <f t="shared" si="61"/>
        <v>-0.5577999999999994</v>
      </c>
      <c r="AW87" s="11">
        <f t="shared" si="50"/>
        <v>0.3338000000000001</v>
      </c>
      <c r="AX87" s="11">
        <f t="shared" si="62"/>
        <v>0.09780000000000033</v>
      </c>
      <c r="AY87" s="11">
        <f t="shared" si="55"/>
        <v>0.6555999999999997</v>
      </c>
      <c r="BF87" s="26">
        <v>233</v>
      </c>
      <c r="BG87" s="11">
        <f t="shared" si="56"/>
        <v>-0.32179999999999964</v>
      </c>
      <c r="BH87" s="5">
        <f t="shared" si="57"/>
        <v>-0.1578999999999997</v>
      </c>
      <c r="BI87" s="5">
        <f t="shared" si="58"/>
        <v>0.006000000000000227</v>
      </c>
      <c r="BJ87" s="5">
        <f t="shared" si="59"/>
        <v>0.16990000000000016</v>
      </c>
      <c r="BK87" s="11">
        <f t="shared" si="60"/>
        <v>0.3338000000000001</v>
      </c>
    </row>
    <row r="88" spans="1:63" ht="12.75" customHeight="1">
      <c r="A88" s="6">
        <v>3800</v>
      </c>
      <c r="B88" s="7" t="s">
        <v>6</v>
      </c>
      <c r="C88" s="7" t="s">
        <v>4</v>
      </c>
      <c r="D88" s="8">
        <v>157</v>
      </c>
      <c r="E88" s="8">
        <v>0.51</v>
      </c>
      <c r="F88" s="10"/>
      <c r="G88" s="10"/>
      <c r="H88" s="10"/>
      <c r="R88" s="6"/>
      <c r="S88" s="9">
        <v>234</v>
      </c>
      <c r="T88" s="28">
        <v>4.65</v>
      </c>
      <c r="U88" s="29">
        <v>4.886</v>
      </c>
      <c r="V88" s="29">
        <v>4.858</v>
      </c>
      <c r="W88" s="29">
        <v>5</v>
      </c>
      <c r="X88" s="32">
        <f t="shared" si="51"/>
        <v>0.2079999999999993</v>
      </c>
      <c r="Y88" s="10">
        <f t="shared" si="63"/>
        <v>0.11399999999999988</v>
      </c>
      <c r="Z88" s="10"/>
      <c r="AA88" s="2"/>
      <c r="AB88" s="11"/>
      <c r="AC88" s="11"/>
      <c r="AN88" s="3">
        <v>195.77</v>
      </c>
      <c r="AO88" s="12">
        <v>8.655023</v>
      </c>
      <c r="AP88" s="12">
        <v>9.498057</v>
      </c>
      <c r="AQ88" s="9"/>
      <c r="AR88" s="5">
        <v>234</v>
      </c>
      <c r="AS88" s="5">
        <v>4.3917</v>
      </c>
      <c r="AT88" s="5">
        <v>5.0449</v>
      </c>
      <c r="AU88" s="11">
        <f t="shared" si="49"/>
        <v>-0.2583000000000002</v>
      </c>
      <c r="AV88" s="11">
        <f t="shared" si="61"/>
        <v>-0.49429999999999996</v>
      </c>
      <c r="AW88" s="11">
        <f t="shared" si="50"/>
        <v>0.3948999999999998</v>
      </c>
      <c r="AX88" s="11">
        <f t="shared" si="62"/>
        <v>0.15890000000000004</v>
      </c>
      <c r="AY88" s="11">
        <f t="shared" si="55"/>
        <v>0.6532</v>
      </c>
      <c r="BF88" s="26">
        <v>234</v>
      </c>
      <c r="BG88" s="11">
        <f t="shared" si="56"/>
        <v>-0.2583000000000002</v>
      </c>
      <c r="BH88" s="5">
        <f t="shared" si="57"/>
        <v>-0.0950000000000002</v>
      </c>
      <c r="BI88" s="5">
        <f t="shared" si="58"/>
        <v>0.0682999999999998</v>
      </c>
      <c r="BJ88" s="5">
        <f t="shared" si="59"/>
        <v>0.23159999999999975</v>
      </c>
      <c r="BK88" s="11">
        <f t="shared" si="60"/>
        <v>0.3948999999999998</v>
      </c>
    </row>
    <row r="89" spans="1:63" ht="12.75" customHeight="1">
      <c r="A89" s="6">
        <v>3950</v>
      </c>
      <c r="B89" s="7" t="s">
        <v>6</v>
      </c>
      <c r="C89" s="7" t="s">
        <v>4</v>
      </c>
      <c r="D89" s="8">
        <v>157</v>
      </c>
      <c r="E89" s="8">
        <v>0.59</v>
      </c>
      <c r="F89" s="10"/>
      <c r="G89" s="10"/>
      <c r="H89" s="10"/>
      <c r="R89" s="6"/>
      <c r="S89" s="9">
        <v>235</v>
      </c>
      <c r="T89" s="28">
        <v>4.5</v>
      </c>
      <c r="U89" s="29">
        <v>4.736</v>
      </c>
      <c r="V89" s="29">
        <v>4.757</v>
      </c>
      <c r="W89" s="29">
        <v>4.888</v>
      </c>
      <c r="X89" s="32">
        <f t="shared" si="51"/>
        <v>0.2569999999999997</v>
      </c>
      <c r="Y89" s="10">
        <f t="shared" si="63"/>
        <v>0.15200000000000014</v>
      </c>
      <c r="Z89" s="10"/>
      <c r="AA89" s="2"/>
      <c r="AB89" s="11"/>
      <c r="AC89" s="11"/>
      <c r="AN89" s="3">
        <v>196.34</v>
      </c>
      <c r="AO89" s="12">
        <v>8.659293</v>
      </c>
      <c r="AP89" s="12">
        <v>9.508591</v>
      </c>
      <c r="AQ89" s="9"/>
      <c r="AR89" s="5">
        <v>235</v>
      </c>
      <c r="AS89" s="5">
        <v>4.3137</v>
      </c>
      <c r="AT89" s="5">
        <v>4.9598</v>
      </c>
      <c r="AU89" s="11">
        <f t="shared" si="49"/>
        <v>-0.18630000000000013</v>
      </c>
      <c r="AV89" s="11">
        <f t="shared" si="61"/>
        <v>-0.4222999999999999</v>
      </c>
      <c r="AW89" s="11">
        <f t="shared" si="50"/>
        <v>0.45980000000000043</v>
      </c>
      <c r="AX89" s="11">
        <f t="shared" si="62"/>
        <v>0.22380000000000067</v>
      </c>
      <c r="AY89" s="11">
        <f t="shared" si="55"/>
        <v>0.6461000000000006</v>
      </c>
      <c r="BF89" s="26">
        <v>235</v>
      </c>
      <c r="BG89" s="11">
        <f t="shared" si="56"/>
        <v>-0.18630000000000013</v>
      </c>
      <c r="BH89" s="5">
        <f t="shared" si="57"/>
        <v>-0.02477499999999999</v>
      </c>
      <c r="BI89" s="5">
        <f t="shared" si="58"/>
        <v>0.13675000000000015</v>
      </c>
      <c r="BJ89" s="5">
        <f t="shared" si="59"/>
        <v>0.2982750000000003</v>
      </c>
      <c r="BK89" s="11">
        <f t="shared" si="60"/>
        <v>0.45980000000000043</v>
      </c>
    </row>
    <row r="90" spans="1:51" ht="12.75" customHeight="1">
      <c r="A90" s="6">
        <v>4200</v>
      </c>
      <c r="B90" s="7" t="s">
        <v>6</v>
      </c>
      <c r="C90" s="7" t="s">
        <v>4</v>
      </c>
      <c r="D90" s="8">
        <v>157</v>
      </c>
      <c r="E90" s="8">
        <v>0.43</v>
      </c>
      <c r="F90" s="10"/>
      <c r="G90" s="10"/>
      <c r="H90" s="10"/>
      <c r="R90" s="6"/>
      <c r="S90" s="9">
        <v>236</v>
      </c>
      <c r="T90" s="2"/>
      <c r="U90" s="29">
        <v>4.579</v>
      </c>
      <c r="V90" s="8"/>
      <c r="W90" s="29">
        <v>4.778</v>
      </c>
      <c r="X90" s="32"/>
      <c r="Y90" s="10">
        <f t="shared" si="63"/>
        <v>0.19899999999999984</v>
      </c>
      <c r="Z90" s="10"/>
      <c r="AA90" s="2"/>
      <c r="AB90" s="11"/>
      <c r="AC90" s="11"/>
      <c r="AN90" s="3">
        <v>196.9</v>
      </c>
      <c r="AO90" s="12">
        <v>8.491263</v>
      </c>
      <c r="AP90" s="12">
        <v>9.327592</v>
      </c>
      <c r="AQ90" s="9"/>
      <c r="AR90" s="5">
        <v>236</v>
      </c>
      <c r="AS90" s="5">
        <v>4.2235</v>
      </c>
      <c r="AT90" s="5">
        <v>4.8604</v>
      </c>
      <c r="AU90" s="11"/>
      <c r="AV90" s="11">
        <f t="shared" si="61"/>
        <v>-0.35550000000000015</v>
      </c>
      <c r="AW90" s="11"/>
      <c r="AX90" s="11">
        <f t="shared" si="62"/>
        <v>0.28140000000000054</v>
      </c>
      <c r="AY90" s="11">
        <f t="shared" si="55"/>
        <v>0</v>
      </c>
    </row>
    <row r="91" spans="1:51" ht="12.75" customHeight="1">
      <c r="A91" s="6">
        <v>4400</v>
      </c>
      <c r="B91" s="7" t="s">
        <v>6</v>
      </c>
      <c r="C91" s="7" t="s">
        <v>4</v>
      </c>
      <c r="D91" s="8">
        <v>157</v>
      </c>
      <c r="E91" s="8">
        <v>0.562</v>
      </c>
      <c r="F91" s="10"/>
      <c r="G91" s="10"/>
      <c r="H91" s="10"/>
      <c r="R91" s="6"/>
      <c r="S91" s="9">
        <v>237</v>
      </c>
      <c r="T91" s="2"/>
      <c r="U91" s="29">
        <v>4.429</v>
      </c>
      <c r="V91" s="8"/>
      <c r="W91" s="29">
        <v>4.679</v>
      </c>
      <c r="X91" s="32"/>
      <c r="Y91" s="10">
        <f t="shared" si="63"/>
        <v>0.25</v>
      </c>
      <c r="Z91" s="10"/>
      <c r="AA91" s="2"/>
      <c r="AB91" s="11"/>
      <c r="AC91" s="11"/>
      <c r="AN91" s="3">
        <v>197.47</v>
      </c>
      <c r="AO91" s="12">
        <v>8.440354</v>
      </c>
      <c r="AP91" s="12">
        <v>9.299882</v>
      </c>
      <c r="AQ91" s="9"/>
      <c r="AR91" s="5">
        <v>237</v>
      </c>
      <c r="AS91" s="5">
        <v>4.1254</v>
      </c>
      <c r="AT91" s="5">
        <v>4.7539</v>
      </c>
      <c r="AU91" s="11"/>
      <c r="AV91" s="11">
        <f t="shared" si="61"/>
        <v>-0.3036000000000003</v>
      </c>
      <c r="AW91" s="11"/>
      <c r="AX91" s="11">
        <f t="shared" si="62"/>
        <v>0.3248999999999995</v>
      </c>
      <c r="AY91" s="11">
        <f t="shared" si="55"/>
        <v>0</v>
      </c>
    </row>
    <row r="92" spans="1:51" ht="12.75" customHeight="1">
      <c r="A92" s="6">
        <v>4600</v>
      </c>
      <c r="B92" s="7" t="s">
        <v>6</v>
      </c>
      <c r="C92" s="7" t="s">
        <v>4</v>
      </c>
      <c r="D92" s="8">
        <v>157</v>
      </c>
      <c r="E92" s="8">
        <v>0.8</v>
      </c>
      <c r="F92" s="10"/>
      <c r="G92" s="10"/>
      <c r="H92" s="10"/>
      <c r="R92" s="6"/>
      <c r="S92" s="9">
        <v>238</v>
      </c>
      <c r="T92" s="2"/>
      <c r="U92" s="29">
        <v>4.272</v>
      </c>
      <c r="V92" s="8"/>
      <c r="W92" s="29">
        <v>4.573</v>
      </c>
      <c r="X92" s="32"/>
      <c r="Y92" s="10">
        <f t="shared" si="63"/>
        <v>0.30100000000000016</v>
      </c>
      <c r="Z92" s="10"/>
      <c r="AA92" s="2"/>
      <c r="AB92" s="11"/>
      <c r="AC92" s="11"/>
      <c r="AN92" s="3">
        <v>198.03</v>
      </c>
      <c r="AO92" s="12">
        <v>8.295038</v>
      </c>
      <c r="AP92" s="12">
        <v>9.151001</v>
      </c>
      <c r="AQ92" s="9"/>
      <c r="AR92" s="5">
        <v>238</v>
      </c>
      <c r="AS92" s="5">
        <v>4.0332</v>
      </c>
      <c r="AT92" s="5">
        <v>4.6549</v>
      </c>
      <c r="AU92" s="11"/>
      <c r="AV92" s="11">
        <f t="shared" si="61"/>
        <v>-0.23880000000000035</v>
      </c>
      <c r="AW92" s="11"/>
      <c r="AX92" s="11">
        <f t="shared" si="62"/>
        <v>0.38289999999999935</v>
      </c>
      <c r="AY92" s="11">
        <f t="shared" si="55"/>
        <v>0</v>
      </c>
    </row>
    <row r="93" spans="1:51" ht="12.75" customHeight="1">
      <c r="A93" s="6">
        <v>3600</v>
      </c>
      <c r="B93" s="7" t="s">
        <v>6</v>
      </c>
      <c r="C93" s="7" t="s">
        <v>4</v>
      </c>
      <c r="D93" s="8">
        <v>157.5</v>
      </c>
      <c r="E93" s="8">
        <v>0.423</v>
      </c>
      <c r="F93" s="10"/>
      <c r="G93" s="10"/>
      <c r="H93" s="10"/>
      <c r="R93" s="6"/>
      <c r="S93" s="9">
        <v>239</v>
      </c>
      <c r="T93" s="2"/>
      <c r="U93" s="29">
        <v>4.122</v>
      </c>
      <c r="V93" s="8"/>
      <c r="W93" s="29">
        <v>4.442</v>
      </c>
      <c r="X93" s="32"/>
      <c r="Y93" s="10">
        <f t="shared" si="63"/>
        <v>0.3200000000000003</v>
      </c>
      <c r="Z93" s="10"/>
      <c r="AA93" s="2"/>
      <c r="AB93" s="11"/>
      <c r="AC93" s="11"/>
      <c r="AN93" s="3">
        <v>198.6</v>
      </c>
      <c r="AO93" s="12">
        <v>8.027751</v>
      </c>
      <c r="AP93" s="12">
        <v>8.815658</v>
      </c>
      <c r="AQ93" s="9"/>
      <c r="AR93" s="5">
        <v>239</v>
      </c>
      <c r="AS93" s="5">
        <v>3.9233</v>
      </c>
      <c r="AT93" s="5">
        <v>4.5313</v>
      </c>
      <c r="AU93" s="11"/>
      <c r="AV93" s="11">
        <f t="shared" si="61"/>
        <v>-0.1987000000000001</v>
      </c>
      <c r="AW93" s="11"/>
      <c r="AX93" s="11">
        <f t="shared" si="62"/>
        <v>0.4093</v>
      </c>
      <c r="AY93" s="11">
        <f t="shared" si="55"/>
        <v>0</v>
      </c>
    </row>
    <row r="94" spans="1:51" ht="12.75" customHeight="1">
      <c r="A94" s="6">
        <v>3800</v>
      </c>
      <c r="B94" s="7" t="s">
        <v>6</v>
      </c>
      <c r="C94" s="7" t="s">
        <v>4</v>
      </c>
      <c r="D94" s="8">
        <v>157.5</v>
      </c>
      <c r="E94" s="8">
        <v>0.51</v>
      </c>
      <c r="F94" s="10"/>
      <c r="G94" s="10"/>
      <c r="H94" s="10"/>
      <c r="R94" s="6"/>
      <c r="S94" s="9">
        <v>240</v>
      </c>
      <c r="T94" s="2"/>
      <c r="U94" s="29">
        <v>3.915</v>
      </c>
      <c r="V94" s="8"/>
      <c r="W94" s="29">
        <v>4.333</v>
      </c>
      <c r="X94" s="32"/>
      <c r="Y94" s="10">
        <f t="shared" si="63"/>
        <v>0.41800000000000015</v>
      </c>
      <c r="Z94" s="10"/>
      <c r="AA94" s="2"/>
      <c r="AB94" s="11"/>
      <c r="AC94" s="11"/>
      <c r="AN94" s="3">
        <v>199.17</v>
      </c>
      <c r="AO94" s="12">
        <v>8.084405</v>
      </c>
      <c r="AP94" s="12">
        <v>8.89013</v>
      </c>
      <c r="AQ94" s="9"/>
      <c r="AR94" s="5">
        <v>240</v>
      </c>
      <c r="AS94" s="5">
        <v>3.8335</v>
      </c>
      <c r="AT94" s="5">
        <v>4.4353</v>
      </c>
      <c r="AU94" s="11"/>
      <c r="AV94" s="11">
        <f t="shared" si="61"/>
        <v>-0.08150000000000013</v>
      </c>
      <c r="AW94" s="11"/>
      <c r="AX94" s="11">
        <f t="shared" si="62"/>
        <v>0.5202999999999998</v>
      </c>
      <c r="AY94" s="11">
        <f t="shared" si="55"/>
        <v>0</v>
      </c>
    </row>
    <row r="95" spans="1:51" ht="12.75" customHeight="1">
      <c r="A95" s="6">
        <v>3950</v>
      </c>
      <c r="B95" s="7" t="s">
        <v>6</v>
      </c>
      <c r="C95" s="7" t="s">
        <v>4</v>
      </c>
      <c r="D95" s="8">
        <v>157.5</v>
      </c>
      <c r="E95" s="8">
        <v>0.59</v>
      </c>
      <c r="F95" s="10"/>
      <c r="G95" s="10"/>
      <c r="H95" s="10"/>
      <c r="R95" s="6"/>
      <c r="S95" s="9">
        <v>241</v>
      </c>
      <c r="T95" s="2"/>
      <c r="U95" s="29">
        <v>3.765</v>
      </c>
      <c r="V95" s="8"/>
      <c r="W95" s="29">
        <v>4.214</v>
      </c>
      <c r="X95" s="32"/>
      <c r="Y95" s="10">
        <f t="shared" si="63"/>
        <v>0.4490000000000003</v>
      </c>
      <c r="Z95" s="10"/>
      <c r="AA95" s="2"/>
      <c r="AB95" s="11"/>
      <c r="AC95" s="11"/>
      <c r="AN95" s="3">
        <v>199.74</v>
      </c>
      <c r="AO95" s="12">
        <v>7.999084</v>
      </c>
      <c r="AP95" s="12">
        <v>8.811376</v>
      </c>
      <c r="AQ95" s="9"/>
      <c r="AR95" s="5">
        <v>241</v>
      </c>
      <c r="AS95" s="5">
        <v>3.7387</v>
      </c>
      <c r="AT95" s="5">
        <v>4.3306</v>
      </c>
      <c r="AU95" s="11"/>
      <c r="AV95" s="11">
        <f t="shared" si="61"/>
        <v>-0.02629999999999999</v>
      </c>
      <c r="AW95" s="11"/>
      <c r="AX95" s="11">
        <f t="shared" si="62"/>
        <v>0.5655999999999994</v>
      </c>
      <c r="AY95" s="11">
        <f t="shared" si="55"/>
        <v>0</v>
      </c>
    </row>
    <row r="96" spans="1:51" ht="12.75" customHeight="1">
      <c r="A96" s="6">
        <v>4200</v>
      </c>
      <c r="B96" s="7" t="s">
        <v>6</v>
      </c>
      <c r="C96" s="7" t="s">
        <v>4</v>
      </c>
      <c r="D96" s="8">
        <v>157.5</v>
      </c>
      <c r="E96" s="8">
        <v>0.431</v>
      </c>
      <c r="F96" s="10"/>
      <c r="G96" s="10"/>
      <c r="H96" s="10"/>
      <c r="R96" s="6"/>
      <c r="S96" s="9">
        <v>242</v>
      </c>
      <c r="T96" s="2"/>
      <c r="U96" s="29">
        <v>3.565</v>
      </c>
      <c r="V96" s="8"/>
      <c r="W96" s="29">
        <v>4.103</v>
      </c>
      <c r="X96" s="32"/>
      <c r="Y96" s="10">
        <f t="shared" si="63"/>
        <v>0.5379999999999998</v>
      </c>
      <c r="Z96" s="10"/>
      <c r="AA96" s="2"/>
      <c r="AB96" s="11"/>
      <c r="AC96" s="11"/>
      <c r="AN96" s="3">
        <v>200.3</v>
      </c>
      <c r="AO96" s="12">
        <v>7.930642</v>
      </c>
      <c r="AP96" s="12">
        <v>8.750889</v>
      </c>
      <c r="AQ96" s="9"/>
      <c r="AR96" s="5">
        <v>242</v>
      </c>
      <c r="AS96" s="5">
        <v>3.6491</v>
      </c>
      <c r="AT96" s="5">
        <v>4.2319</v>
      </c>
      <c r="AU96" s="11"/>
      <c r="AV96" s="11">
        <f t="shared" si="61"/>
        <v>0.08409999999999984</v>
      </c>
      <c r="AW96" s="11"/>
      <c r="AX96" s="11">
        <f t="shared" si="62"/>
        <v>0.6669000000000005</v>
      </c>
      <c r="AY96" s="11">
        <f t="shared" si="55"/>
        <v>0</v>
      </c>
    </row>
    <row r="97" spans="1:51" ht="12.75" customHeight="1">
      <c r="A97" s="6">
        <v>4400</v>
      </c>
      <c r="B97" s="7" t="s">
        <v>6</v>
      </c>
      <c r="C97" s="7" t="s">
        <v>4</v>
      </c>
      <c r="D97" s="8">
        <v>157.5</v>
      </c>
      <c r="E97" s="8">
        <v>0.564</v>
      </c>
      <c r="F97" s="10"/>
      <c r="G97" s="10"/>
      <c r="H97" s="10"/>
      <c r="R97" s="6"/>
      <c r="S97" s="9">
        <v>243</v>
      </c>
      <c r="T97" s="2"/>
      <c r="U97" s="29">
        <v>3.408</v>
      </c>
      <c r="V97" s="8"/>
      <c r="W97" s="29">
        <v>3.985</v>
      </c>
      <c r="X97" s="32"/>
      <c r="Y97" s="10">
        <f t="shared" si="63"/>
        <v>0.577</v>
      </c>
      <c r="Z97" s="10"/>
      <c r="AA97" s="2"/>
      <c r="AB97" s="11"/>
      <c r="AC97" s="11"/>
      <c r="AN97" s="3">
        <v>200.87</v>
      </c>
      <c r="AO97" s="12">
        <v>7.793295</v>
      </c>
      <c r="AP97" s="12">
        <v>8.615146</v>
      </c>
      <c r="AQ97" s="9"/>
      <c r="AR97" s="5">
        <v>243</v>
      </c>
      <c r="AS97" s="5">
        <v>3.5402</v>
      </c>
      <c r="AT97" s="5">
        <v>4.1089</v>
      </c>
      <c r="AU97" s="11"/>
      <c r="AV97" s="11">
        <f t="shared" si="61"/>
        <v>0.1322000000000001</v>
      </c>
      <c r="AW97" s="11"/>
      <c r="AX97" s="11">
        <f t="shared" si="62"/>
        <v>0.7009000000000003</v>
      </c>
      <c r="AY97" s="11">
        <f t="shared" si="55"/>
        <v>0</v>
      </c>
    </row>
    <row r="98" spans="1:51" ht="12.75" customHeight="1">
      <c r="A98" s="6">
        <v>4600</v>
      </c>
      <c r="B98" s="7" t="s">
        <v>6</v>
      </c>
      <c r="C98" s="7" t="s">
        <v>4</v>
      </c>
      <c r="D98" s="8">
        <v>157.5</v>
      </c>
      <c r="E98" s="8">
        <v>0.8</v>
      </c>
      <c r="F98" s="10"/>
      <c r="G98" s="10"/>
      <c r="H98" s="10"/>
      <c r="R98" s="6"/>
      <c r="S98" s="9">
        <v>244</v>
      </c>
      <c r="T98" s="2"/>
      <c r="U98" s="29">
        <v>3.308</v>
      </c>
      <c r="V98" s="8"/>
      <c r="W98" s="29">
        <v>3.858</v>
      </c>
      <c r="X98" s="32"/>
      <c r="Y98" s="10">
        <f t="shared" si="63"/>
        <v>0.5500000000000003</v>
      </c>
      <c r="Z98" s="10"/>
      <c r="AA98" s="2"/>
      <c r="AB98" s="11"/>
      <c r="AC98" s="11"/>
      <c r="AN98" s="3">
        <v>200.87</v>
      </c>
      <c r="AO98" s="12">
        <v>7.774408</v>
      </c>
      <c r="AP98" s="12">
        <v>8.584979</v>
      </c>
      <c r="AQ98" s="9"/>
      <c r="AR98" s="5">
        <v>244</v>
      </c>
      <c r="AS98" s="5">
        <v>3.4431</v>
      </c>
      <c r="AT98" s="5">
        <v>3.9999</v>
      </c>
      <c r="AU98" s="11"/>
      <c r="AV98" s="11">
        <f t="shared" si="61"/>
        <v>0.1351</v>
      </c>
      <c r="AW98" s="11"/>
      <c r="AX98" s="11">
        <f t="shared" si="62"/>
        <v>0.6919</v>
      </c>
      <c r="AY98" s="11">
        <f t="shared" si="55"/>
        <v>0</v>
      </c>
    </row>
    <row r="99" spans="1:51" ht="12.75" customHeight="1">
      <c r="A99" s="6">
        <v>3600</v>
      </c>
      <c r="B99" s="7" t="s">
        <v>6</v>
      </c>
      <c r="C99" s="7" t="s">
        <v>4</v>
      </c>
      <c r="D99" s="8">
        <v>158</v>
      </c>
      <c r="E99" s="8">
        <v>0.425</v>
      </c>
      <c r="F99" s="10"/>
      <c r="G99" s="10"/>
      <c r="H99" s="10"/>
      <c r="R99" s="6"/>
      <c r="S99" s="9">
        <v>245</v>
      </c>
      <c r="T99" s="2"/>
      <c r="U99" s="29">
        <v>3.208</v>
      </c>
      <c r="V99" s="8"/>
      <c r="W99" s="29">
        <v>3.725</v>
      </c>
      <c r="X99" s="32"/>
      <c r="Y99" s="10">
        <f t="shared" si="63"/>
        <v>0.5169999999999999</v>
      </c>
      <c r="Z99" s="10"/>
      <c r="AA99" s="2"/>
      <c r="AB99" s="11"/>
      <c r="AC99" s="11"/>
      <c r="AN99" s="3">
        <v>201.36</v>
      </c>
      <c r="AO99" s="12">
        <v>7.694711</v>
      </c>
      <c r="AP99" s="12">
        <v>8.504169</v>
      </c>
      <c r="AQ99" s="9"/>
      <c r="AR99" s="5">
        <v>245</v>
      </c>
      <c r="AS99" s="5">
        <v>3.3242</v>
      </c>
      <c r="AT99" s="5">
        <v>3.8627</v>
      </c>
      <c r="AU99" s="11"/>
      <c r="AV99" s="11">
        <f t="shared" si="61"/>
        <v>0.11619999999999964</v>
      </c>
      <c r="AW99" s="11"/>
      <c r="AX99" s="11">
        <f t="shared" si="62"/>
        <v>0.6546999999999996</v>
      </c>
      <c r="AY99" s="11">
        <f t="shared" si="55"/>
        <v>0</v>
      </c>
    </row>
    <row r="100" spans="1:51" ht="12.75" customHeight="1">
      <c r="A100" s="6">
        <v>3800</v>
      </c>
      <c r="B100" s="7" t="s">
        <v>6</v>
      </c>
      <c r="C100" s="7" t="s">
        <v>4</v>
      </c>
      <c r="D100" s="8">
        <v>158</v>
      </c>
      <c r="E100" s="8">
        <v>0.51</v>
      </c>
      <c r="F100" s="10"/>
      <c r="G100" s="10"/>
      <c r="H100" s="10"/>
      <c r="R100" s="6"/>
      <c r="S100" s="9">
        <v>246</v>
      </c>
      <c r="T100" s="2"/>
      <c r="U100" s="29">
        <v>3.158</v>
      </c>
      <c r="V100" s="8"/>
      <c r="W100" s="29">
        <v>3.592</v>
      </c>
      <c r="X100" s="32"/>
      <c r="Y100" s="10">
        <f t="shared" si="63"/>
        <v>0.43400000000000016</v>
      </c>
      <c r="Z100" s="10"/>
      <c r="AA100" s="2"/>
      <c r="AB100" s="11"/>
      <c r="AC100" s="11"/>
      <c r="AN100" s="3">
        <v>201.86</v>
      </c>
      <c r="AO100" s="12">
        <v>7.580754</v>
      </c>
      <c r="AP100" s="12">
        <v>8.380126</v>
      </c>
      <c r="AQ100" s="9"/>
      <c r="AR100" s="5">
        <v>246</v>
      </c>
      <c r="AS100" s="5">
        <v>3.2141</v>
      </c>
      <c r="AT100" s="5">
        <v>3.7413</v>
      </c>
      <c r="AU100" s="11"/>
      <c r="AV100" s="11">
        <f t="shared" si="61"/>
        <v>0.05610000000000026</v>
      </c>
      <c r="AW100" s="11"/>
      <c r="AX100" s="11">
        <f t="shared" si="62"/>
        <v>0.5832999999999999</v>
      </c>
      <c r="AY100" s="11">
        <f t="shared" si="55"/>
        <v>0</v>
      </c>
    </row>
    <row r="101" spans="1:51" ht="12.75" customHeight="1">
      <c r="A101" s="6">
        <v>3950</v>
      </c>
      <c r="B101" s="7" t="s">
        <v>6</v>
      </c>
      <c r="C101" s="7" t="s">
        <v>4</v>
      </c>
      <c r="D101" s="8">
        <v>158</v>
      </c>
      <c r="E101" s="8">
        <v>0.59</v>
      </c>
      <c r="F101" s="10"/>
      <c r="G101" s="10"/>
      <c r="H101" s="10"/>
      <c r="R101" s="6"/>
      <c r="S101" s="9">
        <v>247</v>
      </c>
      <c r="T101" s="2"/>
      <c r="U101" s="29">
        <v>3.058</v>
      </c>
      <c r="V101" s="8"/>
      <c r="W101" s="29">
        <v>3.44</v>
      </c>
      <c r="X101" s="32"/>
      <c r="Y101" s="10">
        <f t="shared" si="63"/>
        <v>0.3820000000000001</v>
      </c>
      <c r="Z101" s="10"/>
      <c r="AA101" s="2"/>
      <c r="AB101" s="11"/>
      <c r="AC101" s="11"/>
      <c r="AN101" s="3">
        <v>202.36</v>
      </c>
      <c r="AO101" s="12">
        <v>7.46997</v>
      </c>
      <c r="AP101" s="12">
        <v>8.258536</v>
      </c>
      <c r="AQ101" s="9"/>
      <c r="AR101" s="5">
        <v>247</v>
      </c>
      <c r="AS101" s="5">
        <v>3.1081</v>
      </c>
      <c r="AT101" s="5">
        <v>3.6197</v>
      </c>
      <c r="AU101" s="11"/>
      <c r="AV101" s="11">
        <f t="shared" si="61"/>
        <v>0.05010000000000003</v>
      </c>
      <c r="AW101" s="11"/>
      <c r="AX101" s="11">
        <f t="shared" si="62"/>
        <v>0.5617000000000001</v>
      </c>
      <c r="AY101" s="11">
        <f t="shared" si="55"/>
        <v>0</v>
      </c>
    </row>
    <row r="102" spans="1:43" ht="12.75" customHeight="1">
      <c r="A102" s="6">
        <v>4200</v>
      </c>
      <c r="B102" s="7" t="s">
        <v>6</v>
      </c>
      <c r="C102" s="7" t="s">
        <v>4</v>
      </c>
      <c r="D102" s="8">
        <v>158</v>
      </c>
      <c r="E102" s="8">
        <v>0.432</v>
      </c>
      <c r="F102" s="10"/>
      <c r="G102" s="10"/>
      <c r="H102" s="10"/>
      <c r="R102" s="6"/>
      <c r="S102" s="9">
        <v>248</v>
      </c>
      <c r="T102" s="2"/>
      <c r="U102" s="29">
        <v>3.008</v>
      </c>
      <c r="V102" s="8"/>
      <c r="W102" s="29">
        <v>3.333</v>
      </c>
      <c r="X102" s="32"/>
      <c r="Y102" s="10">
        <f t="shared" si="63"/>
        <v>0.3250000000000002</v>
      </c>
      <c r="Z102" s="10"/>
      <c r="AA102" s="2"/>
      <c r="AB102" s="11"/>
      <c r="AC102" s="11"/>
      <c r="AN102" s="3">
        <v>202.36</v>
      </c>
      <c r="AO102" s="12">
        <v>7.46997</v>
      </c>
      <c r="AP102" s="12">
        <v>8.258536</v>
      </c>
      <c r="AQ102" s="9"/>
    </row>
    <row r="103" spans="1:43" ht="12.75" customHeight="1">
      <c r="A103" s="6">
        <v>4400</v>
      </c>
      <c r="B103" s="7" t="s">
        <v>6</v>
      </c>
      <c r="C103" s="7" t="s">
        <v>4</v>
      </c>
      <c r="D103" s="8">
        <v>158</v>
      </c>
      <c r="E103" s="8">
        <v>0.566</v>
      </c>
      <c r="F103" s="10"/>
      <c r="G103" s="10"/>
      <c r="H103" s="10"/>
      <c r="R103" s="6"/>
      <c r="S103" s="9">
        <v>249</v>
      </c>
      <c r="T103" s="2"/>
      <c r="U103" s="29">
        <v>2.958</v>
      </c>
      <c r="V103" s="8"/>
      <c r="W103" s="29">
        <v>3.248</v>
      </c>
      <c r="X103" s="32"/>
      <c r="Y103" s="10">
        <f t="shared" si="63"/>
        <v>0.29000000000000004</v>
      </c>
      <c r="Z103" s="10"/>
      <c r="AA103" s="2"/>
      <c r="AB103" s="11"/>
      <c r="AC103" s="11"/>
      <c r="AN103" s="3">
        <v>202.93</v>
      </c>
      <c r="AO103" s="12">
        <v>7.484957</v>
      </c>
      <c r="AP103" s="12">
        <v>8.29397</v>
      </c>
      <c r="AQ103" s="9"/>
    </row>
    <row r="104" spans="1:43" ht="12.75" customHeight="1">
      <c r="A104" s="6">
        <v>4600</v>
      </c>
      <c r="B104" s="7" t="s">
        <v>6</v>
      </c>
      <c r="C104" s="7" t="s">
        <v>4</v>
      </c>
      <c r="D104" s="8">
        <v>158</v>
      </c>
      <c r="E104" s="8">
        <v>0.8</v>
      </c>
      <c r="F104" s="10"/>
      <c r="G104" s="10"/>
      <c r="H104" s="10"/>
      <c r="R104" s="6"/>
      <c r="S104" s="9">
        <v>250</v>
      </c>
      <c r="T104" s="2"/>
      <c r="U104" s="29">
        <v>2.951</v>
      </c>
      <c r="V104" s="8"/>
      <c r="W104" s="29">
        <v>3.152</v>
      </c>
      <c r="X104" s="32"/>
      <c r="Y104" s="10">
        <f t="shared" si="63"/>
        <v>0.20100000000000007</v>
      </c>
      <c r="Z104" s="10"/>
      <c r="AA104" s="2"/>
      <c r="AB104" s="11"/>
      <c r="AC104" s="11"/>
      <c r="AN104" s="3">
        <v>203.48</v>
      </c>
      <c r="AO104" s="12">
        <v>7.360254</v>
      </c>
      <c r="AP104" s="12">
        <v>8.19357</v>
      </c>
      <c r="AQ104" s="9"/>
    </row>
    <row r="105" spans="1:43" ht="12.75" customHeight="1">
      <c r="A105" s="6">
        <v>3600</v>
      </c>
      <c r="B105" s="7" t="s">
        <v>6</v>
      </c>
      <c r="C105" s="7" t="s">
        <v>4</v>
      </c>
      <c r="D105" s="8">
        <v>158.5</v>
      </c>
      <c r="E105" s="8">
        <v>0.428</v>
      </c>
      <c r="F105" s="10"/>
      <c r="G105" s="10"/>
      <c r="H105" s="10"/>
      <c r="R105" s="6"/>
      <c r="S105" s="9">
        <v>251</v>
      </c>
      <c r="T105" s="2"/>
      <c r="U105" s="29">
        <v>2.901</v>
      </c>
      <c r="V105" s="8"/>
      <c r="W105" s="29">
        <v>3.085</v>
      </c>
      <c r="X105" s="32"/>
      <c r="Y105" s="10">
        <f t="shared" si="63"/>
        <v>0.18400000000000016</v>
      </c>
      <c r="Z105" s="10"/>
      <c r="AA105" s="2"/>
      <c r="AB105" s="11"/>
      <c r="AC105" s="11"/>
      <c r="AN105" s="3">
        <v>204.03</v>
      </c>
      <c r="AO105" s="12">
        <v>7.415956</v>
      </c>
      <c r="AP105" s="12">
        <v>8.222576</v>
      </c>
      <c r="AQ105" s="9"/>
    </row>
    <row r="106" spans="1:42" ht="12.75" customHeight="1">
      <c r="A106" s="6">
        <v>3800</v>
      </c>
      <c r="B106" s="7" t="s">
        <v>6</v>
      </c>
      <c r="C106" s="7" t="s">
        <v>4</v>
      </c>
      <c r="D106" s="8">
        <v>158.5</v>
      </c>
      <c r="E106" s="8">
        <v>0.52</v>
      </c>
      <c r="F106" s="10"/>
      <c r="G106" s="10"/>
      <c r="H106" s="10"/>
      <c r="R106" s="6"/>
      <c r="S106" s="9">
        <v>252</v>
      </c>
      <c r="T106" s="8"/>
      <c r="U106" s="29">
        <v>2.901</v>
      </c>
      <c r="V106" s="8"/>
      <c r="W106" s="29">
        <v>3.022</v>
      </c>
      <c r="X106" s="32"/>
      <c r="Y106" s="10">
        <f t="shared" si="63"/>
        <v>0.121</v>
      </c>
      <c r="Z106" s="10"/>
      <c r="AN106" s="3">
        <v>204.59</v>
      </c>
      <c r="AO106" s="12">
        <v>7.32129</v>
      </c>
      <c r="AP106" s="12">
        <v>8.105039</v>
      </c>
    </row>
    <row r="107" spans="1:42" ht="12.75" customHeight="1">
      <c r="A107" s="6">
        <v>3950</v>
      </c>
      <c r="B107" s="7" t="s">
        <v>6</v>
      </c>
      <c r="C107" s="7" t="s">
        <v>4</v>
      </c>
      <c r="D107" s="8">
        <v>158.5</v>
      </c>
      <c r="E107" s="8">
        <v>0.59</v>
      </c>
      <c r="F107" s="10"/>
      <c r="G107" s="10"/>
      <c r="H107" s="10"/>
      <c r="R107" s="6"/>
      <c r="S107" s="9">
        <v>253</v>
      </c>
      <c r="T107" s="8"/>
      <c r="U107" s="29">
        <v>2.901</v>
      </c>
      <c r="V107" s="8"/>
      <c r="W107" s="29">
        <v>2.965</v>
      </c>
      <c r="X107" s="32"/>
      <c r="Y107" s="10">
        <f t="shared" si="63"/>
        <v>0.06400000000000006</v>
      </c>
      <c r="Z107" s="10"/>
      <c r="AN107" s="3">
        <v>205.14</v>
      </c>
      <c r="AO107" s="12">
        <v>7.356163</v>
      </c>
      <c r="AP107" s="12">
        <v>8.156156</v>
      </c>
    </row>
    <row r="108" spans="1:42" ht="12.75" customHeight="1">
      <c r="A108" s="6">
        <v>4200</v>
      </c>
      <c r="B108" s="7" t="s">
        <v>6</v>
      </c>
      <c r="C108" s="7" t="s">
        <v>4</v>
      </c>
      <c r="D108" s="8">
        <v>158.5</v>
      </c>
      <c r="E108" s="8">
        <v>0.436</v>
      </c>
      <c r="F108" s="10"/>
      <c r="G108" s="10"/>
      <c r="H108" s="10"/>
      <c r="R108" s="6"/>
      <c r="S108" s="9">
        <v>254</v>
      </c>
      <c r="T108" s="8"/>
      <c r="U108" s="29">
        <v>2.851</v>
      </c>
      <c r="V108" s="8"/>
      <c r="W108" s="29">
        <v>2.919</v>
      </c>
      <c r="X108" s="32"/>
      <c r="Y108" s="10">
        <f t="shared" si="63"/>
        <v>0.06800000000000006</v>
      </c>
      <c r="Z108" s="10"/>
      <c r="AN108" s="3">
        <v>205.7</v>
      </c>
      <c r="AO108" s="12">
        <v>7.338521</v>
      </c>
      <c r="AP108" s="12">
        <v>8.136783</v>
      </c>
    </row>
    <row r="109" spans="1:42" ht="12.75" customHeight="1">
      <c r="A109" s="6">
        <v>4400</v>
      </c>
      <c r="B109" s="7" t="s">
        <v>6</v>
      </c>
      <c r="C109" s="7" t="s">
        <v>4</v>
      </c>
      <c r="D109" s="8">
        <v>158.5</v>
      </c>
      <c r="E109" s="8">
        <v>0.57</v>
      </c>
      <c r="F109" s="10"/>
      <c r="G109" s="10"/>
      <c r="H109" s="10"/>
      <c r="R109" s="6"/>
      <c r="S109" s="9">
        <v>255</v>
      </c>
      <c r="T109" s="8"/>
      <c r="U109" s="29">
        <v>2.851</v>
      </c>
      <c r="V109" s="8"/>
      <c r="W109" s="29">
        <v>2.887</v>
      </c>
      <c r="X109" s="32"/>
      <c r="Y109" s="10">
        <f t="shared" si="63"/>
        <v>0.03600000000000003</v>
      </c>
      <c r="Z109" s="10"/>
      <c r="AN109" s="3">
        <v>206.25</v>
      </c>
      <c r="AO109" s="12">
        <v>7.330086</v>
      </c>
      <c r="AP109" s="12">
        <v>8.131864</v>
      </c>
    </row>
    <row r="110" spans="1:42" ht="12.75" customHeight="1">
      <c r="A110" s="6">
        <v>4600</v>
      </c>
      <c r="B110" s="7" t="s">
        <v>6</v>
      </c>
      <c r="C110" s="7" t="s">
        <v>4</v>
      </c>
      <c r="D110" s="8">
        <v>158.5</v>
      </c>
      <c r="E110" s="8">
        <v>0.81</v>
      </c>
      <c r="F110" s="10"/>
      <c r="G110" s="10"/>
      <c r="H110" s="10"/>
      <c r="R110" s="6"/>
      <c r="S110" s="9">
        <v>256</v>
      </c>
      <c r="T110" s="8"/>
      <c r="U110" s="29">
        <v>2.851</v>
      </c>
      <c r="V110" s="8"/>
      <c r="W110" s="29">
        <v>2.861</v>
      </c>
      <c r="X110" s="32"/>
      <c r="Y110" s="10">
        <f t="shared" si="63"/>
        <v>0.010000000000000231</v>
      </c>
      <c r="Z110" s="10"/>
      <c r="AN110" s="3">
        <v>206.8</v>
      </c>
      <c r="AO110" s="12">
        <v>7.302808</v>
      </c>
      <c r="AP110" s="12">
        <v>8.101424</v>
      </c>
    </row>
    <row r="111" spans="1:42" ht="12.75" customHeight="1">
      <c r="A111" s="6">
        <v>3600</v>
      </c>
      <c r="B111" s="7" t="s">
        <v>6</v>
      </c>
      <c r="C111" s="7" t="s">
        <v>4</v>
      </c>
      <c r="D111" s="8">
        <v>159</v>
      </c>
      <c r="E111" s="8">
        <v>0.429</v>
      </c>
      <c r="F111" s="10"/>
      <c r="G111" s="10"/>
      <c r="H111" s="10"/>
      <c r="R111" s="6"/>
      <c r="S111" s="9">
        <v>257</v>
      </c>
      <c r="T111" s="8"/>
      <c r="U111" s="29">
        <v>2.851</v>
      </c>
      <c r="V111" s="8"/>
      <c r="W111" s="29">
        <v>2.839</v>
      </c>
      <c r="X111" s="32"/>
      <c r="Y111" s="10">
        <f t="shared" si="63"/>
        <v>-0.01200000000000001</v>
      </c>
      <c r="Z111" s="10"/>
      <c r="AN111" s="3">
        <v>207.35</v>
      </c>
      <c r="AO111" s="12">
        <v>7.282687</v>
      </c>
      <c r="AP111" s="12">
        <v>8.082578</v>
      </c>
    </row>
    <row r="112" spans="1:42" ht="12.75" customHeight="1">
      <c r="A112" s="6">
        <v>3800</v>
      </c>
      <c r="B112" s="7" t="s">
        <v>6</v>
      </c>
      <c r="C112" s="7" t="s">
        <v>4</v>
      </c>
      <c r="D112" s="8">
        <v>159</v>
      </c>
      <c r="E112" s="8">
        <v>0.52</v>
      </c>
      <c r="F112" s="10"/>
      <c r="G112" s="10"/>
      <c r="H112" s="10"/>
      <c r="R112" s="6"/>
      <c r="S112" s="9">
        <v>258</v>
      </c>
      <c r="T112" s="8"/>
      <c r="U112" s="29">
        <v>2.801</v>
      </c>
      <c r="V112" s="8"/>
      <c r="W112" s="29">
        <v>2.82</v>
      </c>
      <c r="X112" s="32"/>
      <c r="Y112" s="10">
        <f t="shared" si="63"/>
        <v>0.018999999999999684</v>
      </c>
      <c r="Z112" s="10"/>
      <c r="AN112" s="3">
        <v>207.9</v>
      </c>
      <c r="AO112" s="12">
        <v>7.243415</v>
      </c>
      <c r="AP112" s="12">
        <v>8.040876</v>
      </c>
    </row>
    <row r="113" spans="1:42" ht="12.75" customHeight="1">
      <c r="A113" s="6">
        <v>3950</v>
      </c>
      <c r="B113" s="7" t="s">
        <v>6</v>
      </c>
      <c r="C113" s="7" t="s">
        <v>4</v>
      </c>
      <c r="D113" s="8">
        <v>159</v>
      </c>
      <c r="E113" s="8">
        <v>0.6</v>
      </c>
      <c r="F113" s="10"/>
      <c r="G113" s="10"/>
      <c r="H113" s="10"/>
      <c r="R113" s="6"/>
      <c r="S113" s="9">
        <v>259</v>
      </c>
      <c r="T113" s="8"/>
      <c r="U113" s="29">
        <v>2.801</v>
      </c>
      <c r="V113" s="8"/>
      <c r="W113" s="29">
        <v>2.803</v>
      </c>
      <c r="X113" s="32"/>
      <c r="Y113" s="10">
        <f t="shared" si="63"/>
        <v>0.0019999999999997797</v>
      </c>
      <c r="Z113" s="10"/>
      <c r="AN113" s="3">
        <v>208.44</v>
      </c>
      <c r="AO113" s="12">
        <v>7.234315</v>
      </c>
      <c r="AP113" s="12">
        <v>8.036208</v>
      </c>
    </row>
    <row r="114" spans="1:42" ht="12.75" customHeight="1">
      <c r="A114" s="6">
        <v>4200</v>
      </c>
      <c r="B114" s="7" t="s">
        <v>6</v>
      </c>
      <c r="C114" s="7" t="s">
        <v>4</v>
      </c>
      <c r="D114" s="8">
        <v>159</v>
      </c>
      <c r="E114" s="8">
        <v>0.436</v>
      </c>
      <c r="F114" s="10"/>
      <c r="G114" s="10"/>
      <c r="H114" s="10"/>
      <c r="R114" s="6"/>
      <c r="S114" s="9">
        <v>260</v>
      </c>
      <c r="T114" s="8"/>
      <c r="U114" s="29">
        <v>2.801</v>
      </c>
      <c r="V114" s="8"/>
      <c r="W114" s="29">
        <v>2.791</v>
      </c>
      <c r="X114" s="32"/>
      <c r="Y114" s="10">
        <f t="shared" si="63"/>
        <v>-0.010000000000000231</v>
      </c>
      <c r="Z114" s="10"/>
      <c r="AN114" s="3">
        <v>208.99</v>
      </c>
      <c r="AO114" s="12">
        <v>7.229395</v>
      </c>
      <c r="AP114" s="12">
        <v>8.03537</v>
      </c>
    </row>
    <row r="115" spans="1:42" ht="12.75" customHeight="1">
      <c r="A115" s="6">
        <v>4400</v>
      </c>
      <c r="B115" s="7" t="s">
        <v>6</v>
      </c>
      <c r="C115" s="7" t="s">
        <v>4</v>
      </c>
      <c r="D115" s="8">
        <v>159</v>
      </c>
      <c r="E115" s="8">
        <v>0.57</v>
      </c>
      <c r="F115" s="10"/>
      <c r="G115" s="10"/>
      <c r="H115" s="10"/>
      <c r="R115" s="6"/>
      <c r="S115" s="9">
        <v>261</v>
      </c>
      <c r="T115" s="8"/>
      <c r="U115" s="29">
        <v>2.801</v>
      </c>
      <c r="V115" s="8"/>
      <c r="W115" s="29">
        <v>2.778</v>
      </c>
      <c r="X115" s="32"/>
      <c r="Y115" s="10">
        <f t="shared" si="63"/>
        <v>-0.02300000000000013</v>
      </c>
      <c r="Z115" s="10"/>
      <c r="AN115" s="3">
        <v>209.54</v>
      </c>
      <c r="AO115" s="12">
        <v>7.143526</v>
      </c>
      <c r="AP115" s="12">
        <v>7.948277</v>
      </c>
    </row>
    <row r="116" spans="1:42" ht="12.75" customHeight="1">
      <c r="A116" s="6">
        <v>4600</v>
      </c>
      <c r="B116" s="7" t="s">
        <v>6</v>
      </c>
      <c r="C116" s="7" t="s">
        <v>4</v>
      </c>
      <c r="D116" s="8">
        <v>159</v>
      </c>
      <c r="E116" s="8">
        <v>0.81</v>
      </c>
      <c r="F116" s="10"/>
      <c r="G116" s="10"/>
      <c r="H116" s="10"/>
      <c r="R116" s="6"/>
      <c r="S116" s="9">
        <v>262</v>
      </c>
      <c r="T116" s="8"/>
      <c r="U116" s="29">
        <v>2.801</v>
      </c>
      <c r="V116" s="8"/>
      <c r="W116" s="29">
        <v>2.768</v>
      </c>
      <c r="X116" s="32"/>
      <c r="Y116" s="10">
        <f t="shared" si="63"/>
        <v>-0.03300000000000036</v>
      </c>
      <c r="Z116" s="10"/>
      <c r="AN116" s="3">
        <v>210.09</v>
      </c>
      <c r="AO116" s="12">
        <v>7.083773</v>
      </c>
      <c r="AP116" s="12">
        <v>7.884172</v>
      </c>
    </row>
    <row r="117" spans="1:42" ht="12.75" customHeight="1">
      <c r="A117" s="6">
        <v>3600</v>
      </c>
      <c r="B117" s="7" t="s">
        <v>6</v>
      </c>
      <c r="C117" s="7" t="s">
        <v>4</v>
      </c>
      <c r="D117" s="8">
        <v>159.5</v>
      </c>
      <c r="E117" s="8">
        <v>0.431</v>
      </c>
      <c r="F117" s="10"/>
      <c r="G117" s="10"/>
      <c r="H117" s="10"/>
      <c r="R117" s="6"/>
      <c r="S117" s="8"/>
      <c r="T117" s="8"/>
      <c r="U117" s="8"/>
      <c r="V117" s="8"/>
      <c r="W117" s="10"/>
      <c r="X117" s="32"/>
      <c r="Y117" s="10"/>
      <c r="Z117" s="10"/>
      <c r="AN117" s="3">
        <v>210.64</v>
      </c>
      <c r="AO117" s="12">
        <v>7.052207</v>
      </c>
      <c r="AP117" s="12">
        <v>7.857789</v>
      </c>
    </row>
    <row r="118" spans="1:42" ht="12.75" customHeight="1">
      <c r="A118" s="6">
        <v>3800</v>
      </c>
      <c r="B118" s="7" t="s">
        <v>6</v>
      </c>
      <c r="C118" s="7" t="s">
        <v>4</v>
      </c>
      <c r="D118" s="8">
        <v>159.5</v>
      </c>
      <c r="E118" s="8">
        <v>0.52</v>
      </c>
      <c r="F118" s="10"/>
      <c r="G118" s="10"/>
      <c r="H118" s="10"/>
      <c r="R118" s="6"/>
      <c r="S118" s="8"/>
      <c r="T118" s="8"/>
      <c r="U118" s="8"/>
      <c r="V118" s="8"/>
      <c r="W118" s="10"/>
      <c r="X118" s="32"/>
      <c r="Y118" s="10"/>
      <c r="Z118" s="10"/>
      <c r="AN118" s="3">
        <v>211.19</v>
      </c>
      <c r="AO118" s="12">
        <v>7.075776</v>
      </c>
      <c r="AP118" s="12">
        <v>7.88629</v>
      </c>
    </row>
    <row r="119" spans="1:42" ht="12.75" customHeight="1">
      <c r="A119" s="6">
        <v>3950</v>
      </c>
      <c r="B119" s="7" t="s">
        <v>6</v>
      </c>
      <c r="C119" s="7" t="s">
        <v>4</v>
      </c>
      <c r="D119" s="8">
        <v>159.5</v>
      </c>
      <c r="E119" s="8">
        <v>0.6</v>
      </c>
      <c r="F119" s="10"/>
      <c r="G119" s="10"/>
      <c r="H119" s="10"/>
      <c r="R119" s="6"/>
      <c r="S119" s="8"/>
      <c r="T119" s="8"/>
      <c r="U119" s="8"/>
      <c r="V119" s="8"/>
      <c r="W119" s="10"/>
      <c r="X119" s="32"/>
      <c r="Y119" s="10"/>
      <c r="Z119" s="10"/>
      <c r="AN119" s="3">
        <v>211.74</v>
      </c>
      <c r="AO119" s="12">
        <v>6.997958</v>
      </c>
      <c r="AP119" s="12">
        <v>7.805108</v>
      </c>
    </row>
    <row r="120" spans="1:42" ht="12.75" customHeight="1">
      <c r="A120" s="6">
        <v>4200</v>
      </c>
      <c r="B120" s="7" t="s">
        <v>6</v>
      </c>
      <c r="C120" s="7" t="s">
        <v>4</v>
      </c>
      <c r="D120" s="8">
        <v>159.5</v>
      </c>
      <c r="E120" s="8">
        <v>0.437</v>
      </c>
      <c r="F120" s="10"/>
      <c r="G120" s="10"/>
      <c r="H120" s="10"/>
      <c r="R120" s="6"/>
      <c r="S120" s="8"/>
      <c r="T120" s="8"/>
      <c r="U120" s="8"/>
      <c r="V120" s="8"/>
      <c r="W120" s="10"/>
      <c r="X120" s="32"/>
      <c r="Y120" s="10"/>
      <c r="Z120" s="10"/>
      <c r="AN120" s="3">
        <v>212.29</v>
      </c>
      <c r="AO120" s="12">
        <v>6.837668</v>
      </c>
      <c r="AP120" s="12">
        <v>7.628184</v>
      </c>
    </row>
    <row r="121" spans="1:42" ht="12.75" customHeight="1">
      <c r="A121" s="6">
        <v>4400</v>
      </c>
      <c r="B121" s="7" t="s">
        <v>6</v>
      </c>
      <c r="C121" s="7" t="s">
        <v>4</v>
      </c>
      <c r="D121" s="8">
        <v>159.5</v>
      </c>
      <c r="E121" s="8">
        <v>0.571</v>
      </c>
      <c r="F121" s="10"/>
      <c r="G121" s="10"/>
      <c r="H121" s="10"/>
      <c r="R121" s="6"/>
      <c r="S121" s="8"/>
      <c r="T121" s="8"/>
      <c r="U121" s="8"/>
      <c r="V121" s="8"/>
      <c r="W121" s="10"/>
      <c r="X121" s="32"/>
      <c r="Y121" s="10"/>
      <c r="Z121" s="10"/>
      <c r="AN121" s="3">
        <v>212.84</v>
      </c>
      <c r="AO121" s="12">
        <v>6.912324</v>
      </c>
      <c r="AP121" s="12">
        <v>7.716714</v>
      </c>
    </row>
    <row r="122" spans="1:42" ht="12.75" customHeight="1">
      <c r="A122" s="6">
        <v>4600</v>
      </c>
      <c r="B122" s="7" t="s">
        <v>6</v>
      </c>
      <c r="C122" s="7" t="s">
        <v>4</v>
      </c>
      <c r="D122" s="8">
        <v>159.5</v>
      </c>
      <c r="E122" s="8">
        <v>0.81</v>
      </c>
      <c r="F122" s="10"/>
      <c r="G122" s="10"/>
      <c r="H122" s="10"/>
      <c r="R122" s="6"/>
      <c r="S122" s="8"/>
      <c r="T122" s="8"/>
      <c r="U122" s="8"/>
      <c r="V122" s="8"/>
      <c r="W122" s="10"/>
      <c r="X122" s="32"/>
      <c r="Y122" s="10"/>
      <c r="Z122" s="10"/>
      <c r="AN122" s="3">
        <v>213.39</v>
      </c>
      <c r="AO122" s="12">
        <v>6.871137</v>
      </c>
      <c r="AP122" s="12">
        <v>7.672659</v>
      </c>
    </row>
    <row r="123" spans="1:42" ht="12.75" customHeight="1">
      <c r="A123" s="6">
        <v>3600</v>
      </c>
      <c r="B123" s="7" t="s">
        <v>6</v>
      </c>
      <c r="C123" s="7" t="s">
        <v>4</v>
      </c>
      <c r="D123" s="8">
        <v>160</v>
      </c>
      <c r="E123" s="8">
        <v>0.431</v>
      </c>
      <c r="F123" s="10"/>
      <c r="G123" s="10"/>
      <c r="H123" s="10"/>
      <c r="R123" s="6"/>
      <c r="S123" s="8"/>
      <c r="T123" s="8"/>
      <c r="U123" s="8"/>
      <c r="V123" s="8"/>
      <c r="W123" s="10"/>
      <c r="X123" s="32"/>
      <c r="Y123" s="10"/>
      <c r="Z123" s="10"/>
      <c r="AN123" s="3">
        <v>213.95</v>
      </c>
      <c r="AO123" s="12">
        <v>6.825837</v>
      </c>
      <c r="AP123" s="12">
        <v>7.627585</v>
      </c>
    </row>
    <row r="124" spans="1:42" ht="12.75" customHeight="1">
      <c r="A124" s="6">
        <v>3800</v>
      </c>
      <c r="B124" s="7" t="s">
        <v>6</v>
      </c>
      <c r="C124" s="7" t="s">
        <v>4</v>
      </c>
      <c r="D124" s="8">
        <v>160</v>
      </c>
      <c r="E124" s="8">
        <v>0.52</v>
      </c>
      <c r="F124" s="10"/>
      <c r="G124" s="10"/>
      <c r="H124" s="10"/>
      <c r="R124" s="6"/>
      <c r="S124" s="8"/>
      <c r="T124" s="8"/>
      <c r="U124" s="8"/>
      <c r="V124" s="8"/>
      <c r="W124" s="10"/>
      <c r="X124" s="32"/>
      <c r="Y124" s="10"/>
      <c r="Z124" s="10"/>
      <c r="AN124" s="3">
        <v>214.49</v>
      </c>
      <c r="AO124" s="12">
        <v>6.754649</v>
      </c>
      <c r="AP124" s="12">
        <v>7.554968</v>
      </c>
    </row>
    <row r="125" spans="1:42" ht="12.75" customHeight="1">
      <c r="A125" s="6">
        <v>3950</v>
      </c>
      <c r="B125" s="7" t="s">
        <v>6</v>
      </c>
      <c r="C125" s="7" t="s">
        <v>4</v>
      </c>
      <c r="D125" s="8">
        <v>160</v>
      </c>
      <c r="E125" s="8">
        <v>0.6</v>
      </c>
      <c r="F125" s="10"/>
      <c r="G125" s="10"/>
      <c r="H125" s="10"/>
      <c r="R125" s="6"/>
      <c r="S125" s="8"/>
      <c r="T125" s="8"/>
      <c r="U125" s="8"/>
      <c r="V125" s="8"/>
      <c r="W125" s="10"/>
      <c r="X125" s="32"/>
      <c r="Y125" s="10"/>
      <c r="Z125" s="10"/>
      <c r="AN125" s="3">
        <v>215.03</v>
      </c>
      <c r="AO125" s="12">
        <v>6.781508</v>
      </c>
      <c r="AP125" s="12">
        <v>7.587501</v>
      </c>
    </row>
    <row r="126" spans="1:42" ht="12.75" customHeight="1">
      <c r="A126" s="6">
        <v>4200</v>
      </c>
      <c r="B126" s="7" t="s">
        <v>6</v>
      </c>
      <c r="C126" s="7" t="s">
        <v>4</v>
      </c>
      <c r="D126" s="8">
        <v>160</v>
      </c>
      <c r="E126" s="8">
        <v>0.438</v>
      </c>
      <c r="F126" s="10"/>
      <c r="G126" s="10"/>
      <c r="H126" s="10"/>
      <c r="R126" s="6"/>
      <c r="S126" s="8"/>
      <c r="T126" s="8"/>
      <c r="U126" s="8"/>
      <c r="V126" s="8"/>
      <c r="W126" s="10"/>
      <c r="X126" s="32"/>
      <c r="Y126" s="10"/>
      <c r="Z126" s="10"/>
      <c r="AN126" s="3">
        <v>215.58</v>
      </c>
      <c r="AO126" s="12">
        <v>6.728545</v>
      </c>
      <c r="AP126" s="12">
        <v>7.537811</v>
      </c>
    </row>
    <row r="127" spans="1:42" ht="12.75" customHeight="1">
      <c r="A127" s="6">
        <v>4400</v>
      </c>
      <c r="B127" s="7" t="s">
        <v>6</v>
      </c>
      <c r="C127" s="7" t="s">
        <v>4</v>
      </c>
      <c r="D127" s="8">
        <v>160</v>
      </c>
      <c r="E127" s="8">
        <v>0.572</v>
      </c>
      <c r="F127" s="10"/>
      <c r="G127" s="10"/>
      <c r="H127" s="10"/>
      <c r="R127" s="6"/>
      <c r="S127" s="8"/>
      <c r="T127" s="8"/>
      <c r="U127" s="8"/>
      <c r="V127" s="8"/>
      <c r="W127" s="10"/>
      <c r="X127" s="32"/>
      <c r="Y127" s="10"/>
      <c r="Z127" s="10"/>
      <c r="AN127" s="3">
        <v>216.13</v>
      </c>
      <c r="AO127" s="12">
        <v>6.67712</v>
      </c>
      <c r="AP127" s="12">
        <v>7.490462</v>
      </c>
    </row>
    <row r="128" spans="1:42" ht="12.75" customHeight="1">
      <c r="A128" s="6">
        <v>4600</v>
      </c>
      <c r="B128" s="7" t="s">
        <v>6</v>
      </c>
      <c r="C128" s="7" t="s">
        <v>4</v>
      </c>
      <c r="D128" s="8">
        <v>160</v>
      </c>
      <c r="E128" s="8">
        <v>0.81</v>
      </c>
      <c r="F128" s="10"/>
      <c r="G128" s="10"/>
      <c r="H128" s="10"/>
      <c r="R128" s="6"/>
      <c r="S128" s="8"/>
      <c r="T128" s="8"/>
      <c r="U128" s="8"/>
      <c r="V128" s="8"/>
      <c r="W128" s="10"/>
      <c r="X128" s="32"/>
      <c r="Y128" s="10"/>
      <c r="Z128" s="10"/>
      <c r="AN128" s="3">
        <v>216.68</v>
      </c>
      <c r="AO128" s="12">
        <v>6.649116</v>
      </c>
      <c r="AP128" s="12">
        <v>7.46681</v>
      </c>
    </row>
    <row r="129" spans="1:42" ht="12.75" customHeight="1">
      <c r="A129" s="6">
        <v>4200</v>
      </c>
      <c r="B129" s="7" t="s">
        <v>6</v>
      </c>
      <c r="C129" s="7" t="s">
        <v>4</v>
      </c>
      <c r="D129" s="8">
        <v>160.5</v>
      </c>
      <c r="E129" s="8">
        <v>0.44</v>
      </c>
      <c r="F129" s="10"/>
      <c r="G129" s="10"/>
      <c r="H129" s="10"/>
      <c r="R129" s="6"/>
      <c r="S129" s="8"/>
      <c r="T129" s="8"/>
      <c r="U129" s="8"/>
      <c r="V129" s="8"/>
      <c r="W129" s="10"/>
      <c r="X129" s="32"/>
      <c r="Y129" s="10"/>
      <c r="Z129" s="10"/>
      <c r="AN129" s="3">
        <v>217.23</v>
      </c>
      <c r="AO129" s="12">
        <v>6.568757</v>
      </c>
      <c r="AP129" s="12">
        <v>7.383126</v>
      </c>
    </row>
    <row r="130" spans="1:42" ht="12.75" customHeight="1">
      <c r="A130" s="6">
        <v>4400</v>
      </c>
      <c r="B130" s="7" t="s">
        <v>6</v>
      </c>
      <c r="C130" s="7" t="s">
        <v>4</v>
      </c>
      <c r="D130" s="8">
        <v>160.5</v>
      </c>
      <c r="E130" s="8">
        <v>0.575</v>
      </c>
      <c r="F130" s="10"/>
      <c r="G130" s="10"/>
      <c r="H130" s="10"/>
      <c r="R130" s="6"/>
      <c r="S130" s="8"/>
      <c r="T130" s="8"/>
      <c r="U130" s="8"/>
      <c r="V130" s="8"/>
      <c r="W130" s="10"/>
      <c r="X130" s="32"/>
      <c r="Y130" s="10"/>
      <c r="Z130" s="10"/>
      <c r="AN130" s="3">
        <v>217.79</v>
      </c>
      <c r="AO130" s="12">
        <v>6.345282</v>
      </c>
      <c r="AP130" s="12">
        <v>7.093155</v>
      </c>
    </row>
    <row r="131" spans="1:42" ht="12.75" customHeight="1">
      <c r="A131" s="6">
        <v>4600</v>
      </c>
      <c r="B131" s="7" t="s">
        <v>6</v>
      </c>
      <c r="C131" s="7" t="s">
        <v>4</v>
      </c>
      <c r="D131" s="8">
        <v>160.5</v>
      </c>
      <c r="E131" s="8">
        <v>0.81</v>
      </c>
      <c r="F131" s="10"/>
      <c r="G131" s="10"/>
      <c r="H131" s="10"/>
      <c r="R131" s="6"/>
      <c r="S131" s="8"/>
      <c r="T131" s="8"/>
      <c r="U131" s="8"/>
      <c r="V131" s="8"/>
      <c r="W131" s="10"/>
      <c r="X131" s="32"/>
      <c r="Y131" s="10"/>
      <c r="Z131" s="10"/>
      <c r="AN131" s="3">
        <v>218.34</v>
      </c>
      <c r="AO131" s="12">
        <v>6.406048</v>
      </c>
      <c r="AP131" s="12">
        <v>7.170483</v>
      </c>
    </row>
    <row r="132" spans="1:42" ht="12.75" customHeight="1">
      <c r="A132" s="6">
        <v>4200</v>
      </c>
      <c r="B132" s="7" t="s">
        <v>6</v>
      </c>
      <c r="C132" s="7" t="s">
        <v>4</v>
      </c>
      <c r="D132" s="8">
        <v>161</v>
      </c>
      <c r="E132" s="8">
        <v>0.443</v>
      </c>
      <c r="F132" s="10"/>
      <c r="G132" s="10"/>
      <c r="H132" s="10"/>
      <c r="R132" s="6"/>
      <c r="S132" s="8"/>
      <c r="T132" s="8"/>
      <c r="U132" s="8"/>
      <c r="V132" s="8"/>
      <c r="W132" s="10"/>
      <c r="X132" s="32"/>
      <c r="Y132" s="10"/>
      <c r="Z132" s="10"/>
      <c r="AN132" s="3">
        <v>218.89</v>
      </c>
      <c r="AO132" s="12">
        <v>6.380693</v>
      </c>
      <c r="AP132" s="12">
        <v>7.148405</v>
      </c>
    </row>
    <row r="133" spans="1:42" ht="12.75" customHeight="1">
      <c r="A133" s="6">
        <v>4400</v>
      </c>
      <c r="B133" s="7" t="s">
        <v>6</v>
      </c>
      <c r="C133" s="7" t="s">
        <v>4</v>
      </c>
      <c r="D133" s="8">
        <v>161</v>
      </c>
      <c r="E133" s="8">
        <v>0.58</v>
      </c>
      <c r="F133" s="10"/>
      <c r="G133" s="10"/>
      <c r="H133" s="10"/>
      <c r="R133" s="6"/>
      <c r="S133" s="8"/>
      <c r="T133" s="8"/>
      <c r="U133" s="8"/>
      <c r="V133" s="8"/>
      <c r="W133" s="10"/>
      <c r="X133" s="32"/>
      <c r="Y133" s="10"/>
      <c r="Z133" s="10"/>
      <c r="AN133" s="3">
        <v>219.45</v>
      </c>
      <c r="AO133" s="12">
        <v>6.274446</v>
      </c>
      <c r="AP133" s="12">
        <v>7.031102</v>
      </c>
    </row>
    <row r="134" spans="1:42" ht="12.75" customHeight="1">
      <c r="A134" s="6">
        <v>4600</v>
      </c>
      <c r="B134" s="7" t="s">
        <v>6</v>
      </c>
      <c r="C134" s="7" t="s">
        <v>4</v>
      </c>
      <c r="D134" s="8">
        <v>161</v>
      </c>
      <c r="E134" s="8">
        <v>0.82</v>
      </c>
      <c r="F134" s="10"/>
      <c r="G134" s="10"/>
      <c r="H134" s="10"/>
      <c r="R134" s="6"/>
      <c r="S134" s="8"/>
      <c r="T134" s="8"/>
      <c r="U134" s="8"/>
      <c r="V134" s="8"/>
      <c r="W134" s="10"/>
      <c r="X134" s="32"/>
      <c r="Y134" s="10"/>
      <c r="Z134" s="10"/>
      <c r="AN134" s="3">
        <v>220.01</v>
      </c>
      <c r="AO134" s="12">
        <v>6.220905</v>
      </c>
      <c r="AP134" s="12">
        <v>6.976922</v>
      </c>
    </row>
    <row r="135" spans="1:42" ht="12.75" customHeight="1">
      <c r="A135" s="6">
        <v>4200</v>
      </c>
      <c r="B135" s="7" t="s">
        <v>6</v>
      </c>
      <c r="C135" s="7" t="s">
        <v>4</v>
      </c>
      <c r="D135" s="8">
        <v>161.5</v>
      </c>
      <c r="E135" s="8">
        <v>0.446</v>
      </c>
      <c r="F135" s="10"/>
      <c r="G135" s="10"/>
      <c r="H135" s="10"/>
      <c r="R135" s="6"/>
      <c r="S135" s="8"/>
      <c r="T135" s="8"/>
      <c r="U135" s="8"/>
      <c r="V135" s="8"/>
      <c r="W135" s="10"/>
      <c r="X135" s="32"/>
      <c r="Y135" s="10"/>
      <c r="Z135" s="10"/>
      <c r="AN135" s="3">
        <v>220.01</v>
      </c>
      <c r="AO135" s="12">
        <v>6.220905</v>
      </c>
      <c r="AP135" s="12">
        <v>6.976922</v>
      </c>
    </row>
    <row r="136" spans="1:42" ht="12.75" customHeight="1">
      <c r="A136" s="6">
        <v>4400</v>
      </c>
      <c r="B136" s="7" t="s">
        <v>6</v>
      </c>
      <c r="C136" s="7" t="s">
        <v>4</v>
      </c>
      <c r="D136" s="8">
        <v>161.5</v>
      </c>
      <c r="E136" s="8">
        <v>0.584</v>
      </c>
      <c r="F136" s="10"/>
      <c r="G136" s="10"/>
      <c r="H136" s="10"/>
      <c r="R136" s="6"/>
      <c r="S136" s="8"/>
      <c r="T136" s="8"/>
      <c r="U136" s="8"/>
      <c r="V136" s="8"/>
      <c r="W136" s="10"/>
      <c r="X136" s="32"/>
      <c r="Y136" s="10"/>
      <c r="Z136" s="10"/>
      <c r="AN136" s="3">
        <v>220.55</v>
      </c>
      <c r="AO136" s="12">
        <v>6.116126</v>
      </c>
      <c r="AP136" s="12">
        <v>6.864103</v>
      </c>
    </row>
    <row r="137" spans="1:42" ht="12.75" customHeight="1">
      <c r="A137" s="6">
        <v>4600</v>
      </c>
      <c r="B137" s="7" t="s">
        <v>6</v>
      </c>
      <c r="C137" s="7" t="s">
        <v>4</v>
      </c>
      <c r="D137" s="8">
        <v>161.5</v>
      </c>
      <c r="E137" s="8">
        <v>0.83</v>
      </c>
      <c r="F137" s="10"/>
      <c r="G137" s="10"/>
      <c r="H137" s="10"/>
      <c r="R137" s="6"/>
      <c r="S137" s="8"/>
      <c r="T137" s="8"/>
      <c r="U137" s="8"/>
      <c r="V137" s="8"/>
      <c r="W137" s="10"/>
      <c r="X137" s="32"/>
      <c r="Y137" s="10"/>
      <c r="Z137" s="10"/>
      <c r="AN137" s="3">
        <v>221.11</v>
      </c>
      <c r="AO137" s="12">
        <v>6.037897</v>
      </c>
      <c r="AP137" s="12">
        <v>6.780942</v>
      </c>
    </row>
    <row r="138" spans="1:42" ht="12.75" customHeight="1">
      <c r="A138" s="6">
        <v>4200</v>
      </c>
      <c r="B138" s="7" t="s">
        <v>6</v>
      </c>
      <c r="C138" s="7" t="s">
        <v>4</v>
      </c>
      <c r="D138" s="8">
        <v>162</v>
      </c>
      <c r="E138" s="8">
        <v>0.448</v>
      </c>
      <c r="F138" s="10"/>
      <c r="G138" s="10"/>
      <c r="H138" s="10"/>
      <c r="R138" s="6"/>
      <c r="S138" s="8"/>
      <c r="T138" s="8"/>
      <c r="U138" s="8"/>
      <c r="V138" s="8"/>
      <c r="W138" s="10"/>
      <c r="X138" s="32"/>
      <c r="Y138" s="10"/>
      <c r="Z138" s="10"/>
      <c r="AN138" s="3">
        <v>221.67</v>
      </c>
      <c r="AO138" s="12">
        <v>5.995485</v>
      </c>
      <c r="AP138" s="12">
        <v>6.743887</v>
      </c>
    </row>
    <row r="139" spans="1:42" ht="12.75" customHeight="1">
      <c r="A139" s="6">
        <v>4400</v>
      </c>
      <c r="B139" s="7" t="s">
        <v>6</v>
      </c>
      <c r="C139" s="7" t="s">
        <v>4</v>
      </c>
      <c r="D139" s="8">
        <v>162</v>
      </c>
      <c r="E139" s="8">
        <v>0.586</v>
      </c>
      <c r="F139" s="10"/>
      <c r="G139" s="10"/>
      <c r="H139" s="10"/>
      <c r="R139" s="6"/>
      <c r="S139" s="8"/>
      <c r="T139" s="8"/>
      <c r="U139" s="8"/>
      <c r="V139" s="8"/>
      <c r="W139" s="10"/>
      <c r="X139" s="32"/>
      <c r="Y139" s="10"/>
      <c r="Z139" s="10"/>
      <c r="AN139" s="3">
        <v>222.22</v>
      </c>
      <c r="AO139" s="12">
        <v>5.948391</v>
      </c>
      <c r="AP139" s="12">
        <v>6.702477</v>
      </c>
    </row>
    <row r="140" spans="1:42" ht="12.75" customHeight="1">
      <c r="A140" s="6">
        <v>4600</v>
      </c>
      <c r="B140" s="7" t="s">
        <v>6</v>
      </c>
      <c r="C140" s="7" t="s">
        <v>4</v>
      </c>
      <c r="D140" s="8">
        <v>162</v>
      </c>
      <c r="E140" s="8">
        <v>0.83</v>
      </c>
      <c r="F140" s="10"/>
      <c r="G140" s="10"/>
      <c r="H140" s="10"/>
      <c r="R140" s="6"/>
      <c r="S140" s="8"/>
      <c r="T140" s="8"/>
      <c r="U140" s="8"/>
      <c r="V140" s="8"/>
      <c r="W140" s="10"/>
      <c r="X140" s="32"/>
      <c r="Y140" s="10"/>
      <c r="Z140" s="10"/>
      <c r="AN140" s="3">
        <v>222.77</v>
      </c>
      <c r="AO140" s="12">
        <v>5.874245</v>
      </c>
      <c r="AP140" s="12">
        <v>6.618099</v>
      </c>
    </row>
    <row r="141" spans="1:42" ht="12.75" customHeight="1">
      <c r="A141" s="6">
        <v>4200</v>
      </c>
      <c r="B141" s="7" t="s">
        <v>6</v>
      </c>
      <c r="C141" s="7" t="s">
        <v>4</v>
      </c>
      <c r="D141" s="8">
        <v>162.5</v>
      </c>
      <c r="E141" s="8">
        <v>0.449</v>
      </c>
      <c r="F141" s="10"/>
      <c r="G141" s="10"/>
      <c r="H141" s="10"/>
      <c r="R141" s="6"/>
      <c r="S141" s="8"/>
      <c r="T141" s="8"/>
      <c r="U141" s="8"/>
      <c r="V141" s="8"/>
      <c r="W141" s="10"/>
      <c r="X141" s="32"/>
      <c r="Y141" s="10"/>
      <c r="Z141" s="10"/>
      <c r="AN141" s="3">
        <v>223.33</v>
      </c>
      <c r="AO141" s="12">
        <v>5.799769</v>
      </c>
      <c r="AP141" s="12">
        <v>6.540022</v>
      </c>
    </row>
    <row r="142" spans="1:42" ht="12.75" customHeight="1">
      <c r="A142" s="6">
        <v>4400</v>
      </c>
      <c r="B142" s="7" t="s">
        <v>6</v>
      </c>
      <c r="C142" s="7" t="s">
        <v>4</v>
      </c>
      <c r="D142" s="8">
        <v>162.5</v>
      </c>
      <c r="E142" s="8">
        <v>0.587</v>
      </c>
      <c r="F142" s="10"/>
      <c r="G142" s="10"/>
      <c r="H142" s="10"/>
      <c r="R142" s="6"/>
      <c r="S142" s="8"/>
      <c r="T142" s="8"/>
      <c r="U142" s="8"/>
      <c r="V142" s="8"/>
      <c r="W142" s="10"/>
      <c r="X142" s="32"/>
      <c r="Y142" s="10"/>
      <c r="Z142" s="10"/>
      <c r="AN142" s="3">
        <v>223.88</v>
      </c>
      <c r="AO142" s="12">
        <v>5.722507</v>
      </c>
      <c r="AP142" s="12">
        <v>6.45606</v>
      </c>
    </row>
    <row r="143" spans="1:42" ht="12.75" customHeight="1">
      <c r="A143" s="6">
        <v>4600</v>
      </c>
      <c r="B143" s="7" t="s">
        <v>6</v>
      </c>
      <c r="C143" s="7" t="s">
        <v>4</v>
      </c>
      <c r="D143" s="8">
        <v>162.5</v>
      </c>
      <c r="E143" s="8">
        <v>0.83</v>
      </c>
      <c r="F143" s="10"/>
      <c r="G143" s="10"/>
      <c r="H143" s="10"/>
      <c r="R143" s="6"/>
      <c r="S143" s="8"/>
      <c r="T143" s="8"/>
      <c r="U143" s="8"/>
      <c r="V143" s="8"/>
      <c r="W143" s="10"/>
      <c r="X143" s="32"/>
      <c r="Y143" s="10"/>
      <c r="Z143" s="10"/>
      <c r="AN143" s="3">
        <v>224.44</v>
      </c>
      <c r="AO143" s="12">
        <v>5.670249</v>
      </c>
      <c r="AP143" s="12">
        <v>6.408198</v>
      </c>
    </row>
    <row r="144" spans="1:42" ht="12.75" customHeight="1">
      <c r="A144" s="6">
        <v>4200</v>
      </c>
      <c r="B144" s="7" t="s">
        <v>6</v>
      </c>
      <c r="C144" s="7" t="s">
        <v>4</v>
      </c>
      <c r="D144" s="8">
        <v>163</v>
      </c>
      <c r="E144" s="8">
        <v>0.449</v>
      </c>
      <c r="F144" s="10"/>
      <c r="G144" s="10"/>
      <c r="H144" s="10"/>
      <c r="R144" s="6"/>
      <c r="S144" s="8"/>
      <c r="T144" s="8"/>
      <c r="U144" s="8"/>
      <c r="V144" s="8"/>
      <c r="W144" s="10"/>
      <c r="X144" s="32"/>
      <c r="Y144" s="10"/>
      <c r="Z144" s="10"/>
      <c r="AN144" s="3">
        <v>224.99</v>
      </c>
      <c r="AO144" s="12">
        <v>5.542868</v>
      </c>
      <c r="AP144" s="12">
        <v>6.261981</v>
      </c>
    </row>
    <row r="145" spans="1:42" ht="12.75" customHeight="1">
      <c r="A145" s="6">
        <v>4400</v>
      </c>
      <c r="B145" s="7" t="s">
        <v>6</v>
      </c>
      <c r="C145" s="7" t="s">
        <v>4</v>
      </c>
      <c r="D145" s="8">
        <v>163</v>
      </c>
      <c r="E145" s="8">
        <v>0.588</v>
      </c>
      <c r="F145" s="10"/>
      <c r="G145" s="10"/>
      <c r="H145" s="10"/>
      <c r="R145" s="6"/>
      <c r="S145" s="8"/>
      <c r="T145" s="8"/>
      <c r="U145" s="8"/>
      <c r="V145" s="8"/>
      <c r="W145" s="10"/>
      <c r="X145" s="32"/>
      <c r="Y145" s="10"/>
      <c r="Z145" s="10"/>
      <c r="AN145" s="3">
        <v>225.55</v>
      </c>
      <c r="AO145" s="12">
        <v>5.496324</v>
      </c>
      <c r="AP145" s="12">
        <v>6.227554</v>
      </c>
    </row>
    <row r="146" spans="1:42" ht="12.75" customHeight="1">
      <c r="A146" s="6">
        <v>4600</v>
      </c>
      <c r="B146" s="7" t="s">
        <v>6</v>
      </c>
      <c r="C146" s="7" t="s">
        <v>4</v>
      </c>
      <c r="D146" s="8">
        <v>163</v>
      </c>
      <c r="E146" s="8">
        <v>0.83</v>
      </c>
      <c r="F146" s="10"/>
      <c r="G146" s="10"/>
      <c r="H146" s="10"/>
      <c r="R146" s="6"/>
      <c r="S146" s="8"/>
      <c r="T146" s="8"/>
      <c r="U146" s="8"/>
      <c r="V146" s="8"/>
      <c r="W146" s="10"/>
      <c r="X146" s="32"/>
      <c r="Y146" s="10"/>
      <c r="Z146" s="10"/>
      <c r="AN146" s="3">
        <v>226.1</v>
      </c>
      <c r="AO146" s="12">
        <v>5.438137</v>
      </c>
      <c r="AP146" s="12">
        <v>6.17207</v>
      </c>
    </row>
    <row r="147" spans="1:42" ht="12.75" customHeight="1">
      <c r="A147" s="6">
        <v>4200</v>
      </c>
      <c r="B147" s="7" t="s">
        <v>6</v>
      </c>
      <c r="C147" s="7" t="s">
        <v>4</v>
      </c>
      <c r="D147" s="8">
        <v>163.5</v>
      </c>
      <c r="E147" s="8">
        <v>0.447</v>
      </c>
      <c r="F147" s="10"/>
      <c r="G147" s="10"/>
      <c r="H147" s="10"/>
      <c r="R147" s="6"/>
      <c r="S147" s="8"/>
      <c r="T147" s="8"/>
      <c r="U147" s="8"/>
      <c r="V147" s="8"/>
      <c r="W147" s="10"/>
      <c r="X147" s="32"/>
      <c r="Y147" s="10"/>
      <c r="Z147" s="10"/>
      <c r="AN147" s="3">
        <v>226.66</v>
      </c>
      <c r="AO147" s="12">
        <v>5.301069</v>
      </c>
      <c r="AP147" s="12">
        <v>6.015402</v>
      </c>
    </row>
    <row r="148" spans="1:42" ht="12.75" customHeight="1">
      <c r="A148" s="6">
        <v>4400</v>
      </c>
      <c r="B148" s="7" t="s">
        <v>6</v>
      </c>
      <c r="C148" s="7" t="s">
        <v>4</v>
      </c>
      <c r="D148" s="8">
        <v>163.5</v>
      </c>
      <c r="E148" s="8">
        <v>0.585</v>
      </c>
      <c r="F148" s="10"/>
      <c r="G148" s="10"/>
      <c r="H148" s="10"/>
      <c r="R148" s="6"/>
      <c r="S148" s="8"/>
      <c r="T148" s="8"/>
      <c r="U148" s="8"/>
      <c r="V148" s="8"/>
      <c r="W148" s="10"/>
      <c r="X148" s="32"/>
      <c r="Y148" s="10"/>
      <c r="Z148" s="10"/>
      <c r="AN148" s="3">
        <v>227.22</v>
      </c>
      <c r="AO148" s="12">
        <v>5.203913</v>
      </c>
      <c r="AP148" s="12">
        <v>5.908818</v>
      </c>
    </row>
    <row r="149" spans="1:42" ht="12.75" customHeight="1">
      <c r="A149" s="6">
        <v>4600</v>
      </c>
      <c r="B149" s="7" t="s">
        <v>6</v>
      </c>
      <c r="C149" s="7" t="s">
        <v>4</v>
      </c>
      <c r="D149" s="8">
        <v>163.5</v>
      </c>
      <c r="E149" s="8">
        <v>0.83</v>
      </c>
      <c r="F149" s="10"/>
      <c r="G149" s="10"/>
      <c r="H149" s="10"/>
      <c r="R149" s="6"/>
      <c r="S149" s="8"/>
      <c r="T149" s="8"/>
      <c r="U149" s="8"/>
      <c r="V149" s="8"/>
      <c r="W149" s="10"/>
      <c r="X149" s="32"/>
      <c r="Y149" s="10"/>
      <c r="Z149" s="10"/>
      <c r="AN149" s="3">
        <v>227.78</v>
      </c>
      <c r="AO149" s="12">
        <v>5.030756</v>
      </c>
      <c r="AP149" s="12">
        <v>5.702088</v>
      </c>
    </row>
    <row r="150" spans="1:42" ht="12.75" customHeight="1">
      <c r="A150" s="6">
        <v>4200</v>
      </c>
      <c r="B150" s="7" t="s">
        <v>6</v>
      </c>
      <c r="C150" s="7" t="s">
        <v>4</v>
      </c>
      <c r="D150" s="8">
        <v>164</v>
      </c>
      <c r="E150" s="8">
        <v>0.44</v>
      </c>
      <c r="F150" s="10"/>
      <c r="G150" s="10"/>
      <c r="H150" s="10"/>
      <c r="R150" s="6"/>
      <c r="S150" s="8"/>
      <c r="T150" s="8"/>
      <c r="U150" s="8"/>
      <c r="V150" s="8"/>
      <c r="W150" s="10"/>
      <c r="X150" s="32"/>
      <c r="Y150" s="10"/>
      <c r="Z150" s="10"/>
      <c r="AN150" s="3">
        <v>228.34</v>
      </c>
      <c r="AO150" s="12">
        <v>4.978243</v>
      </c>
      <c r="AP150" s="12">
        <v>5.666286</v>
      </c>
    </row>
    <row r="151" spans="1:42" ht="12.75" customHeight="1">
      <c r="A151" s="6">
        <v>4400</v>
      </c>
      <c r="B151" s="7" t="s">
        <v>6</v>
      </c>
      <c r="C151" s="7" t="s">
        <v>4</v>
      </c>
      <c r="D151" s="8">
        <v>164</v>
      </c>
      <c r="E151" s="8">
        <v>0.576</v>
      </c>
      <c r="F151" s="10"/>
      <c r="G151" s="10"/>
      <c r="H151" s="10"/>
      <c r="R151" s="6"/>
      <c r="S151" s="8"/>
      <c r="T151" s="8"/>
      <c r="U151" s="8"/>
      <c r="V151" s="8"/>
      <c r="W151" s="10"/>
      <c r="X151" s="32"/>
      <c r="Y151" s="10"/>
      <c r="Z151" s="10"/>
      <c r="AN151" s="3">
        <v>228.9</v>
      </c>
      <c r="AO151" s="12">
        <v>4.927563</v>
      </c>
      <c r="AP151" s="12">
        <v>5.615703</v>
      </c>
    </row>
    <row r="152" spans="1:42" ht="12.75" customHeight="1">
      <c r="A152" s="6">
        <v>4600</v>
      </c>
      <c r="B152" s="7" t="s">
        <v>6</v>
      </c>
      <c r="C152" s="7" t="s">
        <v>4</v>
      </c>
      <c r="D152" s="8">
        <v>164</v>
      </c>
      <c r="E152" s="8">
        <v>0.82</v>
      </c>
      <c r="F152" s="10"/>
      <c r="G152" s="10"/>
      <c r="H152" s="10"/>
      <c r="R152" s="6"/>
      <c r="S152" s="8"/>
      <c r="T152" s="8"/>
      <c r="U152" s="8"/>
      <c r="V152" s="8"/>
      <c r="W152" s="10"/>
      <c r="X152" s="32"/>
      <c r="Y152" s="10"/>
      <c r="Z152" s="10"/>
      <c r="AN152" s="3">
        <v>229.47</v>
      </c>
      <c r="AO152" s="12">
        <v>4.886811</v>
      </c>
      <c r="AP152" s="12">
        <v>5.576713</v>
      </c>
    </row>
    <row r="153" spans="1:42" ht="12.75" customHeight="1">
      <c r="A153" s="6">
        <v>4200</v>
      </c>
      <c r="B153" s="7" t="s">
        <v>6</v>
      </c>
      <c r="C153" s="7" t="s">
        <v>4</v>
      </c>
      <c r="D153" s="8">
        <v>164.5</v>
      </c>
      <c r="E153" s="8">
        <v>0.432</v>
      </c>
      <c r="F153" s="10"/>
      <c r="G153" s="10"/>
      <c r="H153" s="10"/>
      <c r="R153" s="6"/>
      <c r="S153" s="8"/>
      <c r="T153" s="8"/>
      <c r="U153" s="8"/>
      <c r="V153" s="8"/>
      <c r="W153" s="10"/>
      <c r="X153" s="32"/>
      <c r="Y153" s="10"/>
      <c r="Z153" s="10"/>
      <c r="AN153" s="3">
        <v>230.03</v>
      </c>
      <c r="AO153" s="12">
        <v>4.765601</v>
      </c>
      <c r="AP153" s="12">
        <v>5.449501</v>
      </c>
    </row>
    <row r="154" spans="1:42" ht="12.75" customHeight="1">
      <c r="A154" s="6">
        <v>4400</v>
      </c>
      <c r="B154" s="7" t="s">
        <v>6</v>
      </c>
      <c r="C154" s="7" t="s">
        <v>4</v>
      </c>
      <c r="D154" s="8">
        <v>164.5</v>
      </c>
      <c r="E154" s="8">
        <v>0.566</v>
      </c>
      <c r="F154" s="10"/>
      <c r="G154" s="10"/>
      <c r="H154" s="10"/>
      <c r="R154" s="6"/>
      <c r="S154" s="8"/>
      <c r="T154" s="8"/>
      <c r="U154" s="8"/>
      <c r="V154" s="8"/>
      <c r="W154" s="10"/>
      <c r="X154" s="32"/>
      <c r="Y154" s="10"/>
      <c r="Z154" s="10"/>
      <c r="AN154" s="3">
        <v>230.61</v>
      </c>
      <c r="AO154" s="12">
        <v>4.719044</v>
      </c>
      <c r="AP154" s="12">
        <v>5.398549</v>
      </c>
    </row>
    <row r="155" spans="1:42" ht="12.75" customHeight="1">
      <c r="A155" s="6">
        <v>4600</v>
      </c>
      <c r="B155" s="7" t="s">
        <v>6</v>
      </c>
      <c r="C155" s="7" t="s">
        <v>4</v>
      </c>
      <c r="D155" s="8">
        <v>164.5</v>
      </c>
      <c r="E155" s="8">
        <v>0.8</v>
      </c>
      <c r="F155" s="10"/>
      <c r="G155" s="10"/>
      <c r="H155" s="10"/>
      <c r="R155" s="6"/>
      <c r="S155" s="8"/>
      <c r="T155" s="8"/>
      <c r="U155" s="8"/>
      <c r="V155" s="8"/>
      <c r="W155" s="10"/>
      <c r="X155" s="32"/>
      <c r="Y155" s="10"/>
      <c r="Z155" s="10"/>
      <c r="AN155" s="3">
        <v>230.61</v>
      </c>
      <c r="AO155" s="12">
        <v>4.719044</v>
      </c>
      <c r="AP155" s="12">
        <v>5.398549</v>
      </c>
    </row>
    <row r="156" spans="1:42" ht="12.75" customHeight="1">
      <c r="A156" s="6">
        <v>4200</v>
      </c>
      <c r="B156" s="7" t="s">
        <v>6</v>
      </c>
      <c r="C156" s="7" t="s">
        <v>4</v>
      </c>
      <c r="D156" s="8">
        <v>165</v>
      </c>
      <c r="E156" s="8">
        <v>0.426</v>
      </c>
      <c r="F156" s="10"/>
      <c r="G156" s="10"/>
      <c r="H156" s="10"/>
      <c r="R156" s="6"/>
      <c r="S156" s="8"/>
      <c r="T156" s="8"/>
      <c r="U156" s="8"/>
      <c r="V156" s="8"/>
      <c r="W156" s="10"/>
      <c r="X156" s="32"/>
      <c r="Y156" s="10"/>
      <c r="Z156" s="10"/>
      <c r="AN156" s="3">
        <v>231.13</v>
      </c>
      <c r="AO156" s="12">
        <v>4.637056</v>
      </c>
      <c r="AP156" s="12">
        <v>5.307125</v>
      </c>
    </row>
    <row r="157" spans="1:42" ht="12.75" customHeight="1">
      <c r="A157" s="6">
        <v>4400</v>
      </c>
      <c r="B157" s="7" t="s">
        <v>6</v>
      </c>
      <c r="C157" s="7" t="s">
        <v>4</v>
      </c>
      <c r="D157" s="8">
        <v>165</v>
      </c>
      <c r="E157" s="8">
        <v>0.558</v>
      </c>
      <c r="F157" s="10"/>
      <c r="G157" s="10"/>
      <c r="H157" s="10"/>
      <c r="R157" s="6"/>
      <c r="S157" s="8"/>
      <c r="T157" s="8"/>
      <c r="U157" s="8"/>
      <c r="V157" s="8"/>
      <c r="W157" s="10"/>
      <c r="X157" s="32"/>
      <c r="Y157" s="10"/>
      <c r="Z157" s="10"/>
      <c r="AN157" s="3">
        <v>231.7</v>
      </c>
      <c r="AO157" s="12">
        <v>4.587729</v>
      </c>
      <c r="AP157" s="12">
        <v>5.252908</v>
      </c>
    </row>
    <row r="158" spans="1:42" ht="12.75" customHeight="1">
      <c r="A158" s="6">
        <v>4600</v>
      </c>
      <c r="B158" s="7" t="s">
        <v>6</v>
      </c>
      <c r="C158" s="7" t="s">
        <v>4</v>
      </c>
      <c r="D158" s="8">
        <v>165</v>
      </c>
      <c r="E158" s="8">
        <v>0.79</v>
      </c>
      <c r="F158" s="10"/>
      <c r="G158" s="10"/>
      <c r="H158" s="10"/>
      <c r="R158" s="6"/>
      <c r="S158" s="8"/>
      <c r="T158" s="8"/>
      <c r="U158" s="8"/>
      <c r="V158" s="8"/>
      <c r="W158" s="10"/>
      <c r="X158" s="32"/>
      <c r="Y158" s="10"/>
      <c r="Z158" s="10"/>
      <c r="AN158" s="3">
        <v>232.27</v>
      </c>
      <c r="AO158" s="12">
        <v>4.55201</v>
      </c>
      <c r="AP158" s="12">
        <v>5.218215</v>
      </c>
    </row>
    <row r="159" spans="1:42" ht="12.75" customHeight="1">
      <c r="A159" s="6">
        <v>4200</v>
      </c>
      <c r="B159" s="7" t="s">
        <v>6</v>
      </c>
      <c r="C159" s="7" t="s">
        <v>4</v>
      </c>
      <c r="D159" s="8">
        <v>165.5</v>
      </c>
      <c r="E159" s="8">
        <v>0.425</v>
      </c>
      <c r="G159" s="10"/>
      <c r="R159" s="6"/>
      <c r="S159" s="8"/>
      <c r="T159" s="8"/>
      <c r="U159" s="8"/>
      <c r="V159" s="8"/>
      <c r="W159" s="10"/>
      <c r="X159" s="32"/>
      <c r="Y159" s="10"/>
      <c r="Z159" s="10"/>
      <c r="AN159" s="3">
        <v>232.83</v>
      </c>
      <c r="AO159" s="12">
        <v>4.509106</v>
      </c>
      <c r="AP159" s="12">
        <v>5.169692</v>
      </c>
    </row>
    <row r="160" spans="1:42" ht="12.75" customHeight="1">
      <c r="A160" s="6">
        <v>4400</v>
      </c>
      <c r="B160" s="7" t="s">
        <v>6</v>
      </c>
      <c r="C160" s="7" t="s">
        <v>4</v>
      </c>
      <c r="D160" s="8">
        <v>165.5</v>
      </c>
      <c r="E160" s="8">
        <v>0.556</v>
      </c>
      <c r="F160" s="10"/>
      <c r="G160" s="10"/>
      <c r="H160" s="10"/>
      <c r="R160" s="6"/>
      <c r="S160" s="8"/>
      <c r="T160" s="8"/>
      <c r="U160" s="8"/>
      <c r="V160" s="8"/>
      <c r="W160" s="10"/>
      <c r="X160" s="32"/>
      <c r="Y160" s="10"/>
      <c r="Z160" s="10"/>
      <c r="AN160" s="3">
        <v>233.39</v>
      </c>
      <c r="AO160" s="12">
        <v>4.407227</v>
      </c>
      <c r="AP160" s="12">
        <v>5.051601</v>
      </c>
    </row>
    <row r="161" spans="1:42" ht="12.75" customHeight="1">
      <c r="A161" s="6">
        <v>4600</v>
      </c>
      <c r="B161" s="7" t="s">
        <v>6</v>
      </c>
      <c r="C161" s="7" t="s">
        <v>4</v>
      </c>
      <c r="D161" s="8">
        <v>165.5</v>
      </c>
      <c r="E161" s="8">
        <v>0.79</v>
      </c>
      <c r="F161" s="10"/>
      <c r="G161" s="10"/>
      <c r="H161" s="10"/>
      <c r="R161" s="6"/>
      <c r="S161" s="8"/>
      <c r="T161" s="8"/>
      <c r="U161" s="8"/>
      <c r="V161" s="8"/>
      <c r="W161" s="10"/>
      <c r="X161" s="32"/>
      <c r="Y161" s="10"/>
      <c r="Z161" s="10"/>
      <c r="AN161" s="3">
        <v>233.94</v>
      </c>
      <c r="AO161" s="12">
        <v>4.398008</v>
      </c>
      <c r="AP161" s="12">
        <v>5.051911</v>
      </c>
    </row>
    <row r="162" spans="1:42" ht="12.75" customHeight="1">
      <c r="A162" s="6">
        <v>4200</v>
      </c>
      <c r="B162" s="7" t="s">
        <v>6</v>
      </c>
      <c r="C162" s="7" t="s">
        <v>4</v>
      </c>
      <c r="D162" s="8">
        <v>166</v>
      </c>
      <c r="E162" s="8">
        <v>0.424</v>
      </c>
      <c r="F162" s="10"/>
      <c r="G162" s="10"/>
      <c r="H162" s="10"/>
      <c r="R162" s="6"/>
      <c r="S162" s="8"/>
      <c r="T162" s="8"/>
      <c r="U162" s="8"/>
      <c r="V162" s="8"/>
      <c r="W162" s="10"/>
      <c r="X162" s="32"/>
      <c r="Y162" s="10"/>
      <c r="Z162" s="10"/>
      <c r="AN162" s="3">
        <v>234.5</v>
      </c>
      <c r="AO162" s="12">
        <v>4.33889</v>
      </c>
      <c r="AP162" s="12">
        <v>4.98673</v>
      </c>
    </row>
    <row r="163" spans="1:42" ht="12.75" customHeight="1">
      <c r="A163" s="6">
        <v>4400</v>
      </c>
      <c r="B163" s="7" t="s">
        <v>6</v>
      </c>
      <c r="C163" s="7" t="s">
        <v>4</v>
      </c>
      <c r="D163" s="8">
        <v>166</v>
      </c>
      <c r="E163" s="8">
        <v>0.555</v>
      </c>
      <c r="F163" s="10"/>
      <c r="G163" s="10"/>
      <c r="H163" s="10"/>
      <c r="R163" s="6"/>
      <c r="S163" s="8"/>
      <c r="T163" s="8"/>
      <c r="U163" s="8"/>
      <c r="V163" s="8"/>
      <c r="W163" s="10"/>
      <c r="X163" s="32"/>
      <c r="Y163" s="10"/>
      <c r="Z163" s="10"/>
      <c r="AN163" s="3">
        <v>235.06</v>
      </c>
      <c r="AO163" s="12">
        <v>4.310655</v>
      </c>
      <c r="AP163" s="12">
        <v>4.95652</v>
      </c>
    </row>
    <row r="164" spans="1:42" ht="12.75" customHeight="1">
      <c r="A164" s="6">
        <v>4600</v>
      </c>
      <c r="B164" s="7" t="s">
        <v>6</v>
      </c>
      <c r="C164" s="7" t="s">
        <v>4</v>
      </c>
      <c r="D164" s="8">
        <v>166</v>
      </c>
      <c r="E164" s="8">
        <v>0.79</v>
      </c>
      <c r="F164" s="10"/>
      <c r="G164" s="10"/>
      <c r="H164" s="10"/>
      <c r="R164" s="6"/>
      <c r="S164" s="8"/>
      <c r="T164" s="8"/>
      <c r="U164" s="8"/>
      <c r="V164" s="8"/>
      <c r="W164" s="10"/>
      <c r="X164" s="32"/>
      <c r="Y164" s="10"/>
      <c r="Z164" s="10"/>
      <c r="AN164" s="3">
        <v>235.06</v>
      </c>
      <c r="AO164" s="12">
        <v>4.310655</v>
      </c>
      <c r="AP164" s="12">
        <v>4.95652</v>
      </c>
    </row>
    <row r="165" spans="1:42" ht="12.75" customHeight="1">
      <c r="A165" s="6">
        <v>4200</v>
      </c>
      <c r="B165" s="7" t="s">
        <v>6</v>
      </c>
      <c r="C165" s="7" t="s">
        <v>4</v>
      </c>
      <c r="D165" s="8">
        <v>166.5</v>
      </c>
      <c r="E165" s="8">
        <v>0.422</v>
      </c>
      <c r="F165" s="10"/>
      <c r="G165" s="10"/>
      <c r="H165" s="10"/>
      <c r="R165" s="6"/>
      <c r="S165" s="8"/>
      <c r="T165" s="8"/>
      <c r="U165" s="8"/>
      <c r="V165" s="8"/>
      <c r="W165" s="10"/>
      <c r="X165" s="32"/>
      <c r="Y165" s="10"/>
      <c r="Z165" s="10"/>
      <c r="AN165" s="3">
        <v>235.61</v>
      </c>
      <c r="AO165" s="12">
        <v>4.24284</v>
      </c>
      <c r="AP165" s="12">
        <v>4.881935</v>
      </c>
    </row>
    <row r="166" spans="1:42" ht="12.75" customHeight="1">
      <c r="A166" s="6">
        <v>4400</v>
      </c>
      <c r="B166" s="7" t="s">
        <v>6</v>
      </c>
      <c r="C166" s="7" t="s">
        <v>4</v>
      </c>
      <c r="D166" s="8">
        <v>166.5</v>
      </c>
      <c r="E166" s="8">
        <v>0.553</v>
      </c>
      <c r="F166" s="10"/>
      <c r="G166" s="10"/>
      <c r="H166" s="10"/>
      <c r="R166" s="6"/>
      <c r="S166" s="8"/>
      <c r="T166" s="8"/>
      <c r="U166" s="8"/>
      <c r="V166" s="8"/>
      <c r="W166" s="10"/>
      <c r="X166" s="32"/>
      <c r="Y166" s="10"/>
      <c r="Z166" s="10"/>
      <c r="AN166" s="3">
        <v>236.15</v>
      </c>
      <c r="AO166" s="12">
        <v>4.21601</v>
      </c>
      <c r="AP166" s="12">
        <v>4.852178</v>
      </c>
    </row>
    <row r="167" spans="1:42" ht="12.75" customHeight="1">
      <c r="A167" s="6">
        <v>4600</v>
      </c>
      <c r="B167" s="7" t="s">
        <v>6</v>
      </c>
      <c r="C167" s="7" t="s">
        <v>4</v>
      </c>
      <c r="D167" s="8">
        <v>166.5</v>
      </c>
      <c r="E167" s="8">
        <v>0.78</v>
      </c>
      <c r="F167" s="10"/>
      <c r="G167" s="10"/>
      <c r="H167" s="10"/>
      <c r="R167" s="6"/>
      <c r="S167" s="8"/>
      <c r="T167" s="8"/>
      <c r="U167" s="8"/>
      <c r="V167" s="8"/>
      <c r="W167" s="10"/>
      <c r="X167" s="32"/>
      <c r="Y167" s="10"/>
      <c r="Z167" s="10"/>
      <c r="AN167" s="3">
        <v>236.7</v>
      </c>
      <c r="AO167" s="12">
        <v>4.146956</v>
      </c>
      <c r="AP167" s="12">
        <v>4.774323</v>
      </c>
    </row>
    <row r="168" spans="1:42" ht="12.75" customHeight="1">
      <c r="A168" s="6">
        <v>4200</v>
      </c>
      <c r="B168" s="7" t="s">
        <v>6</v>
      </c>
      <c r="C168" s="7" t="s">
        <v>4</v>
      </c>
      <c r="D168" s="8">
        <v>167</v>
      </c>
      <c r="E168" s="8">
        <v>0.423</v>
      </c>
      <c r="F168" s="10"/>
      <c r="G168" s="10"/>
      <c r="H168" s="10"/>
      <c r="R168" s="6"/>
      <c r="S168" s="8"/>
      <c r="T168" s="8"/>
      <c r="U168" s="8"/>
      <c r="V168" s="8"/>
      <c r="W168" s="10"/>
      <c r="X168" s="32"/>
      <c r="Y168" s="10"/>
      <c r="Z168" s="10"/>
      <c r="AN168" s="3">
        <v>237.24</v>
      </c>
      <c r="AO168" s="12">
        <v>4.108126</v>
      </c>
      <c r="AP168" s="12">
        <v>4.737617</v>
      </c>
    </row>
    <row r="169" spans="1:42" ht="12.75" customHeight="1">
      <c r="A169" s="6">
        <v>4400</v>
      </c>
      <c r="B169" s="7" t="s">
        <v>6</v>
      </c>
      <c r="C169" s="7" t="s">
        <v>4</v>
      </c>
      <c r="D169" s="8">
        <v>167</v>
      </c>
      <c r="E169" s="8">
        <v>0.555</v>
      </c>
      <c r="F169" s="10"/>
      <c r="G169" s="10"/>
      <c r="H169" s="10"/>
      <c r="R169" s="6"/>
      <c r="S169" s="8"/>
      <c r="T169" s="8"/>
      <c r="U169" s="8"/>
      <c r="V169" s="8"/>
      <c r="W169" s="10"/>
      <c r="X169" s="32"/>
      <c r="Y169" s="10"/>
      <c r="Z169" s="10"/>
      <c r="AN169" s="3">
        <v>237.79</v>
      </c>
      <c r="AO169" s="12">
        <v>4.048783</v>
      </c>
      <c r="AP169" s="12">
        <v>4.670485</v>
      </c>
    </row>
    <row r="170" spans="1:42" ht="12.75" customHeight="1">
      <c r="A170" s="6">
        <v>4600</v>
      </c>
      <c r="B170" s="7" t="s">
        <v>6</v>
      </c>
      <c r="C170" s="7" t="s">
        <v>4</v>
      </c>
      <c r="D170" s="8">
        <v>167</v>
      </c>
      <c r="E170" s="8">
        <v>0.79</v>
      </c>
      <c r="F170" s="10"/>
      <c r="G170" s="10"/>
      <c r="H170" s="10"/>
      <c r="R170" s="6"/>
      <c r="S170" s="8"/>
      <c r="T170" s="8"/>
      <c r="U170" s="8"/>
      <c r="V170" s="8"/>
      <c r="W170" s="10"/>
      <c r="X170" s="32"/>
      <c r="Y170" s="10"/>
      <c r="Z170" s="10"/>
      <c r="AN170" s="3">
        <v>238.34</v>
      </c>
      <c r="AO170" s="12">
        <v>4.007997</v>
      </c>
      <c r="AP170" s="12">
        <v>4.629534</v>
      </c>
    </row>
    <row r="171" spans="1:42" ht="12.75" customHeight="1">
      <c r="A171" s="6">
        <v>4200</v>
      </c>
      <c r="B171" s="7" t="s">
        <v>6</v>
      </c>
      <c r="C171" s="7" t="s">
        <v>4</v>
      </c>
      <c r="D171" s="8">
        <v>167.5</v>
      </c>
      <c r="E171" s="8">
        <v>0.422</v>
      </c>
      <c r="F171" s="10"/>
      <c r="G171" s="10"/>
      <c r="H171" s="10"/>
      <c r="R171" s="6"/>
      <c r="S171" s="8"/>
      <c r="T171" s="8"/>
      <c r="U171" s="8"/>
      <c r="V171" s="8"/>
      <c r="W171" s="10"/>
      <c r="X171" s="32"/>
      <c r="Y171" s="10"/>
      <c r="Z171" s="10"/>
      <c r="AN171" s="3">
        <v>238.88</v>
      </c>
      <c r="AO171" s="12">
        <v>3.933699</v>
      </c>
      <c r="AP171" s="12">
        <v>4.542778</v>
      </c>
    </row>
    <row r="172" spans="1:42" ht="12.75" customHeight="1">
      <c r="A172" s="6">
        <v>4400</v>
      </c>
      <c r="B172" s="7" t="s">
        <v>6</v>
      </c>
      <c r="C172" s="7" t="s">
        <v>4</v>
      </c>
      <c r="D172" s="8">
        <v>167.5</v>
      </c>
      <c r="E172" s="8">
        <v>0.553</v>
      </c>
      <c r="F172" s="10"/>
      <c r="G172" s="10"/>
      <c r="H172" s="10"/>
      <c r="R172" s="6"/>
      <c r="S172" s="8"/>
      <c r="T172" s="8"/>
      <c r="U172" s="8"/>
      <c r="V172" s="8"/>
      <c r="W172" s="10"/>
      <c r="X172" s="32"/>
      <c r="Y172" s="10"/>
      <c r="Z172" s="10"/>
      <c r="AN172" s="3">
        <v>239.43</v>
      </c>
      <c r="AO172" s="12">
        <v>3.886009</v>
      </c>
      <c r="AP172" s="12">
        <v>4.490221</v>
      </c>
    </row>
    <row r="173" spans="1:42" ht="12.75" customHeight="1">
      <c r="A173" s="6">
        <v>4600</v>
      </c>
      <c r="B173" s="7" t="s">
        <v>6</v>
      </c>
      <c r="C173" s="7" t="s">
        <v>4</v>
      </c>
      <c r="D173" s="8">
        <v>167.5</v>
      </c>
      <c r="E173" s="8">
        <v>0.79</v>
      </c>
      <c r="F173" s="10"/>
      <c r="G173" s="10"/>
      <c r="H173" s="10"/>
      <c r="R173" s="6"/>
      <c r="S173" s="8"/>
      <c r="T173" s="8"/>
      <c r="U173" s="8"/>
      <c r="V173" s="8"/>
      <c r="W173" s="10"/>
      <c r="X173" s="32"/>
      <c r="Y173" s="10"/>
      <c r="Z173" s="10"/>
      <c r="AN173" s="3">
        <v>239.97</v>
      </c>
      <c r="AO173" s="12">
        <v>3.83663</v>
      </c>
      <c r="AP173" s="12">
        <v>4.438766</v>
      </c>
    </row>
    <row r="174" spans="1:42" ht="12.75" customHeight="1">
      <c r="A174" s="6">
        <v>4200</v>
      </c>
      <c r="B174" s="7" t="s">
        <v>6</v>
      </c>
      <c r="C174" s="7" t="s">
        <v>4</v>
      </c>
      <c r="D174" s="8">
        <v>168</v>
      </c>
      <c r="E174" s="8">
        <v>0.418</v>
      </c>
      <c r="F174" s="10"/>
      <c r="G174" s="10"/>
      <c r="H174" s="10"/>
      <c r="R174" s="6"/>
      <c r="S174" s="8"/>
      <c r="T174" s="8"/>
      <c r="U174" s="8"/>
      <c r="V174" s="8"/>
      <c r="W174" s="10"/>
      <c r="X174" s="32"/>
      <c r="Y174" s="10"/>
      <c r="Z174" s="10"/>
      <c r="AN174" s="3">
        <v>240.52</v>
      </c>
      <c r="AO174" s="12">
        <v>3.779169</v>
      </c>
      <c r="AP174" s="12">
        <v>4.375853</v>
      </c>
    </row>
    <row r="175" spans="1:42" ht="12.75" customHeight="1">
      <c r="A175" s="6">
        <v>4400</v>
      </c>
      <c r="B175" s="7" t="s">
        <v>6</v>
      </c>
      <c r="C175" s="7" t="s">
        <v>4</v>
      </c>
      <c r="D175" s="8">
        <v>168</v>
      </c>
      <c r="E175" s="8">
        <v>0.548</v>
      </c>
      <c r="F175" s="10"/>
      <c r="G175" s="10"/>
      <c r="H175" s="10"/>
      <c r="R175" s="6"/>
      <c r="S175" s="8"/>
      <c r="T175" s="8"/>
      <c r="U175" s="8"/>
      <c r="V175" s="8"/>
      <c r="W175" s="10"/>
      <c r="X175" s="32"/>
      <c r="Y175" s="10"/>
      <c r="Z175" s="10"/>
      <c r="AN175" s="3">
        <v>241.07</v>
      </c>
      <c r="AO175" s="12">
        <v>3.732803</v>
      </c>
      <c r="AP175" s="12">
        <v>4.323985</v>
      </c>
    </row>
    <row r="176" spans="1:42" ht="12.75" customHeight="1">
      <c r="A176" s="6">
        <v>4600</v>
      </c>
      <c r="B176" s="7" t="s">
        <v>6</v>
      </c>
      <c r="C176" s="7" t="s">
        <v>4</v>
      </c>
      <c r="D176" s="8">
        <v>168</v>
      </c>
      <c r="E176" s="8">
        <v>0.78</v>
      </c>
      <c r="F176" s="10"/>
      <c r="G176" s="10"/>
      <c r="H176" s="10"/>
      <c r="R176" s="6"/>
      <c r="S176" s="8"/>
      <c r="T176" s="8"/>
      <c r="U176" s="8"/>
      <c r="V176" s="8"/>
      <c r="W176" s="10"/>
      <c r="X176" s="32"/>
      <c r="Y176" s="10"/>
      <c r="Z176" s="10"/>
      <c r="AN176" s="3">
        <v>241.61</v>
      </c>
      <c r="AO176" s="12">
        <v>3.684729</v>
      </c>
      <c r="AP176" s="12">
        <v>4.270938</v>
      </c>
    </row>
    <row r="177" spans="1:42" ht="12.75" customHeight="1">
      <c r="A177" s="6">
        <v>4200</v>
      </c>
      <c r="B177" s="7" t="s">
        <v>6</v>
      </c>
      <c r="C177" s="7" t="s">
        <v>4</v>
      </c>
      <c r="D177" s="8">
        <v>168.5</v>
      </c>
      <c r="E177" s="8">
        <v>0.414</v>
      </c>
      <c r="F177" s="10"/>
      <c r="G177" s="10"/>
      <c r="H177" s="10"/>
      <c r="R177" s="6"/>
      <c r="S177" s="8"/>
      <c r="T177" s="8"/>
      <c r="U177" s="8"/>
      <c r="V177" s="8"/>
      <c r="W177" s="10"/>
      <c r="X177" s="32"/>
      <c r="Y177" s="10"/>
      <c r="Z177" s="10"/>
      <c r="AN177" s="3">
        <v>242.16</v>
      </c>
      <c r="AO177" s="12">
        <v>3.634419</v>
      </c>
      <c r="AP177" s="12">
        <v>4.215942</v>
      </c>
    </row>
    <row r="178" spans="1:42" ht="12.75" customHeight="1">
      <c r="A178" s="6">
        <v>4400</v>
      </c>
      <c r="B178" s="7" t="s">
        <v>6</v>
      </c>
      <c r="C178" s="7" t="s">
        <v>4</v>
      </c>
      <c r="D178" s="8">
        <v>168.5</v>
      </c>
      <c r="E178" s="8">
        <v>0.542</v>
      </c>
      <c r="F178" s="10"/>
      <c r="G178" s="10"/>
      <c r="H178" s="10"/>
      <c r="R178" s="6"/>
      <c r="S178" s="8"/>
      <c r="T178" s="8"/>
      <c r="U178" s="8"/>
      <c r="V178" s="8"/>
      <c r="W178" s="10"/>
      <c r="X178" s="32"/>
      <c r="Y178" s="10"/>
      <c r="Z178" s="10"/>
      <c r="AN178" s="3">
        <v>242.7</v>
      </c>
      <c r="AO178" s="12">
        <v>3.570794</v>
      </c>
      <c r="AP178" s="12">
        <v>4.142362</v>
      </c>
    </row>
    <row r="179" spans="1:42" ht="12.75" customHeight="1">
      <c r="A179" s="6">
        <v>4600</v>
      </c>
      <c r="B179" s="7" t="s">
        <v>6</v>
      </c>
      <c r="C179" s="7" t="s">
        <v>4</v>
      </c>
      <c r="D179" s="8">
        <v>168.5</v>
      </c>
      <c r="E179" s="8">
        <v>0.77</v>
      </c>
      <c r="F179" s="10"/>
      <c r="G179" s="10"/>
      <c r="H179" s="10"/>
      <c r="R179" s="6"/>
      <c r="S179" s="8"/>
      <c r="T179" s="8"/>
      <c r="U179" s="8"/>
      <c r="V179" s="8"/>
      <c r="W179" s="10"/>
      <c r="X179" s="32"/>
      <c r="Y179" s="10"/>
      <c r="Z179" s="10"/>
      <c r="AN179" s="3">
        <v>243.25</v>
      </c>
      <c r="AO179" s="12">
        <v>3.514804</v>
      </c>
      <c r="AP179" s="12">
        <v>4.081088</v>
      </c>
    </row>
    <row r="180" spans="1:42" ht="12.75" customHeight="1">
      <c r="A180" s="6">
        <v>4200</v>
      </c>
      <c r="B180" s="7" t="s">
        <v>6</v>
      </c>
      <c r="C180" s="7" t="s">
        <v>4</v>
      </c>
      <c r="D180" s="8">
        <v>169</v>
      </c>
      <c r="E180" s="8">
        <v>0.41</v>
      </c>
      <c r="F180" s="10"/>
      <c r="G180" s="10"/>
      <c r="H180" s="10"/>
      <c r="R180" s="6"/>
      <c r="S180" s="8"/>
      <c r="T180" s="8"/>
      <c r="U180" s="8"/>
      <c r="V180" s="8"/>
      <c r="W180" s="10"/>
      <c r="X180" s="32"/>
      <c r="Y180" s="10"/>
      <c r="Z180" s="10"/>
      <c r="AN180" s="3">
        <v>243.79</v>
      </c>
      <c r="AO180" s="12">
        <v>3.456431</v>
      </c>
      <c r="AP180" s="12">
        <v>4.015484</v>
      </c>
    </row>
    <row r="181" spans="1:42" ht="12.75" customHeight="1">
      <c r="A181" s="6">
        <v>4400</v>
      </c>
      <c r="B181" s="7" t="s">
        <v>6</v>
      </c>
      <c r="C181" s="7" t="s">
        <v>4</v>
      </c>
      <c r="D181" s="8">
        <v>169</v>
      </c>
      <c r="E181" s="8">
        <v>0.537</v>
      </c>
      <c r="F181" s="10"/>
      <c r="G181" s="10"/>
      <c r="H181" s="10"/>
      <c r="R181" s="6"/>
      <c r="S181" s="8"/>
      <c r="T181" s="8"/>
      <c r="U181" s="8"/>
      <c r="V181" s="8"/>
      <c r="W181" s="10"/>
      <c r="X181" s="32"/>
      <c r="Y181" s="10"/>
      <c r="Z181" s="10"/>
      <c r="AN181" s="3">
        <v>244.34</v>
      </c>
      <c r="AO181" s="12">
        <v>3.421589</v>
      </c>
      <c r="AP181" s="12">
        <v>3.974779</v>
      </c>
    </row>
    <row r="182" spans="1:42" ht="12.75" customHeight="1">
      <c r="A182" s="6">
        <v>4600</v>
      </c>
      <c r="B182" s="7" t="s">
        <v>6</v>
      </c>
      <c r="C182" s="7" t="s">
        <v>4</v>
      </c>
      <c r="D182" s="8">
        <v>169</v>
      </c>
      <c r="E182" s="8">
        <v>0.76</v>
      </c>
      <c r="F182" s="10"/>
      <c r="G182" s="10"/>
      <c r="H182" s="10"/>
      <c r="R182" s="6"/>
      <c r="S182" s="8"/>
      <c r="T182" s="8"/>
      <c r="U182" s="8"/>
      <c r="V182" s="8"/>
      <c r="W182" s="10"/>
      <c r="X182" s="32"/>
      <c r="Y182" s="10"/>
      <c r="Z182" s="10"/>
      <c r="AN182" s="3">
        <v>244.88</v>
      </c>
      <c r="AO182" s="12">
        <v>3.336097</v>
      </c>
      <c r="AP182" s="12">
        <v>3.875323</v>
      </c>
    </row>
    <row r="183" spans="1:42" ht="12.75" customHeight="1">
      <c r="A183" s="6">
        <v>4200</v>
      </c>
      <c r="B183" s="7" t="s">
        <v>6</v>
      </c>
      <c r="C183" s="7" t="s">
        <v>4</v>
      </c>
      <c r="D183" s="8">
        <v>169.5</v>
      </c>
      <c r="E183" s="8">
        <v>0.402</v>
      </c>
      <c r="F183" s="10"/>
      <c r="G183" s="10"/>
      <c r="H183" s="10"/>
      <c r="R183" s="6"/>
      <c r="S183" s="8"/>
      <c r="T183" s="8"/>
      <c r="U183" s="8"/>
      <c r="V183" s="8"/>
      <c r="W183" s="10"/>
      <c r="X183" s="32"/>
      <c r="Y183" s="10"/>
      <c r="Z183" s="10"/>
      <c r="AN183" s="3">
        <v>245.43</v>
      </c>
      <c r="AO183" s="12">
        <v>3.281403</v>
      </c>
      <c r="AP183" s="12">
        <v>3.817609</v>
      </c>
    </row>
    <row r="184" spans="1:42" ht="12.75" customHeight="1">
      <c r="A184" s="6">
        <v>4400</v>
      </c>
      <c r="B184" s="7" t="s">
        <v>6</v>
      </c>
      <c r="C184" s="7" t="s">
        <v>4</v>
      </c>
      <c r="D184" s="8">
        <v>169.5</v>
      </c>
      <c r="E184" s="8">
        <v>0.528</v>
      </c>
      <c r="F184" s="10"/>
      <c r="G184" s="10"/>
      <c r="H184" s="10"/>
      <c r="R184" s="6"/>
      <c r="S184" s="8"/>
      <c r="T184" s="8"/>
      <c r="U184" s="8"/>
      <c r="V184" s="8"/>
      <c r="W184" s="10"/>
      <c r="X184" s="32"/>
      <c r="Y184" s="10"/>
      <c r="Z184" s="10"/>
      <c r="AN184" s="3">
        <v>245.97</v>
      </c>
      <c r="AO184" s="12">
        <v>3.216693</v>
      </c>
      <c r="AP184" s="12">
        <v>3.74414</v>
      </c>
    </row>
    <row r="185" spans="1:42" ht="12.75" customHeight="1">
      <c r="A185" s="6">
        <v>4600</v>
      </c>
      <c r="B185" s="7" t="s">
        <v>6</v>
      </c>
      <c r="C185" s="7" t="s">
        <v>4</v>
      </c>
      <c r="D185" s="8">
        <v>169.5</v>
      </c>
      <c r="E185" s="8">
        <v>0.75</v>
      </c>
      <c r="F185" s="10"/>
      <c r="G185" s="10"/>
      <c r="H185" s="10"/>
      <c r="R185" s="6"/>
      <c r="S185" s="8"/>
      <c r="T185" s="8"/>
      <c r="U185" s="8"/>
      <c r="V185" s="8"/>
      <c r="W185" s="10"/>
      <c r="X185" s="32"/>
      <c r="Y185" s="10"/>
      <c r="Z185" s="10"/>
      <c r="AN185" s="3">
        <v>246.52</v>
      </c>
      <c r="AO185" s="12">
        <v>3.168787</v>
      </c>
      <c r="AP185" s="12">
        <v>3.691599</v>
      </c>
    </row>
    <row r="186" spans="1:42" ht="12.75" customHeight="1">
      <c r="A186" s="6">
        <v>4200</v>
      </c>
      <c r="B186" s="7" t="s">
        <v>6</v>
      </c>
      <c r="C186" s="7" t="s">
        <v>4</v>
      </c>
      <c r="D186" s="8">
        <v>170</v>
      </c>
      <c r="E186" s="8">
        <v>0.4</v>
      </c>
      <c r="F186" s="10"/>
      <c r="G186" s="10"/>
      <c r="H186" s="10"/>
      <c r="R186" s="6"/>
      <c r="S186" s="8"/>
      <c r="T186" s="8"/>
      <c r="U186" s="8"/>
      <c r="V186" s="8"/>
      <c r="W186" s="10"/>
      <c r="X186" s="32"/>
      <c r="Y186" s="10"/>
      <c r="Z186" s="10"/>
      <c r="AN186" s="3">
        <v>247.06</v>
      </c>
      <c r="AO186" s="12">
        <v>3.100537</v>
      </c>
      <c r="AP186" s="12">
        <v>3.610684</v>
      </c>
    </row>
    <row r="187" spans="1:42" ht="12.75" customHeight="1">
      <c r="A187" s="6">
        <v>4400</v>
      </c>
      <c r="B187" s="7" t="s">
        <v>6</v>
      </c>
      <c r="C187" s="7" t="s">
        <v>4</v>
      </c>
      <c r="D187" s="8">
        <v>170</v>
      </c>
      <c r="E187" s="8">
        <v>0.525</v>
      </c>
      <c r="F187" s="10"/>
      <c r="G187" s="10"/>
      <c r="H187" s="10"/>
      <c r="R187" s="6"/>
      <c r="S187" s="8"/>
      <c r="T187" s="8"/>
      <c r="U187" s="8"/>
      <c r="V187" s="8"/>
      <c r="W187" s="10"/>
      <c r="X187" s="32"/>
      <c r="Y187" s="10"/>
      <c r="Z187" s="10"/>
      <c r="AN187" s="3">
        <v>247.61</v>
      </c>
      <c r="AO187" s="12">
        <v>3.033038</v>
      </c>
      <c r="AP187" s="12">
        <v>3.531348</v>
      </c>
    </row>
    <row r="188" spans="1:26" ht="12.75" customHeight="1">
      <c r="A188" s="6">
        <v>4600</v>
      </c>
      <c r="B188" s="7" t="s">
        <v>6</v>
      </c>
      <c r="C188" s="7" t="s">
        <v>4</v>
      </c>
      <c r="D188" s="8">
        <v>170</v>
      </c>
      <c r="E188" s="8">
        <v>0.75</v>
      </c>
      <c r="F188" s="10"/>
      <c r="G188" s="10"/>
      <c r="H188" s="10"/>
      <c r="R188" s="6"/>
      <c r="S188" s="8"/>
      <c r="T188" s="8"/>
      <c r="U188" s="8"/>
      <c r="V188" s="8"/>
      <c r="W188" s="10"/>
      <c r="X188" s="32"/>
      <c r="Y188" s="10"/>
      <c r="Z188" s="10"/>
    </row>
    <row r="189" spans="1:26" ht="12.75" customHeight="1">
      <c r="A189" s="6">
        <v>4200</v>
      </c>
      <c r="B189" s="7" t="s">
        <v>6</v>
      </c>
      <c r="C189" s="7" t="s">
        <v>4</v>
      </c>
      <c r="D189" s="8">
        <v>170.5</v>
      </c>
      <c r="E189" s="8">
        <v>0.4</v>
      </c>
      <c r="F189" s="10"/>
      <c r="G189" s="10"/>
      <c r="H189" s="10"/>
      <c r="R189" s="6"/>
      <c r="S189" s="8"/>
      <c r="T189" s="8"/>
      <c r="U189" s="8"/>
      <c r="V189" s="8"/>
      <c r="W189" s="10"/>
      <c r="X189" s="32"/>
      <c r="Y189" s="10"/>
      <c r="Z189" s="10"/>
    </row>
    <row r="190" spans="1:26" ht="12.75" customHeight="1">
      <c r="A190" s="6">
        <v>4400</v>
      </c>
      <c r="B190" s="7" t="s">
        <v>6</v>
      </c>
      <c r="C190" s="7" t="s">
        <v>4</v>
      </c>
      <c r="D190" s="8">
        <v>170.5</v>
      </c>
      <c r="E190" s="8">
        <v>0.525</v>
      </c>
      <c r="F190" s="10"/>
      <c r="G190" s="10"/>
      <c r="H190" s="10"/>
      <c r="R190" s="6"/>
      <c r="S190" s="8"/>
      <c r="T190" s="8"/>
      <c r="U190" s="8"/>
      <c r="V190" s="8"/>
      <c r="W190" s="10"/>
      <c r="X190" s="32"/>
      <c r="Y190" s="10"/>
      <c r="Z190" s="10"/>
    </row>
    <row r="191" spans="1:26" ht="12.75" customHeight="1">
      <c r="A191" s="6">
        <v>4600</v>
      </c>
      <c r="B191" s="7" t="s">
        <v>6</v>
      </c>
      <c r="C191" s="7" t="s">
        <v>4</v>
      </c>
      <c r="D191" s="8">
        <v>170.5</v>
      </c>
      <c r="E191" s="8">
        <v>0.75</v>
      </c>
      <c r="F191" s="10"/>
      <c r="G191" s="10"/>
      <c r="H191" s="10"/>
      <c r="R191" s="6"/>
      <c r="S191" s="8"/>
      <c r="T191" s="8"/>
      <c r="U191" s="8"/>
      <c r="V191" s="8"/>
      <c r="W191" s="10"/>
      <c r="X191" s="32"/>
      <c r="Y191" s="10"/>
      <c r="Z191" s="10"/>
    </row>
    <row r="192" spans="1:26" ht="12.75" customHeight="1">
      <c r="A192" s="6">
        <v>4200</v>
      </c>
      <c r="B192" s="7" t="s">
        <v>6</v>
      </c>
      <c r="C192" s="7" t="s">
        <v>4</v>
      </c>
      <c r="D192" s="8">
        <v>171</v>
      </c>
      <c r="E192" s="8">
        <v>0.399</v>
      </c>
      <c r="F192" s="10"/>
      <c r="G192" s="10"/>
      <c r="H192" s="10"/>
      <c r="R192" s="6"/>
      <c r="S192" s="8"/>
      <c r="T192" s="8"/>
      <c r="U192" s="8"/>
      <c r="V192" s="8"/>
      <c r="W192" s="10"/>
      <c r="X192" s="32"/>
      <c r="Y192" s="10"/>
      <c r="Z192" s="10"/>
    </row>
    <row r="193" spans="1:26" ht="12.75" customHeight="1">
      <c r="A193" s="6">
        <v>4400</v>
      </c>
      <c r="B193" s="7" t="s">
        <v>6</v>
      </c>
      <c r="C193" s="7" t="s">
        <v>4</v>
      </c>
      <c r="D193" s="8">
        <v>171</v>
      </c>
      <c r="E193" s="8">
        <v>0.523</v>
      </c>
      <c r="F193" s="10"/>
      <c r="G193" s="10"/>
      <c r="H193" s="10"/>
      <c r="R193" s="6"/>
      <c r="S193" s="8"/>
      <c r="T193" s="8"/>
      <c r="U193" s="8"/>
      <c r="V193" s="8"/>
      <c r="W193" s="10"/>
      <c r="X193" s="32"/>
      <c r="Y193" s="10"/>
      <c r="Z193" s="10"/>
    </row>
    <row r="194" spans="1:26" ht="12.75" customHeight="1">
      <c r="A194" s="6">
        <v>4600</v>
      </c>
      <c r="B194" s="7" t="s">
        <v>6</v>
      </c>
      <c r="C194" s="7" t="s">
        <v>4</v>
      </c>
      <c r="D194" s="8">
        <v>171</v>
      </c>
      <c r="E194" s="8">
        <v>0.75</v>
      </c>
      <c r="F194" s="10"/>
      <c r="G194" s="10"/>
      <c r="H194" s="10"/>
      <c r="R194" s="6"/>
      <c r="S194" s="8"/>
      <c r="T194" s="8"/>
      <c r="U194" s="8"/>
      <c r="V194" s="8"/>
      <c r="W194" s="10"/>
      <c r="X194" s="32"/>
      <c r="Y194" s="10"/>
      <c r="Z194" s="10"/>
    </row>
    <row r="195" spans="1:26" ht="12.75" customHeight="1">
      <c r="A195" s="6">
        <v>4200</v>
      </c>
      <c r="B195" s="7" t="s">
        <v>6</v>
      </c>
      <c r="C195" s="7" t="s">
        <v>4</v>
      </c>
      <c r="D195" s="8">
        <v>171.5</v>
      </c>
      <c r="E195" s="8">
        <v>0.394</v>
      </c>
      <c r="F195" s="10"/>
      <c r="G195" s="10"/>
      <c r="H195" s="10"/>
      <c r="R195" s="6"/>
      <c r="S195" s="8"/>
      <c r="T195" s="8"/>
      <c r="U195" s="8"/>
      <c r="V195" s="8"/>
      <c r="W195" s="10"/>
      <c r="X195" s="32"/>
      <c r="Y195" s="10"/>
      <c r="Z195" s="10"/>
    </row>
    <row r="196" spans="1:26" ht="12.75" customHeight="1">
      <c r="A196" s="6">
        <v>4400</v>
      </c>
      <c r="B196" s="7" t="s">
        <v>6</v>
      </c>
      <c r="C196" s="7" t="s">
        <v>4</v>
      </c>
      <c r="D196" s="8">
        <v>171.5</v>
      </c>
      <c r="E196" s="8">
        <v>0.518</v>
      </c>
      <c r="F196" s="10"/>
      <c r="G196" s="10"/>
      <c r="H196" s="10"/>
      <c r="R196" s="6"/>
      <c r="S196" s="8"/>
      <c r="T196" s="8"/>
      <c r="U196" s="8"/>
      <c r="V196" s="8"/>
      <c r="W196" s="10"/>
      <c r="X196" s="32"/>
      <c r="Y196" s="10"/>
      <c r="Z196" s="10"/>
    </row>
    <row r="197" spans="1:26" ht="12.75" customHeight="1">
      <c r="A197" s="6">
        <v>4600</v>
      </c>
      <c r="B197" s="7" t="s">
        <v>6</v>
      </c>
      <c r="C197" s="7" t="s">
        <v>4</v>
      </c>
      <c r="D197" s="8">
        <v>171.5</v>
      </c>
      <c r="E197" s="8">
        <v>0.74</v>
      </c>
      <c r="F197" s="10"/>
      <c r="G197" s="10"/>
      <c r="H197" s="10"/>
      <c r="R197" s="6"/>
      <c r="S197" s="8"/>
      <c r="T197" s="8"/>
      <c r="U197" s="8"/>
      <c r="V197" s="8"/>
      <c r="W197" s="10"/>
      <c r="X197" s="32"/>
      <c r="Y197" s="10"/>
      <c r="Z197" s="10"/>
    </row>
    <row r="198" spans="1:26" ht="12.75" customHeight="1">
      <c r="A198" s="6">
        <v>4200</v>
      </c>
      <c r="B198" s="7" t="s">
        <v>6</v>
      </c>
      <c r="C198" s="7" t="s">
        <v>4</v>
      </c>
      <c r="D198" s="8">
        <v>172</v>
      </c>
      <c r="E198" s="8">
        <v>0.392</v>
      </c>
      <c r="F198" s="10"/>
      <c r="G198" s="10"/>
      <c r="H198" s="10"/>
      <c r="R198" s="6"/>
      <c r="S198" s="8"/>
      <c r="T198" s="8"/>
      <c r="U198" s="8"/>
      <c r="V198" s="8"/>
      <c r="W198" s="10"/>
      <c r="X198" s="32"/>
      <c r="Y198" s="10"/>
      <c r="Z198" s="10"/>
    </row>
    <row r="199" spans="1:26" ht="12.75" customHeight="1">
      <c r="A199" s="6">
        <v>4400</v>
      </c>
      <c r="B199" s="7" t="s">
        <v>6</v>
      </c>
      <c r="C199" s="7" t="s">
        <v>4</v>
      </c>
      <c r="D199" s="8">
        <v>172</v>
      </c>
      <c r="E199" s="8">
        <v>0.514</v>
      </c>
      <c r="F199" s="10"/>
      <c r="G199" s="10"/>
      <c r="H199" s="10"/>
      <c r="R199" s="6"/>
      <c r="S199" s="8"/>
      <c r="T199" s="8"/>
      <c r="U199" s="8"/>
      <c r="V199" s="8"/>
      <c r="W199" s="10"/>
      <c r="X199" s="32"/>
      <c r="Y199" s="10"/>
      <c r="Z199" s="10"/>
    </row>
    <row r="200" spans="1:26" ht="12.75" customHeight="1">
      <c r="A200" s="6">
        <v>4600</v>
      </c>
      <c r="B200" s="7" t="s">
        <v>6</v>
      </c>
      <c r="C200" s="7" t="s">
        <v>4</v>
      </c>
      <c r="D200" s="8">
        <v>172</v>
      </c>
      <c r="E200" s="8">
        <v>0.73</v>
      </c>
      <c r="F200" s="10"/>
      <c r="G200" s="10"/>
      <c r="H200" s="10"/>
      <c r="R200" s="6"/>
      <c r="S200" s="8"/>
      <c r="T200" s="8"/>
      <c r="U200" s="8"/>
      <c r="V200" s="8"/>
      <c r="W200" s="10"/>
      <c r="X200" s="32"/>
      <c r="Y200" s="10"/>
      <c r="Z200" s="10"/>
    </row>
    <row r="201" spans="1:26" ht="12.75" customHeight="1">
      <c r="A201" s="6">
        <v>4200</v>
      </c>
      <c r="B201" s="7" t="s">
        <v>6</v>
      </c>
      <c r="C201" s="7" t="s">
        <v>4</v>
      </c>
      <c r="D201" s="8">
        <v>172.5</v>
      </c>
      <c r="E201" s="8">
        <v>0.391</v>
      </c>
      <c r="F201" s="10"/>
      <c r="G201" s="10"/>
      <c r="H201" s="10"/>
      <c r="R201" s="6"/>
      <c r="S201" s="8"/>
      <c r="T201" s="8"/>
      <c r="U201" s="8"/>
      <c r="V201" s="8"/>
      <c r="W201" s="10"/>
      <c r="X201" s="32"/>
      <c r="Y201" s="10"/>
      <c r="Z201" s="10"/>
    </row>
    <row r="202" spans="1:26" ht="12.75" customHeight="1">
      <c r="A202" s="6">
        <v>4400</v>
      </c>
      <c r="B202" s="7" t="s">
        <v>6</v>
      </c>
      <c r="C202" s="7" t="s">
        <v>4</v>
      </c>
      <c r="D202" s="8">
        <v>172.5</v>
      </c>
      <c r="E202" s="8">
        <v>0.513</v>
      </c>
      <c r="F202" s="10"/>
      <c r="G202" s="10"/>
      <c r="H202" s="10"/>
      <c r="R202" s="6"/>
      <c r="S202" s="8"/>
      <c r="T202" s="8"/>
      <c r="U202" s="8"/>
      <c r="V202" s="8"/>
      <c r="W202" s="10"/>
      <c r="X202" s="32"/>
      <c r="Y202" s="10"/>
      <c r="Z202" s="10"/>
    </row>
    <row r="203" spans="1:26" ht="12.75" customHeight="1">
      <c r="A203" s="6">
        <v>4600</v>
      </c>
      <c r="B203" s="7" t="s">
        <v>6</v>
      </c>
      <c r="C203" s="7" t="s">
        <v>4</v>
      </c>
      <c r="D203" s="8">
        <v>172.5</v>
      </c>
      <c r="E203" s="8">
        <v>0.73</v>
      </c>
      <c r="F203" s="10"/>
      <c r="G203" s="10"/>
      <c r="H203" s="10"/>
      <c r="R203" s="6"/>
      <c r="S203" s="8"/>
      <c r="T203" s="8"/>
      <c r="U203" s="8"/>
      <c r="V203" s="8"/>
      <c r="W203" s="10"/>
      <c r="X203" s="32"/>
      <c r="Y203" s="10"/>
      <c r="Z203" s="10"/>
    </row>
    <row r="204" spans="1:26" ht="12.75" customHeight="1">
      <c r="A204" s="6">
        <v>4200</v>
      </c>
      <c r="B204" s="7" t="s">
        <v>6</v>
      </c>
      <c r="C204" s="7" t="s">
        <v>4</v>
      </c>
      <c r="D204" s="8">
        <v>173</v>
      </c>
      <c r="E204" s="8">
        <v>0.39</v>
      </c>
      <c r="F204" s="10"/>
      <c r="G204" s="10"/>
      <c r="H204" s="10"/>
      <c r="R204" s="6"/>
      <c r="S204" s="8"/>
      <c r="T204" s="8"/>
      <c r="U204" s="8"/>
      <c r="V204" s="8"/>
      <c r="W204" s="10"/>
      <c r="X204" s="32"/>
      <c r="Y204" s="10"/>
      <c r="Z204" s="10"/>
    </row>
    <row r="205" spans="1:26" ht="12.75" customHeight="1">
      <c r="A205" s="6">
        <v>4400</v>
      </c>
      <c r="B205" s="7" t="s">
        <v>6</v>
      </c>
      <c r="C205" s="7" t="s">
        <v>4</v>
      </c>
      <c r="D205" s="8">
        <v>173</v>
      </c>
      <c r="E205" s="8">
        <v>0.512</v>
      </c>
      <c r="F205" s="10"/>
      <c r="G205" s="10"/>
      <c r="H205" s="10"/>
      <c r="R205" s="6"/>
      <c r="S205" s="8"/>
      <c r="T205" s="8"/>
      <c r="U205" s="8"/>
      <c r="V205" s="8"/>
      <c r="W205" s="10"/>
      <c r="X205" s="32"/>
      <c r="Y205" s="10"/>
      <c r="Z205" s="10"/>
    </row>
    <row r="206" spans="1:26" ht="12.75" customHeight="1">
      <c r="A206" s="6">
        <v>4600</v>
      </c>
      <c r="B206" s="7" t="s">
        <v>6</v>
      </c>
      <c r="C206" s="7" t="s">
        <v>4</v>
      </c>
      <c r="D206" s="8">
        <v>173</v>
      </c>
      <c r="E206" s="8">
        <v>0.73</v>
      </c>
      <c r="F206" s="10"/>
      <c r="G206" s="10"/>
      <c r="H206" s="10"/>
      <c r="R206" s="6"/>
      <c r="S206" s="8"/>
      <c r="T206" s="8"/>
      <c r="U206" s="8"/>
      <c r="V206" s="8"/>
      <c r="W206" s="10"/>
      <c r="X206" s="32"/>
      <c r="Y206" s="10"/>
      <c r="Z206" s="10"/>
    </row>
    <row r="207" spans="1:26" ht="12.75" customHeight="1">
      <c r="A207" s="6">
        <v>4200</v>
      </c>
      <c r="B207" s="7" t="s">
        <v>6</v>
      </c>
      <c r="C207" s="7" t="s">
        <v>4</v>
      </c>
      <c r="D207" s="8">
        <v>173.5</v>
      </c>
      <c r="E207" s="8">
        <v>0.396</v>
      </c>
      <c r="F207" s="10"/>
      <c r="G207" s="10"/>
      <c r="H207" s="10"/>
      <c r="R207" s="6"/>
      <c r="S207" s="8"/>
      <c r="T207" s="8"/>
      <c r="U207" s="8"/>
      <c r="V207" s="8"/>
      <c r="W207" s="10"/>
      <c r="X207" s="32"/>
      <c r="Y207" s="10"/>
      <c r="Z207" s="10"/>
    </row>
    <row r="208" spans="1:26" ht="12.75" customHeight="1">
      <c r="A208" s="6">
        <v>4400</v>
      </c>
      <c r="B208" s="7" t="s">
        <v>6</v>
      </c>
      <c r="C208" s="7" t="s">
        <v>4</v>
      </c>
      <c r="D208" s="8">
        <v>173.5</v>
      </c>
      <c r="E208" s="8">
        <v>0.52</v>
      </c>
      <c r="F208" s="10"/>
      <c r="G208" s="10"/>
      <c r="H208" s="10"/>
      <c r="R208" s="6"/>
      <c r="S208" s="8"/>
      <c r="T208" s="8"/>
      <c r="U208" s="8"/>
      <c r="V208" s="8"/>
      <c r="W208" s="10"/>
      <c r="X208" s="32"/>
      <c r="Y208" s="10"/>
      <c r="Z208" s="10"/>
    </row>
    <row r="209" spans="1:26" ht="12.75" customHeight="1">
      <c r="A209" s="6">
        <v>4600</v>
      </c>
      <c r="B209" s="7" t="s">
        <v>6</v>
      </c>
      <c r="C209" s="7" t="s">
        <v>4</v>
      </c>
      <c r="D209" s="8">
        <v>173.5</v>
      </c>
      <c r="E209" s="8">
        <v>0.74</v>
      </c>
      <c r="F209" s="10"/>
      <c r="G209" s="10"/>
      <c r="H209" s="10"/>
      <c r="R209" s="6"/>
      <c r="S209" s="8"/>
      <c r="T209" s="8"/>
      <c r="U209" s="8"/>
      <c r="V209" s="8"/>
      <c r="W209" s="10"/>
      <c r="X209" s="32"/>
      <c r="Y209" s="10"/>
      <c r="Z209" s="10"/>
    </row>
    <row r="210" spans="1:26" ht="12.75" customHeight="1">
      <c r="A210" s="6">
        <v>4200</v>
      </c>
      <c r="B210" s="7" t="s">
        <v>6</v>
      </c>
      <c r="C210" s="7" t="s">
        <v>4</v>
      </c>
      <c r="D210" s="8">
        <v>174</v>
      </c>
      <c r="E210" s="8">
        <v>0.397</v>
      </c>
      <c r="F210" s="10"/>
      <c r="G210" s="10"/>
      <c r="H210" s="10"/>
      <c r="R210" s="6"/>
      <c r="S210" s="8"/>
      <c r="T210" s="8"/>
      <c r="U210" s="8"/>
      <c r="V210" s="8"/>
      <c r="W210" s="10"/>
      <c r="X210" s="32"/>
      <c r="Y210" s="10"/>
      <c r="Z210" s="10"/>
    </row>
    <row r="211" spans="1:26" ht="12.75" customHeight="1">
      <c r="A211" s="6">
        <v>4400</v>
      </c>
      <c r="B211" s="7" t="s">
        <v>6</v>
      </c>
      <c r="C211" s="7" t="s">
        <v>4</v>
      </c>
      <c r="D211" s="8">
        <v>174</v>
      </c>
      <c r="E211" s="8">
        <v>0.521</v>
      </c>
      <c r="F211" s="10"/>
      <c r="G211" s="10"/>
      <c r="H211" s="10"/>
      <c r="R211" s="6"/>
      <c r="S211" s="8"/>
      <c r="T211" s="8"/>
      <c r="U211" s="8"/>
      <c r="V211" s="8"/>
      <c r="W211" s="10"/>
      <c r="X211" s="32"/>
      <c r="Y211" s="10"/>
      <c r="Z211" s="10"/>
    </row>
    <row r="212" spans="1:26" ht="12.75" customHeight="1">
      <c r="A212" s="6">
        <v>4600</v>
      </c>
      <c r="B212" s="7" t="s">
        <v>6</v>
      </c>
      <c r="C212" s="7" t="s">
        <v>4</v>
      </c>
      <c r="D212" s="8">
        <v>174</v>
      </c>
      <c r="E212" s="8">
        <v>0.74</v>
      </c>
      <c r="F212" s="10"/>
      <c r="G212" s="10"/>
      <c r="H212" s="10"/>
      <c r="R212" s="6"/>
      <c r="S212" s="8"/>
      <c r="T212" s="8"/>
      <c r="U212" s="8"/>
      <c r="V212" s="8"/>
      <c r="W212" s="10"/>
      <c r="X212" s="32"/>
      <c r="Y212" s="10"/>
      <c r="Z212" s="10"/>
    </row>
    <row r="213" spans="1:26" ht="12.75" customHeight="1">
      <c r="A213" s="6">
        <v>4200</v>
      </c>
      <c r="B213" s="7" t="s">
        <v>6</v>
      </c>
      <c r="C213" s="7" t="s">
        <v>4</v>
      </c>
      <c r="D213" s="8">
        <v>174.5</v>
      </c>
      <c r="E213" s="8">
        <v>0.4</v>
      </c>
      <c r="F213" s="10"/>
      <c r="G213" s="10"/>
      <c r="H213" s="10"/>
      <c r="R213" s="6"/>
      <c r="S213" s="8"/>
      <c r="T213" s="8"/>
      <c r="U213" s="8"/>
      <c r="V213" s="8"/>
      <c r="W213" s="10"/>
      <c r="X213" s="32"/>
      <c r="Y213" s="10"/>
      <c r="Z213" s="10"/>
    </row>
    <row r="214" spans="1:26" ht="12.75" customHeight="1">
      <c r="A214" s="6">
        <v>4400</v>
      </c>
      <c r="B214" s="7" t="s">
        <v>6</v>
      </c>
      <c r="C214" s="7" t="s">
        <v>4</v>
      </c>
      <c r="D214" s="8">
        <v>174.5</v>
      </c>
      <c r="E214" s="8">
        <v>0.525</v>
      </c>
      <c r="F214" s="10"/>
      <c r="G214" s="10"/>
      <c r="H214" s="10"/>
      <c r="R214" s="6"/>
      <c r="S214" s="8"/>
      <c r="T214" s="8"/>
      <c r="U214" s="8"/>
      <c r="V214" s="8"/>
      <c r="W214" s="10"/>
      <c r="X214" s="32"/>
      <c r="Y214" s="10"/>
      <c r="Z214" s="10"/>
    </row>
    <row r="215" spans="1:26" ht="12.75" customHeight="1">
      <c r="A215" s="6">
        <v>4600</v>
      </c>
      <c r="B215" s="7" t="s">
        <v>6</v>
      </c>
      <c r="C215" s="7" t="s">
        <v>4</v>
      </c>
      <c r="D215" s="8">
        <v>174.5</v>
      </c>
      <c r="E215" s="8">
        <v>0.75</v>
      </c>
      <c r="F215" s="10"/>
      <c r="G215" s="10"/>
      <c r="H215" s="10"/>
      <c r="R215" s="6"/>
      <c r="S215" s="8"/>
      <c r="T215" s="8"/>
      <c r="U215" s="8"/>
      <c r="V215" s="8"/>
      <c r="W215" s="10"/>
      <c r="X215" s="32"/>
      <c r="Y215" s="10"/>
      <c r="Z215" s="10"/>
    </row>
    <row r="216" spans="1:26" ht="12.75" customHeight="1">
      <c r="A216" s="6">
        <v>4200</v>
      </c>
      <c r="B216" s="7" t="s">
        <v>6</v>
      </c>
      <c r="C216" s="7" t="s">
        <v>4</v>
      </c>
      <c r="D216" s="8">
        <v>175</v>
      </c>
      <c r="E216" s="8">
        <v>0.399</v>
      </c>
      <c r="F216" s="10"/>
      <c r="G216" s="10"/>
      <c r="H216" s="10"/>
      <c r="R216" s="6"/>
      <c r="S216" s="8"/>
      <c r="T216" s="8"/>
      <c r="U216" s="8"/>
      <c r="V216" s="8"/>
      <c r="W216" s="10"/>
      <c r="X216" s="32"/>
      <c r="Y216" s="10"/>
      <c r="Z216" s="10"/>
    </row>
    <row r="217" spans="1:26" ht="12.75" customHeight="1">
      <c r="A217" s="6">
        <v>4400</v>
      </c>
      <c r="B217" s="7" t="s">
        <v>6</v>
      </c>
      <c r="C217" s="7" t="s">
        <v>4</v>
      </c>
      <c r="D217" s="8">
        <v>175</v>
      </c>
      <c r="E217" s="8">
        <v>0.524</v>
      </c>
      <c r="F217" s="10"/>
      <c r="G217" s="10"/>
      <c r="H217" s="10"/>
      <c r="R217" s="6"/>
      <c r="S217" s="8"/>
      <c r="T217" s="8"/>
      <c r="U217" s="8"/>
      <c r="V217" s="8"/>
      <c r="W217" s="10"/>
      <c r="X217" s="32"/>
      <c r="Y217" s="10"/>
      <c r="Z217" s="10"/>
    </row>
    <row r="218" spans="1:26" ht="12.75" customHeight="1">
      <c r="A218" s="6">
        <v>4600</v>
      </c>
      <c r="B218" s="7" t="s">
        <v>6</v>
      </c>
      <c r="C218" s="7" t="s">
        <v>4</v>
      </c>
      <c r="D218" s="8">
        <v>175</v>
      </c>
      <c r="E218" s="8">
        <v>0.75</v>
      </c>
      <c r="F218" s="10"/>
      <c r="G218" s="10"/>
      <c r="H218" s="10"/>
      <c r="R218" s="6"/>
      <c r="S218" s="8"/>
      <c r="T218" s="8"/>
      <c r="U218" s="8"/>
      <c r="V218" s="8"/>
      <c r="W218" s="10"/>
      <c r="X218" s="32"/>
      <c r="Y218" s="10"/>
      <c r="Z218" s="10"/>
    </row>
    <row r="219" spans="1:26" ht="12.75" customHeight="1">
      <c r="A219" s="6">
        <v>4200</v>
      </c>
      <c r="B219" s="7" t="s">
        <v>6</v>
      </c>
      <c r="C219" s="7" t="s">
        <v>4</v>
      </c>
      <c r="D219" s="8">
        <v>175.5</v>
      </c>
      <c r="E219" s="8">
        <v>0.401</v>
      </c>
      <c r="F219" s="10"/>
      <c r="G219" s="10"/>
      <c r="H219" s="10"/>
      <c r="R219" s="6"/>
      <c r="S219" s="8"/>
      <c r="T219" s="8"/>
      <c r="U219" s="8"/>
      <c r="V219" s="8"/>
      <c r="W219" s="10"/>
      <c r="X219" s="32"/>
      <c r="Y219" s="10"/>
      <c r="Z219" s="10"/>
    </row>
    <row r="220" spans="1:26" ht="12.75" customHeight="1">
      <c r="A220" s="6">
        <v>4400</v>
      </c>
      <c r="B220" s="7" t="s">
        <v>6</v>
      </c>
      <c r="C220" s="7" t="s">
        <v>4</v>
      </c>
      <c r="D220" s="8">
        <v>175.5</v>
      </c>
      <c r="E220" s="8">
        <v>0.527</v>
      </c>
      <c r="F220" s="10"/>
      <c r="G220" s="10"/>
      <c r="H220" s="10"/>
      <c r="R220" s="6"/>
      <c r="S220" s="8"/>
      <c r="T220" s="8"/>
      <c r="U220" s="8"/>
      <c r="V220" s="8"/>
      <c r="W220" s="10"/>
      <c r="X220" s="32"/>
      <c r="Y220" s="10"/>
      <c r="Z220" s="10"/>
    </row>
    <row r="221" spans="1:26" ht="12.75" customHeight="1">
      <c r="A221" s="6">
        <v>4600</v>
      </c>
      <c r="B221" s="7" t="s">
        <v>6</v>
      </c>
      <c r="C221" s="7" t="s">
        <v>4</v>
      </c>
      <c r="D221" s="8">
        <v>175.5</v>
      </c>
      <c r="E221" s="8">
        <v>0.75</v>
      </c>
      <c r="F221" s="10"/>
      <c r="G221" s="10"/>
      <c r="H221" s="10"/>
      <c r="R221" s="6"/>
      <c r="S221" s="8"/>
      <c r="T221" s="8"/>
      <c r="U221" s="8"/>
      <c r="V221" s="8"/>
      <c r="W221" s="10"/>
      <c r="X221" s="32"/>
      <c r="Y221" s="10"/>
      <c r="Z221" s="10"/>
    </row>
    <row r="222" spans="1:26" ht="12.75" customHeight="1">
      <c r="A222" s="6">
        <v>4200</v>
      </c>
      <c r="B222" s="7" t="s">
        <v>6</v>
      </c>
      <c r="C222" s="7" t="s">
        <v>4</v>
      </c>
      <c r="D222" s="8">
        <v>176</v>
      </c>
      <c r="E222" s="8">
        <v>0.391</v>
      </c>
      <c r="F222" s="10"/>
      <c r="G222" s="10"/>
      <c r="H222" s="10"/>
      <c r="R222" s="6"/>
      <c r="S222" s="8"/>
      <c r="T222" s="8"/>
      <c r="U222" s="8"/>
      <c r="V222" s="8"/>
      <c r="W222" s="10"/>
      <c r="X222" s="32"/>
      <c r="Y222" s="10"/>
      <c r="Z222" s="10"/>
    </row>
    <row r="223" spans="1:26" ht="12.75" customHeight="1">
      <c r="A223" s="6">
        <v>4400</v>
      </c>
      <c r="B223" s="7" t="s">
        <v>6</v>
      </c>
      <c r="C223" s="7" t="s">
        <v>4</v>
      </c>
      <c r="D223" s="8">
        <v>176</v>
      </c>
      <c r="E223" s="8">
        <v>0.514</v>
      </c>
      <c r="F223" s="10"/>
      <c r="G223" s="10"/>
      <c r="H223" s="10"/>
      <c r="R223" s="6"/>
      <c r="S223" s="8"/>
      <c r="T223" s="8"/>
      <c r="U223" s="8"/>
      <c r="V223" s="8"/>
      <c r="W223" s="10"/>
      <c r="X223" s="32"/>
      <c r="Y223" s="10"/>
      <c r="Z223" s="10"/>
    </row>
    <row r="224" spans="1:26" ht="12.75" customHeight="1">
      <c r="A224" s="6">
        <v>4600</v>
      </c>
      <c r="B224" s="7" t="s">
        <v>6</v>
      </c>
      <c r="C224" s="7" t="s">
        <v>4</v>
      </c>
      <c r="D224" s="8">
        <v>176</v>
      </c>
      <c r="E224" s="8">
        <v>0.73</v>
      </c>
      <c r="F224" s="10"/>
      <c r="G224" s="10"/>
      <c r="H224" s="10"/>
      <c r="R224" s="6"/>
      <c r="S224" s="8"/>
      <c r="T224" s="8"/>
      <c r="U224" s="8"/>
      <c r="V224" s="8"/>
      <c r="W224" s="10"/>
      <c r="X224" s="32"/>
      <c r="Y224" s="10"/>
      <c r="Z224" s="10"/>
    </row>
    <row r="225" spans="1:26" ht="12.75" customHeight="1">
      <c r="A225" s="6">
        <v>4200</v>
      </c>
      <c r="B225" s="7" t="s">
        <v>6</v>
      </c>
      <c r="C225" s="7" t="s">
        <v>4</v>
      </c>
      <c r="D225" s="8">
        <v>176.5</v>
      </c>
      <c r="E225" s="8">
        <v>0.388</v>
      </c>
      <c r="F225" s="10"/>
      <c r="G225" s="10"/>
      <c r="H225" s="10"/>
      <c r="R225" s="6"/>
      <c r="S225" s="8"/>
      <c r="T225" s="8"/>
      <c r="U225" s="8"/>
      <c r="V225" s="8"/>
      <c r="W225" s="10"/>
      <c r="X225" s="32"/>
      <c r="Y225" s="10"/>
      <c r="Z225" s="10"/>
    </row>
    <row r="226" spans="1:26" ht="12.75" customHeight="1">
      <c r="A226" s="6">
        <v>4400</v>
      </c>
      <c r="B226" s="7" t="s">
        <v>6</v>
      </c>
      <c r="C226" s="7" t="s">
        <v>4</v>
      </c>
      <c r="D226" s="8">
        <v>176.5</v>
      </c>
      <c r="E226" s="8">
        <v>0.511</v>
      </c>
      <c r="F226" s="10"/>
      <c r="G226" s="10"/>
      <c r="H226" s="10"/>
      <c r="R226" s="6"/>
      <c r="S226" s="8"/>
      <c r="T226" s="8"/>
      <c r="U226" s="8"/>
      <c r="V226" s="8"/>
      <c r="W226" s="10"/>
      <c r="X226" s="32"/>
      <c r="Y226" s="10"/>
      <c r="Z226" s="10"/>
    </row>
    <row r="227" spans="1:26" ht="12.75" customHeight="1">
      <c r="A227" s="6">
        <v>4600</v>
      </c>
      <c r="B227" s="7" t="s">
        <v>6</v>
      </c>
      <c r="C227" s="7" t="s">
        <v>4</v>
      </c>
      <c r="D227" s="8">
        <v>176.5</v>
      </c>
      <c r="E227" s="8">
        <v>0.73</v>
      </c>
      <c r="F227" s="10"/>
      <c r="G227" s="10"/>
      <c r="H227" s="10"/>
      <c r="R227" s="6"/>
      <c r="S227" s="8"/>
      <c r="T227" s="8"/>
      <c r="U227" s="8"/>
      <c r="V227" s="8"/>
      <c r="W227" s="10"/>
      <c r="X227" s="32"/>
      <c r="Y227" s="10"/>
      <c r="Z227" s="10"/>
    </row>
    <row r="228" spans="1:26" ht="12.75" customHeight="1">
      <c r="A228" s="6">
        <v>4200</v>
      </c>
      <c r="B228" s="7" t="s">
        <v>6</v>
      </c>
      <c r="C228" s="7" t="s">
        <v>4</v>
      </c>
      <c r="D228" s="8">
        <v>177</v>
      </c>
      <c r="E228" s="8">
        <v>0.389</v>
      </c>
      <c r="F228" s="10"/>
      <c r="G228" s="10"/>
      <c r="H228" s="10"/>
      <c r="R228" s="6"/>
      <c r="S228" s="8"/>
      <c r="T228" s="8"/>
      <c r="U228" s="8"/>
      <c r="V228" s="8"/>
      <c r="W228" s="10"/>
      <c r="X228" s="32"/>
      <c r="Y228" s="10"/>
      <c r="Z228" s="10"/>
    </row>
    <row r="229" spans="1:26" ht="12.75" customHeight="1">
      <c r="A229" s="6">
        <v>4400</v>
      </c>
      <c r="B229" s="7" t="s">
        <v>6</v>
      </c>
      <c r="C229" s="7" t="s">
        <v>4</v>
      </c>
      <c r="D229" s="8">
        <v>177</v>
      </c>
      <c r="E229" s="8">
        <v>0.512</v>
      </c>
      <c r="F229" s="10"/>
      <c r="G229" s="10"/>
      <c r="H229" s="10"/>
      <c r="R229" s="6"/>
      <c r="S229" s="8"/>
      <c r="T229" s="8"/>
      <c r="U229" s="8"/>
      <c r="V229" s="8"/>
      <c r="W229" s="10"/>
      <c r="X229" s="32"/>
      <c r="Y229" s="10"/>
      <c r="Z229" s="10"/>
    </row>
    <row r="230" spans="1:26" ht="12.75" customHeight="1">
      <c r="A230" s="6">
        <v>4600</v>
      </c>
      <c r="B230" s="7" t="s">
        <v>6</v>
      </c>
      <c r="C230" s="7" t="s">
        <v>4</v>
      </c>
      <c r="D230" s="8">
        <v>177</v>
      </c>
      <c r="E230" s="8">
        <v>0.73</v>
      </c>
      <c r="F230" s="10"/>
      <c r="G230" s="10"/>
      <c r="H230" s="10"/>
      <c r="R230" s="6"/>
      <c r="S230" s="8"/>
      <c r="T230" s="8"/>
      <c r="U230" s="8"/>
      <c r="V230" s="8"/>
      <c r="W230" s="10"/>
      <c r="X230" s="32"/>
      <c r="Y230" s="10"/>
      <c r="Z230" s="10"/>
    </row>
    <row r="231" spans="1:26" ht="12.75" customHeight="1">
      <c r="A231" s="6">
        <v>4200</v>
      </c>
      <c r="B231" s="7" t="s">
        <v>6</v>
      </c>
      <c r="C231" s="7" t="s">
        <v>4</v>
      </c>
      <c r="D231" s="8">
        <v>177.5</v>
      </c>
      <c r="E231" s="8">
        <v>0.392</v>
      </c>
      <c r="F231" s="10"/>
      <c r="G231" s="10"/>
      <c r="H231" s="10"/>
      <c r="R231" s="6"/>
      <c r="S231" s="8"/>
      <c r="T231" s="8"/>
      <c r="U231" s="8"/>
      <c r="V231" s="8"/>
      <c r="W231" s="10"/>
      <c r="X231" s="32"/>
      <c r="Y231" s="10"/>
      <c r="Z231" s="10"/>
    </row>
    <row r="232" spans="1:26" ht="12.75" customHeight="1">
      <c r="A232" s="6">
        <v>4400</v>
      </c>
      <c r="B232" s="7" t="s">
        <v>6</v>
      </c>
      <c r="C232" s="7" t="s">
        <v>4</v>
      </c>
      <c r="D232" s="8">
        <v>177.5</v>
      </c>
      <c r="E232" s="8">
        <v>0.516</v>
      </c>
      <c r="F232" s="10"/>
      <c r="G232" s="10"/>
      <c r="H232" s="10"/>
      <c r="R232" s="6"/>
      <c r="S232" s="8"/>
      <c r="T232" s="8"/>
      <c r="U232" s="8"/>
      <c r="V232" s="8"/>
      <c r="W232" s="10"/>
      <c r="X232" s="32"/>
      <c r="Y232" s="10"/>
      <c r="Z232" s="10"/>
    </row>
    <row r="233" spans="1:26" ht="12.75" customHeight="1">
      <c r="A233" s="6">
        <v>4600</v>
      </c>
      <c r="B233" s="7" t="s">
        <v>6</v>
      </c>
      <c r="C233" s="7" t="s">
        <v>4</v>
      </c>
      <c r="D233" s="8">
        <v>177.5</v>
      </c>
      <c r="E233" s="8">
        <v>0.74</v>
      </c>
      <c r="F233" s="10"/>
      <c r="G233" s="10"/>
      <c r="H233" s="10"/>
      <c r="R233" s="6"/>
      <c r="S233" s="8"/>
      <c r="T233" s="8"/>
      <c r="U233" s="8"/>
      <c r="V233" s="8"/>
      <c r="W233" s="10"/>
      <c r="X233" s="32"/>
      <c r="Y233" s="10"/>
      <c r="Z233" s="10"/>
    </row>
    <row r="234" spans="1:26" ht="12.75" customHeight="1">
      <c r="A234" s="6">
        <v>4200</v>
      </c>
      <c r="B234" s="7" t="s">
        <v>6</v>
      </c>
      <c r="C234" s="7" t="s">
        <v>4</v>
      </c>
      <c r="D234" s="8">
        <v>178</v>
      </c>
      <c r="E234" s="8">
        <v>0.395</v>
      </c>
      <c r="F234" s="10"/>
      <c r="G234" s="10"/>
      <c r="H234" s="10"/>
      <c r="R234" s="6"/>
      <c r="S234" s="8"/>
      <c r="T234" s="8"/>
      <c r="U234" s="8"/>
      <c r="V234" s="8"/>
      <c r="W234" s="10"/>
      <c r="X234" s="32"/>
      <c r="Y234" s="10"/>
      <c r="Z234" s="10"/>
    </row>
    <row r="235" spans="1:26" ht="12.75" customHeight="1">
      <c r="A235" s="6">
        <v>4400</v>
      </c>
      <c r="B235" s="7" t="s">
        <v>6</v>
      </c>
      <c r="C235" s="7" t="s">
        <v>4</v>
      </c>
      <c r="D235" s="8">
        <v>178</v>
      </c>
      <c r="E235" s="8">
        <v>0.519</v>
      </c>
      <c r="F235" s="10"/>
      <c r="G235" s="10"/>
      <c r="H235" s="10"/>
      <c r="R235" s="6"/>
      <c r="S235" s="8"/>
      <c r="T235" s="8"/>
      <c r="U235" s="8"/>
      <c r="V235" s="8"/>
      <c r="W235" s="10"/>
      <c r="X235" s="32"/>
      <c r="Y235" s="10"/>
      <c r="Z235" s="10"/>
    </row>
    <row r="236" spans="1:26" ht="12.75" customHeight="1">
      <c r="A236" s="6">
        <v>4600</v>
      </c>
      <c r="B236" s="7" t="s">
        <v>6</v>
      </c>
      <c r="C236" s="7" t="s">
        <v>4</v>
      </c>
      <c r="D236" s="8">
        <v>178</v>
      </c>
      <c r="E236" s="8">
        <v>0.74</v>
      </c>
      <c r="F236" s="10"/>
      <c r="G236" s="10"/>
      <c r="H236" s="10"/>
      <c r="R236" s="6"/>
      <c r="S236" s="8"/>
      <c r="T236" s="8"/>
      <c r="U236" s="8"/>
      <c r="V236" s="8"/>
      <c r="W236" s="10"/>
      <c r="X236" s="32"/>
      <c r="Y236" s="10"/>
      <c r="Z236" s="10"/>
    </row>
    <row r="237" spans="1:26" ht="12.75" customHeight="1">
      <c r="A237" s="6">
        <v>4200</v>
      </c>
      <c r="B237" s="7" t="s">
        <v>6</v>
      </c>
      <c r="C237" s="7" t="s">
        <v>4</v>
      </c>
      <c r="D237" s="8">
        <v>178.5</v>
      </c>
      <c r="E237" s="8">
        <v>0.395</v>
      </c>
      <c r="F237" s="10"/>
      <c r="G237" s="10"/>
      <c r="H237" s="10"/>
      <c r="R237" s="6"/>
      <c r="S237" s="8"/>
      <c r="T237" s="8"/>
      <c r="U237" s="8"/>
      <c r="V237" s="8"/>
      <c r="W237" s="10"/>
      <c r="X237" s="32"/>
      <c r="Y237" s="10"/>
      <c r="Z237" s="10"/>
    </row>
    <row r="238" spans="1:26" ht="12.75" customHeight="1">
      <c r="A238" s="6">
        <v>4400</v>
      </c>
      <c r="B238" s="7" t="s">
        <v>6</v>
      </c>
      <c r="C238" s="7" t="s">
        <v>4</v>
      </c>
      <c r="D238" s="8">
        <v>178.5</v>
      </c>
      <c r="E238" s="8">
        <v>0.52</v>
      </c>
      <c r="F238" s="10"/>
      <c r="G238" s="10"/>
      <c r="H238" s="10"/>
      <c r="R238" s="6"/>
      <c r="S238" s="8"/>
      <c r="T238" s="8"/>
      <c r="U238" s="8"/>
      <c r="V238" s="8"/>
      <c r="W238" s="10"/>
      <c r="X238" s="32"/>
      <c r="Y238" s="10"/>
      <c r="Z238" s="10"/>
    </row>
    <row r="239" spans="1:26" ht="12.75" customHeight="1">
      <c r="A239" s="6">
        <v>4600</v>
      </c>
      <c r="B239" s="7" t="s">
        <v>6</v>
      </c>
      <c r="C239" s="7" t="s">
        <v>4</v>
      </c>
      <c r="D239" s="8">
        <v>178.5</v>
      </c>
      <c r="E239" s="8">
        <v>0.74</v>
      </c>
      <c r="F239" s="10"/>
      <c r="G239" s="10"/>
      <c r="H239" s="10"/>
      <c r="R239" s="6"/>
      <c r="S239" s="8"/>
      <c r="T239" s="8"/>
      <c r="U239" s="8"/>
      <c r="V239" s="8"/>
      <c r="W239" s="10"/>
      <c r="X239" s="32"/>
      <c r="Y239" s="10"/>
      <c r="Z239" s="10"/>
    </row>
    <row r="240" spans="1:26" ht="12.75" customHeight="1">
      <c r="A240" s="6">
        <v>4200</v>
      </c>
      <c r="B240" s="7" t="s">
        <v>6</v>
      </c>
      <c r="C240" s="7" t="s">
        <v>4</v>
      </c>
      <c r="D240" s="8">
        <v>179</v>
      </c>
      <c r="E240" s="8">
        <v>0.393</v>
      </c>
      <c r="F240" s="10"/>
      <c r="G240" s="10"/>
      <c r="H240" s="10"/>
      <c r="R240" s="6"/>
      <c r="S240" s="8"/>
      <c r="T240" s="8"/>
      <c r="U240" s="8"/>
      <c r="V240" s="8"/>
      <c r="W240" s="10"/>
      <c r="X240" s="32"/>
      <c r="Y240" s="10"/>
      <c r="Z240" s="10"/>
    </row>
    <row r="241" spans="1:26" ht="12.75" customHeight="1">
      <c r="A241" s="6">
        <v>4400</v>
      </c>
      <c r="B241" s="7" t="s">
        <v>6</v>
      </c>
      <c r="C241" s="7" t="s">
        <v>4</v>
      </c>
      <c r="D241" s="8">
        <v>179</v>
      </c>
      <c r="E241" s="8">
        <v>0.517</v>
      </c>
      <c r="F241" s="10"/>
      <c r="G241" s="10"/>
      <c r="H241" s="10"/>
      <c r="R241" s="6"/>
      <c r="S241" s="8"/>
      <c r="T241" s="8"/>
      <c r="U241" s="8"/>
      <c r="V241" s="8"/>
      <c r="W241" s="10"/>
      <c r="X241" s="32"/>
      <c r="Y241" s="10"/>
      <c r="Z241" s="10"/>
    </row>
    <row r="242" spans="1:26" ht="12.75" customHeight="1">
      <c r="A242" s="6">
        <v>4600</v>
      </c>
      <c r="B242" s="7" t="s">
        <v>6</v>
      </c>
      <c r="C242" s="7" t="s">
        <v>4</v>
      </c>
      <c r="D242" s="8">
        <v>179</v>
      </c>
      <c r="E242" s="8">
        <v>0.74</v>
      </c>
      <c r="F242" s="10"/>
      <c r="G242" s="10"/>
      <c r="H242" s="10"/>
      <c r="R242" s="6"/>
      <c r="S242" s="8"/>
      <c r="T242" s="8"/>
      <c r="U242" s="8"/>
      <c r="V242" s="8"/>
      <c r="W242" s="10"/>
      <c r="X242" s="32"/>
      <c r="Y242" s="10"/>
      <c r="Z242" s="10"/>
    </row>
    <row r="243" spans="1:26" ht="12.75" customHeight="1">
      <c r="A243" s="6">
        <v>4200</v>
      </c>
      <c r="B243" s="7" t="s">
        <v>6</v>
      </c>
      <c r="C243" s="7" t="s">
        <v>4</v>
      </c>
      <c r="D243" s="8">
        <v>179.5</v>
      </c>
      <c r="E243" s="8">
        <v>0.395</v>
      </c>
      <c r="F243" s="10"/>
      <c r="G243" s="10"/>
      <c r="H243" s="10"/>
      <c r="R243" s="6"/>
      <c r="S243" s="8"/>
      <c r="T243" s="8"/>
      <c r="U243" s="8"/>
      <c r="V243" s="8"/>
      <c r="W243" s="10"/>
      <c r="X243" s="32"/>
      <c r="Y243" s="10"/>
      <c r="Z243" s="10"/>
    </row>
    <row r="244" spans="1:26" ht="12.75" customHeight="1">
      <c r="A244" s="6">
        <v>4400</v>
      </c>
      <c r="B244" s="7" t="s">
        <v>6</v>
      </c>
      <c r="C244" s="7" t="s">
        <v>4</v>
      </c>
      <c r="D244" s="8">
        <v>179.5</v>
      </c>
      <c r="E244" s="8">
        <v>0.519</v>
      </c>
      <c r="F244" s="10"/>
      <c r="G244" s="10"/>
      <c r="H244" s="10"/>
      <c r="R244" s="6"/>
      <c r="S244" s="8"/>
      <c r="T244" s="8"/>
      <c r="U244" s="8"/>
      <c r="V244" s="8"/>
      <c r="W244" s="10"/>
      <c r="X244" s="32"/>
      <c r="Y244" s="10"/>
      <c r="Z244" s="10"/>
    </row>
    <row r="245" spans="1:26" ht="12.75" customHeight="1">
      <c r="A245" s="6">
        <v>4600</v>
      </c>
      <c r="B245" s="7" t="s">
        <v>6</v>
      </c>
      <c r="C245" s="7" t="s">
        <v>4</v>
      </c>
      <c r="D245" s="8">
        <v>179.5</v>
      </c>
      <c r="E245" s="8">
        <v>0.74</v>
      </c>
      <c r="F245" s="10"/>
      <c r="G245" s="10"/>
      <c r="H245" s="10"/>
      <c r="R245" s="6"/>
      <c r="S245" s="8"/>
      <c r="T245" s="8"/>
      <c r="U245" s="8"/>
      <c r="V245" s="8"/>
      <c r="W245" s="10"/>
      <c r="X245" s="32"/>
      <c r="Y245" s="10"/>
      <c r="Z245" s="10"/>
    </row>
    <row r="246" spans="1:26" ht="12.75" customHeight="1">
      <c r="A246" s="6">
        <v>4200</v>
      </c>
      <c r="B246" s="7" t="s">
        <v>6</v>
      </c>
      <c r="C246" s="7" t="s">
        <v>4</v>
      </c>
      <c r="D246" s="8">
        <v>180</v>
      </c>
      <c r="E246" s="8">
        <v>0.393</v>
      </c>
      <c r="F246" s="10"/>
      <c r="G246" s="10"/>
      <c r="H246" s="10"/>
      <c r="R246" s="6"/>
      <c r="S246" s="8"/>
      <c r="T246" s="8"/>
      <c r="U246" s="8"/>
      <c r="V246" s="8"/>
      <c r="W246" s="10"/>
      <c r="X246" s="32"/>
      <c r="Y246" s="10"/>
      <c r="Z246" s="10"/>
    </row>
    <row r="247" spans="1:26" ht="12.75" customHeight="1">
      <c r="A247" s="6">
        <v>4400</v>
      </c>
      <c r="B247" s="7" t="s">
        <v>6</v>
      </c>
      <c r="C247" s="7" t="s">
        <v>4</v>
      </c>
      <c r="D247" s="8">
        <v>180</v>
      </c>
      <c r="E247" s="8">
        <v>0.517</v>
      </c>
      <c r="F247" s="10"/>
      <c r="G247" s="10"/>
      <c r="H247" s="10"/>
      <c r="R247" s="6"/>
      <c r="S247" s="8"/>
      <c r="T247" s="8"/>
      <c r="U247" s="8"/>
      <c r="V247" s="8"/>
      <c r="W247" s="10"/>
      <c r="X247" s="32"/>
      <c r="Y247" s="10"/>
      <c r="Z247" s="10"/>
    </row>
    <row r="248" spans="1:26" ht="12.75" customHeight="1">
      <c r="A248" s="6">
        <v>4600</v>
      </c>
      <c r="B248" s="7" t="s">
        <v>6</v>
      </c>
      <c r="C248" s="7" t="s">
        <v>4</v>
      </c>
      <c r="D248" s="8">
        <v>180</v>
      </c>
      <c r="E248" s="8">
        <v>0.74</v>
      </c>
      <c r="F248" s="10"/>
      <c r="G248" s="10"/>
      <c r="H248" s="10"/>
      <c r="R248" s="6"/>
      <c r="S248" s="8"/>
      <c r="T248" s="8"/>
      <c r="U248" s="8"/>
      <c r="V248" s="8"/>
      <c r="W248" s="10"/>
      <c r="X248" s="32"/>
      <c r="Y248" s="10"/>
      <c r="Z248" s="10"/>
    </row>
    <row r="249" spans="1:26" ht="12.75" customHeight="1">
      <c r="A249" s="6">
        <v>4200</v>
      </c>
      <c r="B249" s="7" t="s">
        <v>6</v>
      </c>
      <c r="C249" s="7" t="s">
        <v>4</v>
      </c>
      <c r="D249" s="8">
        <v>180.5</v>
      </c>
      <c r="E249" s="8">
        <v>0.389</v>
      </c>
      <c r="F249" s="10"/>
      <c r="G249" s="10"/>
      <c r="H249" s="10"/>
      <c r="R249" s="6"/>
      <c r="S249" s="8"/>
      <c r="T249" s="8"/>
      <c r="U249" s="8"/>
      <c r="V249" s="8"/>
      <c r="W249" s="10"/>
      <c r="X249" s="32"/>
      <c r="Y249" s="10"/>
      <c r="Z249" s="10"/>
    </row>
    <row r="250" spans="1:26" ht="12.75" customHeight="1">
      <c r="A250" s="6">
        <v>4400</v>
      </c>
      <c r="B250" s="7" t="s">
        <v>6</v>
      </c>
      <c r="C250" s="7" t="s">
        <v>4</v>
      </c>
      <c r="D250" s="8">
        <v>180.5</v>
      </c>
      <c r="E250" s="8">
        <v>0.512</v>
      </c>
      <c r="F250" s="10"/>
      <c r="G250" s="10"/>
      <c r="H250" s="10"/>
      <c r="R250" s="6"/>
      <c r="S250" s="8"/>
      <c r="T250" s="8"/>
      <c r="U250" s="8"/>
      <c r="V250" s="8"/>
      <c r="W250" s="10"/>
      <c r="X250" s="32"/>
      <c r="Y250" s="10"/>
      <c r="Z250" s="10"/>
    </row>
    <row r="251" spans="1:26" ht="12.75" customHeight="1">
      <c r="A251" s="6">
        <v>4600</v>
      </c>
      <c r="B251" s="7" t="s">
        <v>6</v>
      </c>
      <c r="C251" s="7" t="s">
        <v>4</v>
      </c>
      <c r="D251" s="8">
        <v>180.5</v>
      </c>
      <c r="E251" s="8">
        <v>0.73</v>
      </c>
      <c r="F251" s="10"/>
      <c r="G251" s="10"/>
      <c r="H251" s="10"/>
      <c r="R251" s="6"/>
      <c r="S251" s="8"/>
      <c r="T251" s="8"/>
      <c r="U251" s="8"/>
      <c r="V251" s="8"/>
      <c r="W251" s="10"/>
      <c r="X251" s="32"/>
      <c r="Y251" s="10"/>
      <c r="Z251" s="10"/>
    </row>
    <row r="252" spans="1:26" ht="12.75" customHeight="1">
      <c r="A252" s="6">
        <v>4200</v>
      </c>
      <c r="B252" s="7" t="s">
        <v>6</v>
      </c>
      <c r="C252" s="7" t="s">
        <v>4</v>
      </c>
      <c r="D252" s="8">
        <v>181</v>
      </c>
      <c r="E252" s="8">
        <v>0.383</v>
      </c>
      <c r="F252" s="10"/>
      <c r="G252" s="10"/>
      <c r="H252" s="10"/>
      <c r="R252" s="6"/>
      <c r="S252" s="8"/>
      <c r="T252" s="8"/>
      <c r="U252" s="8"/>
      <c r="V252" s="8"/>
      <c r="W252" s="10"/>
      <c r="X252" s="32"/>
      <c r="Y252" s="10"/>
      <c r="Z252" s="10"/>
    </row>
    <row r="253" spans="1:26" ht="12.75" customHeight="1">
      <c r="A253" s="6">
        <v>4400</v>
      </c>
      <c r="B253" s="7" t="s">
        <v>6</v>
      </c>
      <c r="C253" s="7" t="s">
        <v>4</v>
      </c>
      <c r="D253" s="8">
        <v>181</v>
      </c>
      <c r="E253" s="8">
        <v>0.504</v>
      </c>
      <c r="F253" s="10"/>
      <c r="G253" s="10"/>
      <c r="H253" s="10"/>
      <c r="R253" s="6"/>
      <c r="S253" s="8"/>
      <c r="T253" s="8"/>
      <c r="U253" s="8"/>
      <c r="V253" s="8"/>
      <c r="W253" s="10"/>
      <c r="X253" s="32"/>
      <c r="Y253" s="10"/>
      <c r="Z253" s="10"/>
    </row>
    <row r="254" spans="1:26" ht="12.75" customHeight="1">
      <c r="A254" s="6">
        <v>4600</v>
      </c>
      <c r="B254" s="7" t="s">
        <v>6</v>
      </c>
      <c r="C254" s="7" t="s">
        <v>4</v>
      </c>
      <c r="D254" s="8">
        <v>181</v>
      </c>
      <c r="E254" s="8">
        <v>0.72</v>
      </c>
      <c r="F254" s="10"/>
      <c r="G254" s="10"/>
      <c r="H254" s="10"/>
      <c r="R254" s="6"/>
      <c r="S254" s="8"/>
      <c r="T254" s="8"/>
      <c r="U254" s="8"/>
      <c r="V254" s="8"/>
      <c r="W254" s="10"/>
      <c r="X254" s="32"/>
      <c r="Y254" s="10"/>
      <c r="Z254" s="10"/>
    </row>
    <row r="255" spans="1:26" ht="12.75" customHeight="1">
      <c r="A255" s="6">
        <v>4200</v>
      </c>
      <c r="B255" s="7" t="s">
        <v>6</v>
      </c>
      <c r="C255" s="7" t="s">
        <v>4</v>
      </c>
      <c r="D255" s="8">
        <v>181.5</v>
      </c>
      <c r="E255" s="8">
        <v>0.375</v>
      </c>
      <c r="F255" s="10"/>
      <c r="G255" s="10"/>
      <c r="H255" s="10"/>
      <c r="R255" s="6"/>
      <c r="S255" s="8"/>
      <c r="T255" s="8"/>
      <c r="U255" s="8"/>
      <c r="V255" s="8"/>
      <c r="W255" s="10"/>
      <c r="X255" s="32"/>
      <c r="Y255" s="10"/>
      <c r="Z255" s="10"/>
    </row>
    <row r="256" spans="1:26" ht="12.75" customHeight="1">
      <c r="A256" s="6">
        <v>4400</v>
      </c>
      <c r="B256" s="7" t="s">
        <v>6</v>
      </c>
      <c r="C256" s="7" t="s">
        <v>4</v>
      </c>
      <c r="D256" s="8">
        <v>181.5</v>
      </c>
      <c r="E256" s="8">
        <v>0.494</v>
      </c>
      <c r="F256" s="10"/>
      <c r="G256" s="10"/>
      <c r="H256" s="10"/>
      <c r="R256" s="6"/>
      <c r="S256" s="8"/>
      <c r="T256" s="8"/>
      <c r="U256" s="8"/>
      <c r="V256" s="8"/>
      <c r="W256" s="10"/>
      <c r="X256" s="32"/>
      <c r="Y256" s="10"/>
      <c r="Z256" s="10"/>
    </row>
    <row r="257" spans="1:26" ht="12.75" customHeight="1">
      <c r="A257" s="6">
        <v>4600</v>
      </c>
      <c r="B257" s="7" t="s">
        <v>6</v>
      </c>
      <c r="C257" s="7" t="s">
        <v>4</v>
      </c>
      <c r="D257" s="8">
        <v>181.5</v>
      </c>
      <c r="E257" s="8">
        <v>0.71</v>
      </c>
      <c r="F257" s="10"/>
      <c r="G257" s="10"/>
      <c r="H257" s="10"/>
      <c r="R257" s="6"/>
      <c r="S257" s="8"/>
      <c r="T257" s="8"/>
      <c r="U257" s="8"/>
      <c r="V257" s="8"/>
      <c r="W257" s="10"/>
      <c r="X257" s="32"/>
      <c r="Y257" s="10"/>
      <c r="Z257" s="10"/>
    </row>
    <row r="258" spans="1:26" ht="12.75" customHeight="1">
      <c r="A258" s="6">
        <v>4200</v>
      </c>
      <c r="B258" s="7" t="s">
        <v>6</v>
      </c>
      <c r="C258" s="7" t="s">
        <v>4</v>
      </c>
      <c r="D258" s="8">
        <v>182</v>
      </c>
      <c r="E258" s="8">
        <v>0.366</v>
      </c>
      <c r="F258" s="10"/>
      <c r="G258" s="10"/>
      <c r="H258" s="10"/>
      <c r="R258" s="6"/>
      <c r="S258" s="8"/>
      <c r="T258" s="8"/>
      <c r="U258" s="8"/>
      <c r="V258" s="8"/>
      <c r="W258" s="10"/>
      <c r="X258" s="32"/>
      <c r="Y258" s="10"/>
      <c r="Z258" s="10"/>
    </row>
    <row r="259" spans="1:26" ht="12.75" customHeight="1">
      <c r="A259" s="6">
        <v>4400</v>
      </c>
      <c r="B259" s="7" t="s">
        <v>6</v>
      </c>
      <c r="C259" s="7" t="s">
        <v>4</v>
      </c>
      <c r="D259" s="8">
        <v>182</v>
      </c>
      <c r="E259" s="8">
        <v>0.482</v>
      </c>
      <c r="F259" s="10"/>
      <c r="G259" s="10"/>
      <c r="H259" s="10"/>
      <c r="R259" s="6"/>
      <c r="S259" s="8"/>
      <c r="T259" s="8"/>
      <c r="U259" s="8"/>
      <c r="V259" s="8"/>
      <c r="W259" s="10"/>
      <c r="X259" s="32"/>
      <c r="Y259" s="10"/>
      <c r="Z259" s="10"/>
    </row>
    <row r="260" spans="1:26" ht="12.75" customHeight="1">
      <c r="A260" s="6">
        <v>4600</v>
      </c>
      <c r="B260" s="7" t="s">
        <v>6</v>
      </c>
      <c r="C260" s="7" t="s">
        <v>4</v>
      </c>
      <c r="D260" s="8">
        <v>182</v>
      </c>
      <c r="E260" s="8">
        <v>0.69</v>
      </c>
      <c r="F260" s="10"/>
      <c r="G260" s="10"/>
      <c r="H260" s="10"/>
      <c r="R260" s="6"/>
      <c r="S260" s="8"/>
      <c r="T260" s="8"/>
      <c r="U260" s="8"/>
      <c r="V260" s="8"/>
      <c r="W260" s="10"/>
      <c r="X260" s="32"/>
      <c r="Y260" s="10"/>
      <c r="Z260" s="10"/>
    </row>
    <row r="261" spans="1:26" ht="12.75" customHeight="1">
      <c r="A261" s="6">
        <v>4200</v>
      </c>
      <c r="B261" s="7" t="s">
        <v>6</v>
      </c>
      <c r="C261" s="7" t="s">
        <v>4</v>
      </c>
      <c r="D261" s="8">
        <v>182.5</v>
      </c>
      <c r="E261" s="8">
        <v>0.355</v>
      </c>
      <c r="F261" s="10"/>
      <c r="G261" s="10"/>
      <c r="H261" s="10"/>
      <c r="R261" s="6"/>
      <c r="S261" s="8"/>
      <c r="T261" s="8"/>
      <c r="U261" s="8"/>
      <c r="V261" s="8"/>
      <c r="W261" s="10"/>
      <c r="X261" s="32"/>
      <c r="Y261" s="10"/>
      <c r="Z261" s="10"/>
    </row>
    <row r="262" spans="1:26" ht="12.75" customHeight="1">
      <c r="A262" s="6">
        <v>4400</v>
      </c>
      <c r="B262" s="7" t="s">
        <v>6</v>
      </c>
      <c r="C262" s="7" t="s">
        <v>4</v>
      </c>
      <c r="D262" s="8">
        <v>182.5</v>
      </c>
      <c r="E262" s="8">
        <v>0.468</v>
      </c>
      <c r="F262" s="10"/>
      <c r="G262" s="10"/>
      <c r="H262" s="10"/>
      <c r="R262" s="6"/>
      <c r="S262" s="8"/>
      <c r="T262" s="8"/>
      <c r="U262" s="8"/>
      <c r="V262" s="8"/>
      <c r="W262" s="10"/>
      <c r="X262" s="32"/>
      <c r="Y262" s="10"/>
      <c r="Z262" s="10"/>
    </row>
    <row r="263" spans="1:26" ht="12.75" customHeight="1">
      <c r="A263" s="6">
        <v>4600</v>
      </c>
      <c r="B263" s="7" t="s">
        <v>6</v>
      </c>
      <c r="C263" s="7" t="s">
        <v>4</v>
      </c>
      <c r="D263" s="8">
        <v>182.5</v>
      </c>
      <c r="E263" s="8">
        <v>0.67</v>
      </c>
      <c r="F263" s="10"/>
      <c r="G263" s="10"/>
      <c r="H263" s="10"/>
      <c r="R263" s="6"/>
      <c r="S263" s="8"/>
      <c r="T263" s="8"/>
      <c r="U263" s="8"/>
      <c r="V263" s="8"/>
      <c r="W263" s="10"/>
      <c r="X263" s="32"/>
      <c r="Y263" s="10"/>
      <c r="Z263" s="10"/>
    </row>
    <row r="264" spans="1:26" ht="12.75" customHeight="1">
      <c r="A264" s="6">
        <v>4200</v>
      </c>
      <c r="B264" s="7" t="s">
        <v>6</v>
      </c>
      <c r="C264" s="7" t="s">
        <v>4</v>
      </c>
      <c r="D264" s="8">
        <v>183</v>
      </c>
      <c r="E264" s="8">
        <v>0.354</v>
      </c>
      <c r="F264" s="10"/>
      <c r="G264" s="10"/>
      <c r="H264" s="10"/>
      <c r="R264" s="6"/>
      <c r="S264" s="8"/>
      <c r="T264" s="8"/>
      <c r="U264" s="8"/>
      <c r="V264" s="8"/>
      <c r="W264" s="10"/>
      <c r="X264" s="32"/>
      <c r="Y264" s="10"/>
      <c r="Z264" s="10"/>
    </row>
    <row r="265" spans="1:26" ht="12.75" customHeight="1">
      <c r="A265" s="6">
        <v>4400</v>
      </c>
      <c r="B265" s="7" t="s">
        <v>6</v>
      </c>
      <c r="C265" s="7" t="s">
        <v>4</v>
      </c>
      <c r="D265" s="8">
        <v>183</v>
      </c>
      <c r="E265" s="8">
        <v>0.467</v>
      </c>
      <c r="F265" s="10"/>
      <c r="G265" s="10"/>
      <c r="H265" s="10"/>
      <c r="R265" s="6"/>
      <c r="S265" s="8"/>
      <c r="T265" s="8"/>
      <c r="U265" s="8"/>
      <c r="V265" s="8"/>
      <c r="W265" s="10"/>
      <c r="X265" s="32"/>
      <c r="Y265" s="10"/>
      <c r="Z265" s="10"/>
    </row>
    <row r="266" spans="1:26" ht="12.75" customHeight="1">
      <c r="A266" s="6">
        <v>4600</v>
      </c>
      <c r="B266" s="7" t="s">
        <v>6</v>
      </c>
      <c r="C266" s="7" t="s">
        <v>4</v>
      </c>
      <c r="D266" s="8">
        <v>183</v>
      </c>
      <c r="E266" s="8">
        <v>0.67</v>
      </c>
      <c r="F266" s="10"/>
      <c r="G266" s="10"/>
      <c r="H266" s="10"/>
      <c r="R266" s="6"/>
      <c r="S266" s="8"/>
      <c r="T266" s="8"/>
      <c r="U266" s="8"/>
      <c r="V266" s="8"/>
      <c r="W266" s="10"/>
      <c r="X266" s="32"/>
      <c r="Y266" s="10"/>
      <c r="Z266" s="10"/>
    </row>
    <row r="267" spans="1:26" ht="12.75" customHeight="1">
      <c r="A267" s="6">
        <v>4200</v>
      </c>
      <c r="B267" s="7" t="s">
        <v>6</v>
      </c>
      <c r="C267" s="7" t="s">
        <v>4</v>
      </c>
      <c r="D267" s="8">
        <v>183.5</v>
      </c>
      <c r="E267" s="8">
        <v>0.363</v>
      </c>
      <c r="F267" s="10"/>
      <c r="G267" s="10"/>
      <c r="H267" s="10"/>
      <c r="R267" s="6"/>
      <c r="S267" s="8"/>
      <c r="T267" s="8"/>
      <c r="U267" s="8"/>
      <c r="V267" s="8"/>
      <c r="W267" s="10"/>
      <c r="X267" s="32"/>
      <c r="Y267" s="10"/>
      <c r="Z267" s="10"/>
    </row>
    <row r="268" spans="1:26" ht="12.75" customHeight="1">
      <c r="A268" s="6">
        <v>4400</v>
      </c>
      <c r="B268" s="7" t="s">
        <v>6</v>
      </c>
      <c r="C268" s="7" t="s">
        <v>4</v>
      </c>
      <c r="D268" s="8">
        <v>183.5</v>
      </c>
      <c r="E268" s="8">
        <v>0.479</v>
      </c>
      <c r="F268" s="10"/>
      <c r="G268" s="10"/>
      <c r="H268" s="10"/>
      <c r="R268" s="6"/>
      <c r="S268" s="8"/>
      <c r="T268" s="8"/>
      <c r="U268" s="8"/>
      <c r="V268" s="8"/>
      <c r="W268" s="10"/>
      <c r="X268" s="32"/>
      <c r="Y268" s="10"/>
      <c r="Z268" s="10"/>
    </row>
    <row r="269" spans="1:26" ht="12.75" customHeight="1">
      <c r="A269" s="6">
        <v>4600</v>
      </c>
      <c r="B269" s="7" t="s">
        <v>6</v>
      </c>
      <c r="C269" s="7" t="s">
        <v>4</v>
      </c>
      <c r="D269" s="8">
        <v>183.5</v>
      </c>
      <c r="E269" s="8">
        <v>0.69</v>
      </c>
      <c r="F269" s="10"/>
      <c r="G269" s="10"/>
      <c r="H269" s="10"/>
      <c r="R269" s="6"/>
      <c r="S269" s="8"/>
      <c r="T269" s="8"/>
      <c r="U269" s="8"/>
      <c r="V269" s="8"/>
      <c r="W269" s="10"/>
      <c r="X269" s="32"/>
      <c r="Y269" s="10"/>
      <c r="Z269" s="10"/>
    </row>
    <row r="270" spans="1:26" ht="12.75" customHeight="1">
      <c r="A270" s="6">
        <v>4200</v>
      </c>
      <c r="B270" s="7" t="s">
        <v>6</v>
      </c>
      <c r="C270" s="7" t="s">
        <v>4</v>
      </c>
      <c r="D270" s="8">
        <v>184</v>
      </c>
      <c r="E270" s="8">
        <v>0.364</v>
      </c>
      <c r="F270" s="10"/>
      <c r="G270" s="10"/>
      <c r="H270" s="10"/>
      <c r="R270" s="6"/>
      <c r="S270" s="8"/>
      <c r="T270" s="8"/>
      <c r="U270" s="8"/>
      <c r="V270" s="8"/>
      <c r="W270" s="10"/>
      <c r="X270" s="32"/>
      <c r="Y270" s="10"/>
      <c r="Z270" s="10"/>
    </row>
    <row r="271" spans="1:26" ht="12.75" customHeight="1">
      <c r="A271" s="6">
        <v>4400</v>
      </c>
      <c r="B271" s="7" t="s">
        <v>6</v>
      </c>
      <c r="C271" s="7" t="s">
        <v>4</v>
      </c>
      <c r="D271" s="8">
        <v>184</v>
      </c>
      <c r="E271" s="8">
        <v>0.48</v>
      </c>
      <c r="F271" s="10"/>
      <c r="G271" s="10"/>
      <c r="H271" s="10"/>
      <c r="R271" s="6"/>
      <c r="S271" s="8"/>
      <c r="T271" s="8"/>
      <c r="U271" s="8"/>
      <c r="V271" s="8"/>
      <c r="W271" s="10"/>
      <c r="X271" s="32"/>
      <c r="Y271" s="10"/>
      <c r="Z271" s="10"/>
    </row>
    <row r="272" spans="1:26" ht="12.75" customHeight="1">
      <c r="A272" s="6">
        <v>4600</v>
      </c>
      <c r="B272" s="7" t="s">
        <v>6</v>
      </c>
      <c r="C272" s="7" t="s">
        <v>4</v>
      </c>
      <c r="D272" s="8">
        <v>184</v>
      </c>
      <c r="E272" s="8">
        <v>0.69</v>
      </c>
      <c r="F272" s="10"/>
      <c r="G272" s="10"/>
      <c r="H272" s="10"/>
      <c r="R272" s="6"/>
      <c r="S272" s="8"/>
      <c r="T272" s="8"/>
      <c r="U272" s="8"/>
      <c r="V272" s="8"/>
      <c r="W272" s="10"/>
      <c r="X272" s="32"/>
      <c r="Y272" s="10"/>
      <c r="Z272" s="10"/>
    </row>
    <row r="273" spans="1:26" ht="12.75" customHeight="1">
      <c r="A273" s="6">
        <v>4200</v>
      </c>
      <c r="B273" s="7" t="s">
        <v>6</v>
      </c>
      <c r="C273" s="7" t="s">
        <v>4</v>
      </c>
      <c r="D273" s="8">
        <v>184.5</v>
      </c>
      <c r="E273" s="8">
        <v>0.364</v>
      </c>
      <c r="F273" s="10"/>
      <c r="G273" s="10"/>
      <c r="H273" s="10"/>
      <c r="R273" s="6"/>
      <c r="S273" s="8"/>
      <c r="T273" s="8"/>
      <c r="U273" s="8"/>
      <c r="V273" s="8"/>
      <c r="W273" s="10"/>
      <c r="X273" s="32"/>
      <c r="Y273" s="10"/>
      <c r="Z273" s="10"/>
    </row>
    <row r="274" spans="1:26" ht="12.75" customHeight="1">
      <c r="A274" s="6">
        <v>4400</v>
      </c>
      <c r="B274" s="7" t="s">
        <v>6</v>
      </c>
      <c r="C274" s="7" t="s">
        <v>4</v>
      </c>
      <c r="D274" s="8">
        <v>184.5</v>
      </c>
      <c r="E274" s="8">
        <v>0.48</v>
      </c>
      <c r="F274" s="10"/>
      <c r="G274" s="10"/>
      <c r="H274" s="10"/>
      <c r="R274" s="6"/>
      <c r="S274" s="8"/>
      <c r="T274" s="8"/>
      <c r="U274" s="8"/>
      <c r="V274" s="8"/>
      <c r="W274" s="10"/>
      <c r="X274" s="32"/>
      <c r="Y274" s="10"/>
      <c r="Z274" s="10"/>
    </row>
    <row r="275" spans="1:26" ht="12.75" customHeight="1">
      <c r="A275" s="6">
        <v>4600</v>
      </c>
      <c r="B275" s="7" t="s">
        <v>6</v>
      </c>
      <c r="C275" s="7" t="s">
        <v>4</v>
      </c>
      <c r="D275" s="8">
        <v>184.5</v>
      </c>
      <c r="E275" s="8">
        <v>0.69</v>
      </c>
      <c r="F275" s="10"/>
      <c r="G275" s="10"/>
      <c r="H275" s="10"/>
      <c r="R275" s="6"/>
      <c r="S275" s="8"/>
      <c r="T275" s="8"/>
      <c r="U275" s="8"/>
      <c r="V275" s="8"/>
      <c r="W275" s="10"/>
      <c r="X275" s="32"/>
      <c r="Y275" s="10"/>
      <c r="Z275" s="10"/>
    </row>
    <row r="276" spans="1:26" ht="12.75" customHeight="1">
      <c r="A276" s="6">
        <v>4200</v>
      </c>
      <c r="B276" s="7" t="s">
        <v>6</v>
      </c>
      <c r="C276" s="7" t="s">
        <v>4</v>
      </c>
      <c r="D276" s="8">
        <v>185</v>
      </c>
      <c r="E276" s="8">
        <v>0.366</v>
      </c>
      <c r="F276" s="10"/>
      <c r="G276" s="10"/>
      <c r="H276" s="10"/>
      <c r="R276" s="6"/>
      <c r="S276" s="8"/>
      <c r="T276" s="8"/>
      <c r="U276" s="8"/>
      <c r="V276" s="8"/>
      <c r="W276" s="10"/>
      <c r="X276" s="32"/>
      <c r="Y276" s="10"/>
      <c r="Z276" s="10"/>
    </row>
    <row r="277" spans="1:26" ht="12.75" customHeight="1">
      <c r="A277" s="6">
        <v>4400</v>
      </c>
      <c r="B277" s="7" t="s">
        <v>6</v>
      </c>
      <c r="C277" s="7" t="s">
        <v>4</v>
      </c>
      <c r="D277" s="8">
        <v>185</v>
      </c>
      <c r="E277" s="8">
        <v>0.483</v>
      </c>
      <c r="F277" s="10"/>
      <c r="G277" s="10"/>
      <c r="H277" s="10"/>
      <c r="R277" s="6"/>
      <c r="S277" s="8"/>
      <c r="T277" s="8"/>
      <c r="U277" s="8"/>
      <c r="V277" s="8"/>
      <c r="W277" s="10"/>
      <c r="X277" s="32"/>
      <c r="Y277" s="10"/>
      <c r="Z277" s="10"/>
    </row>
    <row r="278" spans="1:26" ht="12.75" customHeight="1">
      <c r="A278" s="6">
        <v>4600</v>
      </c>
      <c r="B278" s="7" t="s">
        <v>6</v>
      </c>
      <c r="C278" s="7" t="s">
        <v>4</v>
      </c>
      <c r="D278" s="8">
        <v>185</v>
      </c>
      <c r="E278" s="8">
        <v>0.69</v>
      </c>
      <c r="F278" s="10"/>
      <c r="G278" s="10"/>
      <c r="H278" s="10"/>
      <c r="R278" s="6"/>
      <c r="S278" s="8"/>
      <c r="T278" s="8"/>
      <c r="U278" s="8"/>
      <c r="V278" s="8"/>
      <c r="W278" s="10"/>
      <c r="X278" s="32"/>
      <c r="Y278" s="10"/>
      <c r="Z278" s="10"/>
    </row>
    <row r="279" spans="1:26" ht="12.75" customHeight="1">
      <c r="A279" s="6">
        <v>4200</v>
      </c>
      <c r="B279" s="7" t="s">
        <v>6</v>
      </c>
      <c r="C279" s="7" t="s">
        <v>4</v>
      </c>
      <c r="D279" s="8">
        <v>185.5</v>
      </c>
      <c r="E279" s="8">
        <v>0.362</v>
      </c>
      <c r="F279" s="10"/>
      <c r="G279" s="10"/>
      <c r="H279" s="10"/>
      <c r="R279" s="6"/>
      <c r="S279" s="8"/>
      <c r="T279" s="8"/>
      <c r="U279" s="8"/>
      <c r="V279" s="8"/>
      <c r="W279" s="10"/>
      <c r="X279" s="32"/>
      <c r="Y279" s="10"/>
      <c r="Z279" s="10"/>
    </row>
    <row r="280" spans="1:26" ht="12.75" customHeight="1">
      <c r="A280" s="6">
        <v>4400</v>
      </c>
      <c r="B280" s="7" t="s">
        <v>6</v>
      </c>
      <c r="C280" s="7" t="s">
        <v>4</v>
      </c>
      <c r="D280" s="8">
        <v>185.5</v>
      </c>
      <c r="E280" s="8">
        <v>0.478</v>
      </c>
      <c r="F280" s="10"/>
      <c r="G280" s="10"/>
      <c r="H280" s="10"/>
      <c r="R280" s="6"/>
      <c r="S280" s="8"/>
      <c r="T280" s="8"/>
      <c r="U280" s="8"/>
      <c r="V280" s="8"/>
      <c r="W280" s="10"/>
      <c r="X280" s="32"/>
      <c r="Y280" s="10"/>
      <c r="Z280" s="10"/>
    </row>
    <row r="281" spans="1:26" ht="12.75" customHeight="1">
      <c r="A281" s="6">
        <v>4600</v>
      </c>
      <c r="B281" s="7" t="s">
        <v>6</v>
      </c>
      <c r="C281" s="7" t="s">
        <v>4</v>
      </c>
      <c r="D281" s="8">
        <v>185.5</v>
      </c>
      <c r="E281" s="8">
        <v>0.69</v>
      </c>
      <c r="F281" s="10"/>
      <c r="G281" s="10"/>
      <c r="H281" s="10"/>
      <c r="R281" s="6"/>
      <c r="S281" s="8"/>
      <c r="T281" s="8"/>
      <c r="U281" s="8"/>
      <c r="V281" s="8"/>
      <c r="W281" s="10"/>
      <c r="X281" s="32"/>
      <c r="Y281" s="10"/>
      <c r="Z281" s="10"/>
    </row>
    <row r="282" spans="1:26" ht="12.75" customHeight="1">
      <c r="A282" s="6">
        <v>4200</v>
      </c>
      <c r="B282" s="7" t="s">
        <v>6</v>
      </c>
      <c r="C282" s="7" t="s">
        <v>4</v>
      </c>
      <c r="D282" s="8">
        <v>186</v>
      </c>
      <c r="E282" s="8">
        <v>0.352</v>
      </c>
      <c r="F282" s="10"/>
      <c r="G282" s="10"/>
      <c r="H282" s="10"/>
      <c r="R282" s="6"/>
      <c r="S282" s="8"/>
      <c r="T282" s="8"/>
      <c r="U282" s="8"/>
      <c r="V282" s="8"/>
      <c r="W282" s="10"/>
      <c r="X282" s="32"/>
      <c r="Y282" s="10"/>
      <c r="Z282" s="10"/>
    </row>
    <row r="283" spans="1:26" ht="12.75" customHeight="1">
      <c r="A283" s="6">
        <v>4400</v>
      </c>
      <c r="B283" s="7" t="s">
        <v>6</v>
      </c>
      <c r="C283" s="7" t="s">
        <v>4</v>
      </c>
      <c r="D283" s="8">
        <v>186</v>
      </c>
      <c r="E283" s="8">
        <v>0.464</v>
      </c>
      <c r="F283" s="10"/>
      <c r="G283" s="10"/>
      <c r="H283" s="10"/>
      <c r="R283" s="6"/>
      <c r="S283" s="8"/>
      <c r="T283" s="8"/>
      <c r="U283" s="8"/>
      <c r="V283" s="8"/>
      <c r="W283" s="10"/>
      <c r="X283" s="32"/>
      <c r="Y283" s="10"/>
      <c r="Z283" s="10"/>
    </row>
    <row r="284" spans="1:26" ht="12.75" customHeight="1">
      <c r="A284" s="6">
        <v>4600</v>
      </c>
      <c r="B284" s="7" t="s">
        <v>6</v>
      </c>
      <c r="C284" s="7" t="s">
        <v>4</v>
      </c>
      <c r="D284" s="8">
        <v>186</v>
      </c>
      <c r="E284" s="8">
        <v>0.67</v>
      </c>
      <c r="F284" s="10"/>
      <c r="G284" s="10"/>
      <c r="H284" s="10"/>
      <c r="R284" s="6"/>
      <c r="S284" s="8"/>
      <c r="T284" s="8"/>
      <c r="U284" s="8"/>
      <c r="V284" s="8"/>
      <c r="W284" s="10"/>
      <c r="X284" s="32"/>
      <c r="Y284" s="10"/>
      <c r="Z284" s="10"/>
    </row>
    <row r="285" spans="1:26" ht="12.75" customHeight="1">
      <c r="A285" s="6">
        <v>4200</v>
      </c>
      <c r="B285" s="7" t="s">
        <v>6</v>
      </c>
      <c r="C285" s="7" t="s">
        <v>4</v>
      </c>
      <c r="D285" s="8">
        <v>186.5</v>
      </c>
      <c r="E285" s="8">
        <v>0.35</v>
      </c>
      <c r="F285" s="10"/>
      <c r="G285" s="10"/>
      <c r="H285" s="10"/>
      <c r="R285" s="6"/>
      <c r="S285" s="8"/>
      <c r="T285" s="8"/>
      <c r="U285" s="8"/>
      <c r="V285" s="8"/>
      <c r="W285" s="10"/>
      <c r="X285" s="32"/>
      <c r="Y285" s="10"/>
      <c r="Z285" s="10"/>
    </row>
    <row r="286" spans="1:26" ht="12.75" customHeight="1">
      <c r="A286" s="6">
        <v>4400</v>
      </c>
      <c r="B286" s="7" t="s">
        <v>6</v>
      </c>
      <c r="C286" s="7" t="s">
        <v>4</v>
      </c>
      <c r="D286" s="8">
        <v>186.5</v>
      </c>
      <c r="E286" s="8">
        <v>0.463</v>
      </c>
      <c r="F286" s="10"/>
      <c r="G286" s="10"/>
      <c r="H286" s="10"/>
      <c r="R286" s="6"/>
      <c r="S286" s="8"/>
      <c r="T286" s="8"/>
      <c r="U286" s="8"/>
      <c r="V286" s="8"/>
      <c r="W286" s="10"/>
      <c r="X286" s="32"/>
      <c r="Y286" s="10"/>
      <c r="Z286" s="10"/>
    </row>
    <row r="287" spans="1:26" ht="12.75" customHeight="1">
      <c r="A287" s="6">
        <v>4600</v>
      </c>
      <c r="B287" s="7" t="s">
        <v>6</v>
      </c>
      <c r="C287" s="7" t="s">
        <v>4</v>
      </c>
      <c r="D287" s="8">
        <v>186.5</v>
      </c>
      <c r="E287" s="8">
        <v>0.67</v>
      </c>
      <c r="F287" s="10"/>
      <c r="G287" s="10"/>
      <c r="H287" s="10"/>
      <c r="R287" s="6"/>
      <c r="S287" s="8"/>
      <c r="T287" s="8"/>
      <c r="U287" s="8"/>
      <c r="V287" s="8"/>
      <c r="W287" s="10"/>
      <c r="X287" s="32"/>
      <c r="Y287" s="10"/>
      <c r="Z287" s="10"/>
    </row>
    <row r="288" spans="1:26" ht="12.75" customHeight="1">
      <c r="A288" s="6">
        <v>4200</v>
      </c>
      <c r="B288" s="7" t="s">
        <v>6</v>
      </c>
      <c r="C288" s="7" t="s">
        <v>4</v>
      </c>
      <c r="D288" s="8">
        <v>187</v>
      </c>
      <c r="E288" s="8">
        <v>0.358</v>
      </c>
      <c r="F288" s="10"/>
      <c r="G288" s="10"/>
      <c r="H288" s="10"/>
      <c r="R288" s="6"/>
      <c r="S288" s="8"/>
      <c r="T288" s="8"/>
      <c r="U288" s="8"/>
      <c r="V288" s="8"/>
      <c r="W288" s="10"/>
      <c r="X288" s="32"/>
      <c r="Y288" s="10"/>
      <c r="Z288" s="10"/>
    </row>
    <row r="289" spans="1:26" ht="12.75" customHeight="1">
      <c r="A289" s="6">
        <v>4400</v>
      </c>
      <c r="B289" s="7" t="s">
        <v>6</v>
      </c>
      <c r="C289" s="7" t="s">
        <v>4</v>
      </c>
      <c r="D289" s="8">
        <v>187</v>
      </c>
      <c r="E289" s="8">
        <v>0.472</v>
      </c>
      <c r="F289" s="10"/>
      <c r="G289" s="10"/>
      <c r="H289" s="10"/>
      <c r="R289" s="6"/>
      <c r="S289" s="8"/>
      <c r="T289" s="8"/>
      <c r="U289" s="8"/>
      <c r="V289" s="8"/>
      <c r="W289" s="10"/>
      <c r="X289" s="32"/>
      <c r="Y289" s="10"/>
      <c r="Z289" s="10"/>
    </row>
    <row r="290" spans="1:26" ht="12.75" customHeight="1">
      <c r="A290" s="6">
        <v>4600</v>
      </c>
      <c r="B290" s="7" t="s">
        <v>6</v>
      </c>
      <c r="C290" s="7" t="s">
        <v>4</v>
      </c>
      <c r="D290" s="8">
        <v>187</v>
      </c>
      <c r="E290" s="8">
        <v>0.68</v>
      </c>
      <c r="F290" s="10"/>
      <c r="G290" s="10"/>
      <c r="H290" s="10"/>
      <c r="R290" s="6"/>
      <c r="S290" s="8"/>
      <c r="T290" s="8"/>
      <c r="U290" s="8"/>
      <c r="V290" s="8"/>
      <c r="W290" s="10"/>
      <c r="X290" s="32"/>
      <c r="Y290" s="10"/>
      <c r="Z290" s="10"/>
    </row>
    <row r="291" spans="1:26" ht="12.75" customHeight="1">
      <c r="A291" s="6">
        <v>4200</v>
      </c>
      <c r="B291" s="7" t="s">
        <v>6</v>
      </c>
      <c r="C291" s="7" t="s">
        <v>4</v>
      </c>
      <c r="D291" s="8">
        <v>187.5</v>
      </c>
      <c r="E291" s="8">
        <v>0.355</v>
      </c>
      <c r="F291" s="10"/>
      <c r="G291" s="10"/>
      <c r="H291" s="10"/>
      <c r="R291" s="6"/>
      <c r="S291" s="8"/>
      <c r="T291" s="8"/>
      <c r="U291" s="8"/>
      <c r="V291" s="8"/>
      <c r="W291" s="10"/>
      <c r="X291" s="32"/>
      <c r="Y291" s="10"/>
      <c r="Z291" s="10"/>
    </row>
    <row r="292" spans="1:26" ht="12.75" customHeight="1">
      <c r="A292" s="6">
        <v>4400</v>
      </c>
      <c r="B292" s="7" t="s">
        <v>6</v>
      </c>
      <c r="C292" s="7" t="s">
        <v>4</v>
      </c>
      <c r="D292" s="8">
        <v>187.5</v>
      </c>
      <c r="E292" s="8">
        <v>0.469</v>
      </c>
      <c r="F292" s="10"/>
      <c r="G292" s="10"/>
      <c r="H292" s="10"/>
      <c r="R292" s="6"/>
      <c r="S292" s="8"/>
      <c r="T292" s="8"/>
      <c r="U292" s="8"/>
      <c r="V292" s="8"/>
      <c r="W292" s="10"/>
      <c r="X292" s="32"/>
      <c r="Y292" s="10"/>
      <c r="Z292" s="10"/>
    </row>
    <row r="293" spans="1:26" ht="12.75" customHeight="1">
      <c r="A293" s="6">
        <v>4600</v>
      </c>
      <c r="B293" s="7" t="s">
        <v>6</v>
      </c>
      <c r="C293" s="7" t="s">
        <v>4</v>
      </c>
      <c r="D293" s="8">
        <v>187.5</v>
      </c>
      <c r="E293" s="8">
        <v>0.67</v>
      </c>
      <c r="F293" s="10"/>
      <c r="G293" s="10"/>
      <c r="H293" s="10"/>
      <c r="R293" s="6"/>
      <c r="S293" s="8"/>
      <c r="T293" s="8"/>
      <c r="U293" s="8"/>
      <c r="V293" s="8"/>
      <c r="W293" s="10"/>
      <c r="X293" s="32"/>
      <c r="Y293" s="10"/>
      <c r="Z293" s="10"/>
    </row>
    <row r="294" spans="1:26" ht="12.75" customHeight="1">
      <c r="A294" s="6">
        <v>4200</v>
      </c>
      <c r="B294" s="7" t="s">
        <v>6</v>
      </c>
      <c r="C294" s="7" t="s">
        <v>4</v>
      </c>
      <c r="D294" s="8">
        <v>188</v>
      </c>
      <c r="E294" s="8">
        <v>0.35</v>
      </c>
      <c r="F294" s="10"/>
      <c r="G294" s="10"/>
      <c r="H294" s="10"/>
      <c r="R294" s="6"/>
      <c r="S294" s="8"/>
      <c r="T294" s="8"/>
      <c r="U294" s="8"/>
      <c r="V294" s="8"/>
      <c r="W294" s="10"/>
      <c r="X294" s="32"/>
      <c r="Y294" s="10"/>
      <c r="Z294" s="10"/>
    </row>
    <row r="295" spans="1:26" ht="12.75" customHeight="1">
      <c r="A295" s="6">
        <v>4400</v>
      </c>
      <c r="B295" s="7" t="s">
        <v>6</v>
      </c>
      <c r="C295" s="7" t="s">
        <v>4</v>
      </c>
      <c r="D295" s="8">
        <v>188</v>
      </c>
      <c r="E295" s="8">
        <v>0.463</v>
      </c>
      <c r="F295" s="10"/>
      <c r="G295" s="10"/>
      <c r="H295" s="10"/>
      <c r="R295" s="6"/>
      <c r="S295" s="8"/>
      <c r="T295" s="8"/>
      <c r="U295" s="8"/>
      <c r="V295" s="8"/>
      <c r="W295" s="10"/>
      <c r="X295" s="32"/>
      <c r="Y295" s="10"/>
      <c r="Z295" s="10"/>
    </row>
    <row r="296" spans="1:26" ht="12.75" customHeight="1">
      <c r="A296" s="6">
        <v>4600</v>
      </c>
      <c r="B296" s="7" t="s">
        <v>6</v>
      </c>
      <c r="C296" s="7" t="s">
        <v>4</v>
      </c>
      <c r="D296" s="8">
        <v>188</v>
      </c>
      <c r="E296" s="8">
        <v>0.67</v>
      </c>
      <c r="F296" s="10"/>
      <c r="G296" s="10"/>
      <c r="H296" s="10"/>
      <c r="R296" s="6"/>
      <c r="S296" s="8"/>
      <c r="T296" s="8"/>
      <c r="U296" s="8"/>
      <c r="V296" s="8"/>
      <c r="W296" s="10"/>
      <c r="X296" s="32"/>
      <c r="Y296" s="10"/>
      <c r="Z296" s="10"/>
    </row>
    <row r="297" spans="1:26" ht="12.75" customHeight="1">
      <c r="A297" s="6">
        <v>4200</v>
      </c>
      <c r="B297" s="7" t="s">
        <v>6</v>
      </c>
      <c r="C297" s="7" t="s">
        <v>4</v>
      </c>
      <c r="D297" s="8">
        <v>188.5</v>
      </c>
      <c r="E297" s="8">
        <v>0.349</v>
      </c>
      <c r="F297" s="10"/>
      <c r="G297" s="10"/>
      <c r="H297" s="10"/>
      <c r="R297" s="6"/>
      <c r="S297" s="8"/>
      <c r="T297" s="8"/>
      <c r="U297" s="8"/>
      <c r="V297" s="8"/>
      <c r="W297" s="10"/>
      <c r="X297" s="32"/>
      <c r="Y297" s="10"/>
      <c r="Z297" s="10"/>
    </row>
    <row r="298" spans="1:26" ht="12.75" customHeight="1">
      <c r="A298" s="6">
        <v>4400</v>
      </c>
      <c r="B298" s="7" t="s">
        <v>6</v>
      </c>
      <c r="C298" s="7" t="s">
        <v>4</v>
      </c>
      <c r="D298" s="8">
        <v>188.5</v>
      </c>
      <c r="E298" s="8">
        <v>0.462</v>
      </c>
      <c r="F298" s="10"/>
      <c r="G298" s="10"/>
      <c r="H298" s="10"/>
      <c r="R298" s="6"/>
      <c r="S298" s="8"/>
      <c r="T298" s="8"/>
      <c r="U298" s="8"/>
      <c r="V298" s="8"/>
      <c r="W298" s="10"/>
      <c r="X298" s="32"/>
      <c r="Y298" s="10"/>
      <c r="Z298" s="10"/>
    </row>
    <row r="299" spans="1:26" ht="12.75" customHeight="1">
      <c r="A299" s="6">
        <v>4600</v>
      </c>
      <c r="B299" s="7" t="s">
        <v>6</v>
      </c>
      <c r="C299" s="7" t="s">
        <v>4</v>
      </c>
      <c r="D299" s="8">
        <v>188.5</v>
      </c>
      <c r="E299" s="8">
        <v>0.67</v>
      </c>
      <c r="F299" s="10"/>
      <c r="G299" s="10"/>
      <c r="H299" s="10"/>
      <c r="R299" s="6"/>
      <c r="S299" s="8"/>
      <c r="T299" s="8"/>
      <c r="U299" s="8"/>
      <c r="V299" s="8"/>
      <c r="W299" s="10"/>
      <c r="X299" s="32"/>
      <c r="Y299" s="10"/>
      <c r="Z299" s="10"/>
    </row>
    <row r="300" spans="1:26" ht="12.75" customHeight="1">
      <c r="A300" s="6">
        <v>4200</v>
      </c>
      <c r="B300" s="7" t="s">
        <v>6</v>
      </c>
      <c r="C300" s="7" t="s">
        <v>4</v>
      </c>
      <c r="D300" s="8">
        <v>189</v>
      </c>
      <c r="E300" s="8">
        <v>0.358</v>
      </c>
      <c r="F300" s="10"/>
      <c r="G300" s="10"/>
      <c r="H300" s="10"/>
      <c r="R300" s="6"/>
      <c r="S300" s="8"/>
      <c r="T300" s="8"/>
      <c r="U300" s="8"/>
      <c r="V300" s="8"/>
      <c r="W300" s="10"/>
      <c r="X300" s="32"/>
      <c r="Y300" s="10"/>
      <c r="Z300" s="10"/>
    </row>
    <row r="301" spans="1:26" ht="12.75" customHeight="1">
      <c r="A301" s="6">
        <v>4400</v>
      </c>
      <c r="B301" s="7" t="s">
        <v>6</v>
      </c>
      <c r="C301" s="7" t="s">
        <v>4</v>
      </c>
      <c r="D301" s="8">
        <v>189</v>
      </c>
      <c r="E301" s="8">
        <v>0.473</v>
      </c>
      <c r="F301" s="10"/>
      <c r="G301" s="10"/>
      <c r="H301" s="10"/>
      <c r="R301" s="6"/>
      <c r="S301" s="8"/>
      <c r="T301" s="8"/>
      <c r="U301" s="8"/>
      <c r="V301" s="8"/>
      <c r="W301" s="10"/>
      <c r="X301" s="32"/>
      <c r="Y301" s="10"/>
      <c r="Z301" s="10"/>
    </row>
    <row r="302" spans="1:26" ht="12.75" customHeight="1">
      <c r="A302" s="6">
        <v>4600</v>
      </c>
      <c r="B302" s="7" t="s">
        <v>6</v>
      </c>
      <c r="C302" s="7" t="s">
        <v>4</v>
      </c>
      <c r="D302" s="8">
        <v>189</v>
      </c>
      <c r="E302" s="8">
        <v>0.68</v>
      </c>
      <c r="F302" s="10"/>
      <c r="G302" s="10"/>
      <c r="H302" s="10"/>
      <c r="R302" s="6"/>
      <c r="S302" s="8"/>
      <c r="T302" s="8"/>
      <c r="U302" s="8"/>
      <c r="V302" s="8"/>
      <c r="W302" s="10"/>
      <c r="X302" s="32"/>
      <c r="Y302" s="10"/>
      <c r="Z302" s="10"/>
    </row>
    <row r="303" spans="1:26" ht="12.75" customHeight="1">
      <c r="A303" s="6">
        <v>4200</v>
      </c>
      <c r="B303" s="7" t="s">
        <v>6</v>
      </c>
      <c r="C303" s="7" t="s">
        <v>4</v>
      </c>
      <c r="D303" s="8">
        <v>189.5</v>
      </c>
      <c r="E303" s="8">
        <v>0.361</v>
      </c>
      <c r="F303" s="10"/>
      <c r="G303" s="10"/>
      <c r="H303" s="10"/>
      <c r="R303" s="6"/>
      <c r="S303" s="8"/>
      <c r="T303" s="8"/>
      <c r="U303" s="8"/>
      <c r="V303" s="8"/>
      <c r="W303" s="10"/>
      <c r="X303" s="32"/>
      <c r="Y303" s="10"/>
      <c r="Z303" s="10"/>
    </row>
    <row r="304" spans="1:26" ht="12.75" customHeight="1">
      <c r="A304" s="6">
        <v>4400</v>
      </c>
      <c r="B304" s="7" t="s">
        <v>6</v>
      </c>
      <c r="C304" s="7" t="s">
        <v>4</v>
      </c>
      <c r="D304" s="8">
        <v>189.5</v>
      </c>
      <c r="E304" s="8">
        <v>0.478</v>
      </c>
      <c r="F304" s="10"/>
      <c r="G304" s="10"/>
      <c r="H304" s="10"/>
      <c r="R304" s="6"/>
      <c r="S304" s="8"/>
      <c r="T304" s="8"/>
      <c r="U304" s="8"/>
      <c r="V304" s="8"/>
      <c r="W304" s="10"/>
      <c r="X304" s="32"/>
      <c r="Y304" s="10"/>
      <c r="Z304" s="10"/>
    </row>
    <row r="305" spans="1:26" ht="12.75" customHeight="1">
      <c r="A305" s="6">
        <v>4600</v>
      </c>
      <c r="B305" s="7" t="s">
        <v>6</v>
      </c>
      <c r="C305" s="7" t="s">
        <v>4</v>
      </c>
      <c r="D305" s="8">
        <v>189.5</v>
      </c>
      <c r="E305" s="8">
        <v>0.69</v>
      </c>
      <c r="F305" s="10"/>
      <c r="G305" s="10"/>
      <c r="H305" s="10"/>
      <c r="R305" s="6"/>
      <c r="S305" s="8"/>
      <c r="T305" s="8"/>
      <c r="U305" s="8"/>
      <c r="V305" s="8"/>
      <c r="W305" s="10"/>
      <c r="X305" s="32"/>
      <c r="Y305" s="10"/>
      <c r="Z305" s="10"/>
    </row>
    <row r="306" spans="1:26" ht="12.75" customHeight="1">
      <c r="A306" s="6">
        <v>4200</v>
      </c>
      <c r="B306" s="7" t="s">
        <v>6</v>
      </c>
      <c r="C306" s="7" t="s">
        <v>4</v>
      </c>
      <c r="D306" s="8">
        <v>190</v>
      </c>
      <c r="E306" s="8">
        <v>0.361</v>
      </c>
      <c r="F306" s="10"/>
      <c r="G306" s="10"/>
      <c r="H306" s="10"/>
      <c r="R306" s="6"/>
      <c r="S306" s="8"/>
      <c r="T306" s="8"/>
      <c r="U306" s="8"/>
      <c r="V306" s="8"/>
      <c r="W306" s="10"/>
      <c r="X306" s="32"/>
      <c r="Y306" s="10"/>
      <c r="Z306" s="10"/>
    </row>
    <row r="307" spans="1:26" ht="12.75" customHeight="1">
      <c r="A307" s="6">
        <v>4400</v>
      </c>
      <c r="B307" s="7" t="s">
        <v>6</v>
      </c>
      <c r="C307" s="7" t="s">
        <v>4</v>
      </c>
      <c r="D307" s="8">
        <v>190</v>
      </c>
      <c r="E307" s="8">
        <v>0.477</v>
      </c>
      <c r="F307" s="10"/>
      <c r="G307" s="10"/>
      <c r="H307" s="10"/>
      <c r="R307" s="6"/>
      <c r="S307" s="8"/>
      <c r="T307" s="8"/>
      <c r="U307" s="8"/>
      <c r="V307" s="8"/>
      <c r="W307" s="10"/>
      <c r="X307" s="32"/>
      <c r="Y307" s="10"/>
      <c r="Z307" s="10"/>
    </row>
    <row r="308" spans="1:26" ht="12.75" customHeight="1">
      <c r="A308" s="6">
        <v>4600</v>
      </c>
      <c r="B308" s="7" t="s">
        <v>6</v>
      </c>
      <c r="C308" s="7" t="s">
        <v>4</v>
      </c>
      <c r="D308" s="8">
        <v>190</v>
      </c>
      <c r="E308" s="8">
        <v>0.69</v>
      </c>
      <c r="F308" s="10"/>
      <c r="G308" s="10"/>
      <c r="H308" s="10"/>
      <c r="R308" s="6"/>
      <c r="S308" s="8"/>
      <c r="T308" s="8"/>
      <c r="U308" s="8"/>
      <c r="V308" s="8"/>
      <c r="W308" s="10"/>
      <c r="X308" s="32"/>
      <c r="Y308" s="10"/>
      <c r="Z308" s="10"/>
    </row>
    <row r="309" spans="1:26" ht="12.75" customHeight="1">
      <c r="A309" s="6">
        <v>4200</v>
      </c>
      <c r="B309" s="7" t="s">
        <v>6</v>
      </c>
      <c r="C309" s="7" t="s">
        <v>4</v>
      </c>
      <c r="D309" s="8">
        <v>190.5</v>
      </c>
      <c r="E309" s="8">
        <v>0.363</v>
      </c>
      <c r="F309" s="10"/>
      <c r="G309" s="10"/>
      <c r="H309" s="10"/>
      <c r="R309" s="6"/>
      <c r="S309" s="8"/>
      <c r="T309" s="8"/>
      <c r="U309" s="8"/>
      <c r="V309" s="8"/>
      <c r="W309" s="10"/>
      <c r="X309" s="32"/>
      <c r="Y309" s="10"/>
      <c r="Z309" s="10"/>
    </row>
    <row r="310" spans="1:26" ht="12.75" customHeight="1">
      <c r="A310" s="6">
        <v>4400</v>
      </c>
      <c r="B310" s="7" t="s">
        <v>6</v>
      </c>
      <c r="C310" s="7" t="s">
        <v>4</v>
      </c>
      <c r="D310" s="8">
        <v>190.5</v>
      </c>
      <c r="E310" s="8">
        <v>0.48</v>
      </c>
      <c r="F310" s="10"/>
      <c r="G310" s="10"/>
      <c r="H310" s="10"/>
      <c r="R310" s="6"/>
      <c r="S310" s="8"/>
      <c r="T310" s="8"/>
      <c r="U310" s="8"/>
      <c r="V310" s="8"/>
      <c r="W310" s="10"/>
      <c r="X310" s="32"/>
      <c r="Y310" s="10"/>
      <c r="Z310" s="10"/>
    </row>
    <row r="311" spans="1:26" ht="12.75" customHeight="1">
      <c r="A311" s="6">
        <v>4600</v>
      </c>
      <c r="B311" s="7" t="s">
        <v>6</v>
      </c>
      <c r="C311" s="7" t="s">
        <v>4</v>
      </c>
      <c r="D311" s="8">
        <v>190.5</v>
      </c>
      <c r="E311" s="8">
        <v>0.69</v>
      </c>
      <c r="F311" s="10"/>
      <c r="G311" s="10"/>
      <c r="H311" s="10"/>
      <c r="R311" s="6"/>
      <c r="S311" s="8"/>
      <c r="T311" s="8"/>
      <c r="U311" s="8"/>
      <c r="V311" s="8"/>
      <c r="W311" s="10"/>
      <c r="X311" s="32"/>
      <c r="Y311" s="10"/>
      <c r="Z311" s="10"/>
    </row>
    <row r="312" spans="1:26" ht="12.75" customHeight="1">
      <c r="A312" s="6">
        <v>4200</v>
      </c>
      <c r="B312" s="7" t="s">
        <v>6</v>
      </c>
      <c r="C312" s="7" t="s">
        <v>4</v>
      </c>
      <c r="D312" s="8">
        <v>191</v>
      </c>
      <c r="E312" s="8">
        <v>0.361</v>
      </c>
      <c r="F312" s="10"/>
      <c r="G312" s="10"/>
      <c r="H312" s="10"/>
      <c r="R312" s="6"/>
      <c r="S312" s="8"/>
      <c r="T312" s="8"/>
      <c r="U312" s="8"/>
      <c r="V312" s="8"/>
      <c r="W312" s="10"/>
      <c r="X312" s="32"/>
      <c r="Y312" s="10"/>
      <c r="Z312" s="10"/>
    </row>
    <row r="313" spans="1:26" ht="12.75" customHeight="1">
      <c r="A313" s="6">
        <v>4400</v>
      </c>
      <c r="B313" s="7" t="s">
        <v>6</v>
      </c>
      <c r="C313" s="7" t="s">
        <v>4</v>
      </c>
      <c r="D313" s="8">
        <v>191</v>
      </c>
      <c r="E313" s="8">
        <v>0.478</v>
      </c>
      <c r="F313" s="10"/>
      <c r="G313" s="10"/>
      <c r="H313" s="10"/>
      <c r="R313" s="6"/>
      <c r="S313" s="8"/>
      <c r="T313" s="8"/>
      <c r="U313" s="8"/>
      <c r="V313" s="8"/>
      <c r="W313" s="10"/>
      <c r="X313" s="32"/>
      <c r="Y313" s="10"/>
      <c r="Z313" s="10"/>
    </row>
    <row r="314" spans="1:26" ht="12.75" customHeight="1">
      <c r="A314" s="6">
        <v>4600</v>
      </c>
      <c r="B314" s="7" t="s">
        <v>6</v>
      </c>
      <c r="C314" s="7" t="s">
        <v>4</v>
      </c>
      <c r="D314" s="8">
        <v>191</v>
      </c>
      <c r="E314" s="8">
        <v>0.69</v>
      </c>
      <c r="F314" s="10"/>
      <c r="G314" s="10"/>
      <c r="H314" s="10"/>
      <c r="R314" s="6"/>
      <c r="S314" s="8"/>
      <c r="T314" s="8"/>
      <c r="U314" s="8"/>
      <c r="V314" s="8"/>
      <c r="W314" s="10"/>
      <c r="X314" s="32"/>
      <c r="Y314" s="10"/>
      <c r="Z314" s="10"/>
    </row>
    <row r="315" spans="1:26" ht="12.75" customHeight="1">
      <c r="A315" s="6">
        <v>4200</v>
      </c>
      <c r="B315" s="7" t="s">
        <v>6</v>
      </c>
      <c r="C315" s="7" t="s">
        <v>4</v>
      </c>
      <c r="D315" s="8">
        <v>191.5</v>
      </c>
      <c r="E315" s="8">
        <v>0.359</v>
      </c>
      <c r="F315" s="10"/>
      <c r="G315" s="10"/>
      <c r="H315" s="10"/>
      <c r="R315" s="6"/>
      <c r="S315" s="8"/>
      <c r="T315" s="8"/>
      <c r="U315" s="8"/>
      <c r="V315" s="8"/>
      <c r="W315" s="10"/>
      <c r="X315" s="32"/>
      <c r="Y315" s="10"/>
      <c r="Z315" s="10"/>
    </row>
    <row r="316" spans="1:26" ht="12.75" customHeight="1">
      <c r="A316" s="6">
        <v>4400</v>
      </c>
      <c r="B316" s="7" t="s">
        <v>6</v>
      </c>
      <c r="C316" s="7" t="s">
        <v>4</v>
      </c>
      <c r="D316" s="8">
        <v>191.5</v>
      </c>
      <c r="E316" s="8">
        <v>0.475</v>
      </c>
      <c r="F316" s="10"/>
      <c r="G316" s="10"/>
      <c r="H316" s="10"/>
      <c r="R316" s="6"/>
      <c r="S316" s="8"/>
      <c r="T316" s="8"/>
      <c r="U316" s="8"/>
      <c r="V316" s="8"/>
      <c r="W316" s="10"/>
      <c r="X316" s="32"/>
      <c r="Y316" s="10"/>
      <c r="Z316" s="10"/>
    </row>
    <row r="317" spans="1:26" ht="12.75" customHeight="1">
      <c r="A317" s="6">
        <v>4600</v>
      </c>
      <c r="B317" s="7" t="s">
        <v>6</v>
      </c>
      <c r="C317" s="7" t="s">
        <v>4</v>
      </c>
      <c r="D317" s="8">
        <v>191.5</v>
      </c>
      <c r="E317" s="8">
        <v>0.69</v>
      </c>
      <c r="F317" s="10"/>
      <c r="G317" s="10"/>
      <c r="H317" s="10"/>
      <c r="R317" s="6"/>
      <c r="S317" s="8"/>
      <c r="T317" s="8"/>
      <c r="U317" s="8"/>
      <c r="V317" s="8"/>
      <c r="W317" s="10"/>
      <c r="X317" s="32"/>
      <c r="Y317" s="10"/>
      <c r="Z317" s="10"/>
    </row>
    <row r="318" spans="1:26" ht="12.75" customHeight="1">
      <c r="A318" s="6">
        <v>4200</v>
      </c>
      <c r="B318" s="7" t="s">
        <v>6</v>
      </c>
      <c r="C318" s="7" t="s">
        <v>4</v>
      </c>
      <c r="D318" s="8">
        <v>192</v>
      </c>
      <c r="E318" s="8">
        <v>0.362</v>
      </c>
      <c r="F318" s="10"/>
      <c r="G318" s="10"/>
      <c r="H318" s="10"/>
      <c r="R318" s="6"/>
      <c r="S318" s="8"/>
      <c r="T318" s="8"/>
      <c r="U318" s="8"/>
      <c r="V318" s="8"/>
      <c r="W318" s="10"/>
      <c r="X318" s="32"/>
      <c r="Y318" s="10"/>
      <c r="Z318" s="10"/>
    </row>
    <row r="319" spans="1:26" ht="12.75" customHeight="1">
      <c r="A319" s="6">
        <v>4400</v>
      </c>
      <c r="B319" s="7" t="s">
        <v>6</v>
      </c>
      <c r="C319" s="7" t="s">
        <v>4</v>
      </c>
      <c r="D319" s="8">
        <v>192</v>
      </c>
      <c r="E319" s="8">
        <v>0.48</v>
      </c>
      <c r="F319" s="10"/>
      <c r="G319" s="10"/>
      <c r="H319" s="10"/>
      <c r="R319" s="6"/>
      <c r="S319" s="8"/>
      <c r="T319" s="8"/>
      <c r="U319" s="8"/>
      <c r="V319" s="8"/>
      <c r="W319" s="10"/>
      <c r="X319" s="32"/>
      <c r="Y319" s="10"/>
      <c r="Z319" s="10"/>
    </row>
    <row r="320" spans="1:26" ht="12.75" customHeight="1">
      <c r="A320" s="6">
        <v>4600</v>
      </c>
      <c r="B320" s="7" t="s">
        <v>6</v>
      </c>
      <c r="C320" s="7" t="s">
        <v>4</v>
      </c>
      <c r="D320" s="8">
        <v>192</v>
      </c>
      <c r="E320" s="8">
        <v>0.69</v>
      </c>
      <c r="F320" s="10"/>
      <c r="G320" s="10"/>
      <c r="H320" s="10"/>
      <c r="R320" s="6"/>
      <c r="S320" s="8"/>
      <c r="T320" s="8"/>
      <c r="U320" s="8"/>
      <c r="V320" s="8"/>
      <c r="W320" s="10"/>
      <c r="X320" s="32"/>
      <c r="Y320" s="10"/>
      <c r="Z320" s="10"/>
    </row>
    <row r="321" spans="1:26" ht="12.75" customHeight="1">
      <c r="A321" s="6">
        <v>4200</v>
      </c>
      <c r="B321" s="7" t="s">
        <v>6</v>
      </c>
      <c r="C321" s="7" t="s">
        <v>4</v>
      </c>
      <c r="D321" s="8">
        <v>192.5</v>
      </c>
      <c r="E321" s="8">
        <v>0.367</v>
      </c>
      <c r="F321" s="10"/>
      <c r="G321" s="10"/>
      <c r="H321" s="10"/>
      <c r="R321" s="6"/>
      <c r="S321" s="8"/>
      <c r="T321" s="8"/>
      <c r="U321" s="8"/>
      <c r="V321" s="8"/>
      <c r="W321" s="10"/>
      <c r="X321" s="32"/>
      <c r="Y321" s="10"/>
      <c r="Z321" s="10"/>
    </row>
    <row r="322" spans="1:26" ht="12.75" customHeight="1">
      <c r="A322" s="6">
        <v>4400</v>
      </c>
      <c r="B322" s="7" t="s">
        <v>6</v>
      </c>
      <c r="C322" s="7" t="s">
        <v>4</v>
      </c>
      <c r="D322" s="8">
        <v>192.5</v>
      </c>
      <c r="E322" s="8">
        <v>0.486</v>
      </c>
      <c r="F322" s="10"/>
      <c r="G322" s="10"/>
      <c r="H322" s="10"/>
      <c r="R322" s="6"/>
      <c r="S322" s="8"/>
      <c r="T322" s="8"/>
      <c r="U322" s="8"/>
      <c r="V322" s="8"/>
      <c r="W322" s="10"/>
      <c r="X322" s="32"/>
      <c r="Y322" s="10"/>
      <c r="Z322" s="10"/>
    </row>
    <row r="323" spans="1:26" ht="12.75" customHeight="1">
      <c r="A323" s="6">
        <v>4600</v>
      </c>
      <c r="B323" s="7" t="s">
        <v>6</v>
      </c>
      <c r="C323" s="7" t="s">
        <v>4</v>
      </c>
      <c r="D323" s="8">
        <v>192.5</v>
      </c>
      <c r="E323" s="8">
        <v>0.7</v>
      </c>
      <c r="F323" s="10"/>
      <c r="G323" s="10"/>
      <c r="H323" s="10"/>
      <c r="R323" s="6"/>
      <c r="S323" s="8"/>
      <c r="T323" s="8"/>
      <c r="U323" s="8"/>
      <c r="V323" s="8"/>
      <c r="W323" s="10"/>
      <c r="X323" s="32"/>
      <c r="Y323" s="10"/>
      <c r="Z323" s="10"/>
    </row>
    <row r="324" spans="1:26" ht="12.75" customHeight="1">
      <c r="A324" s="6">
        <v>4200</v>
      </c>
      <c r="B324" s="7" t="s">
        <v>6</v>
      </c>
      <c r="C324" s="7" t="s">
        <v>4</v>
      </c>
      <c r="D324" s="8">
        <v>193</v>
      </c>
      <c r="E324" s="8">
        <v>0.365</v>
      </c>
      <c r="F324" s="10"/>
      <c r="G324" s="10"/>
      <c r="H324" s="10"/>
      <c r="R324" s="6"/>
      <c r="S324" s="8"/>
      <c r="T324" s="8"/>
      <c r="U324" s="8"/>
      <c r="V324" s="8"/>
      <c r="W324" s="10"/>
      <c r="X324" s="32"/>
      <c r="Y324" s="10"/>
      <c r="Z324" s="10"/>
    </row>
    <row r="325" spans="1:26" ht="12.75" customHeight="1">
      <c r="A325" s="6">
        <v>4400</v>
      </c>
      <c r="B325" s="7" t="s">
        <v>6</v>
      </c>
      <c r="C325" s="7" t="s">
        <v>4</v>
      </c>
      <c r="D325" s="8">
        <v>193</v>
      </c>
      <c r="E325" s="8">
        <v>0.483</v>
      </c>
      <c r="F325" s="10"/>
      <c r="G325" s="10"/>
      <c r="H325" s="10"/>
      <c r="R325" s="6"/>
      <c r="S325" s="8"/>
      <c r="T325" s="8"/>
      <c r="U325" s="8"/>
      <c r="V325" s="8"/>
      <c r="W325" s="10"/>
      <c r="X325" s="32"/>
      <c r="Y325" s="10"/>
      <c r="Z325" s="10"/>
    </row>
    <row r="326" spans="1:26" ht="12.75" customHeight="1">
      <c r="A326" s="6">
        <v>4600</v>
      </c>
      <c r="B326" s="7" t="s">
        <v>6</v>
      </c>
      <c r="C326" s="7" t="s">
        <v>4</v>
      </c>
      <c r="D326" s="8">
        <v>193</v>
      </c>
      <c r="E326" s="8">
        <v>0.7</v>
      </c>
      <c r="F326" s="10"/>
      <c r="G326" s="10"/>
      <c r="H326" s="10"/>
      <c r="R326" s="6"/>
      <c r="S326" s="8"/>
      <c r="T326" s="8"/>
      <c r="U326" s="8"/>
      <c r="V326" s="8"/>
      <c r="W326" s="10"/>
      <c r="X326" s="32"/>
      <c r="Y326" s="10"/>
      <c r="Z326" s="10"/>
    </row>
    <row r="327" spans="1:26" ht="12.75" customHeight="1">
      <c r="A327" s="6">
        <v>4200</v>
      </c>
      <c r="B327" s="7" t="s">
        <v>6</v>
      </c>
      <c r="C327" s="7" t="s">
        <v>4</v>
      </c>
      <c r="D327" s="8">
        <v>193.5</v>
      </c>
      <c r="E327" s="8">
        <v>0.37</v>
      </c>
      <c r="F327" s="10"/>
      <c r="G327" s="10"/>
      <c r="H327" s="10"/>
      <c r="R327" s="6"/>
      <c r="S327" s="8"/>
      <c r="T327" s="8"/>
      <c r="U327" s="8"/>
      <c r="V327" s="8"/>
      <c r="W327" s="10"/>
      <c r="X327" s="32"/>
      <c r="Y327" s="10"/>
      <c r="Z327" s="10"/>
    </row>
    <row r="328" spans="1:26" ht="12.75" customHeight="1">
      <c r="A328" s="6">
        <v>4400</v>
      </c>
      <c r="B328" s="7" t="s">
        <v>6</v>
      </c>
      <c r="C328" s="7" t="s">
        <v>4</v>
      </c>
      <c r="D328" s="8">
        <v>193.5</v>
      </c>
      <c r="E328" s="8">
        <v>0.49</v>
      </c>
      <c r="F328" s="10"/>
      <c r="G328" s="10"/>
      <c r="H328" s="10"/>
      <c r="R328" s="6"/>
      <c r="S328" s="8"/>
      <c r="T328" s="8"/>
      <c r="U328" s="8"/>
      <c r="V328" s="8"/>
      <c r="W328" s="10"/>
      <c r="X328" s="32"/>
      <c r="Y328" s="10"/>
      <c r="Z328" s="10"/>
    </row>
    <row r="329" spans="1:26" ht="12.75" customHeight="1">
      <c r="A329" s="6">
        <v>4600</v>
      </c>
      <c r="B329" s="7" t="s">
        <v>6</v>
      </c>
      <c r="C329" s="7" t="s">
        <v>4</v>
      </c>
      <c r="D329" s="8">
        <v>193.5</v>
      </c>
      <c r="E329" s="8">
        <v>0.71</v>
      </c>
      <c r="F329" s="10"/>
      <c r="G329" s="10"/>
      <c r="H329" s="10"/>
      <c r="R329" s="6"/>
      <c r="S329" s="8"/>
      <c r="T329" s="8"/>
      <c r="U329" s="8"/>
      <c r="V329" s="8"/>
      <c r="W329" s="10"/>
      <c r="X329" s="32"/>
      <c r="Y329" s="10"/>
      <c r="Z329" s="10"/>
    </row>
    <row r="330" spans="1:26" ht="12.75" customHeight="1">
      <c r="A330" s="6">
        <v>4200</v>
      </c>
      <c r="B330" s="7" t="s">
        <v>6</v>
      </c>
      <c r="C330" s="7" t="s">
        <v>4</v>
      </c>
      <c r="D330" s="8">
        <v>194</v>
      </c>
      <c r="E330" s="8">
        <v>0.369</v>
      </c>
      <c r="F330" s="10"/>
      <c r="G330" s="10"/>
      <c r="H330" s="10"/>
      <c r="R330" s="6"/>
      <c r="S330" s="8"/>
      <c r="T330" s="8"/>
      <c r="U330" s="8"/>
      <c r="V330" s="8"/>
      <c r="W330" s="10"/>
      <c r="X330" s="32"/>
      <c r="Y330" s="10"/>
      <c r="Z330" s="10"/>
    </row>
    <row r="331" spans="1:26" ht="12.75" customHeight="1">
      <c r="A331" s="6">
        <v>4400</v>
      </c>
      <c r="B331" s="7" t="s">
        <v>6</v>
      </c>
      <c r="C331" s="7" t="s">
        <v>4</v>
      </c>
      <c r="D331" s="8">
        <v>194</v>
      </c>
      <c r="E331" s="8">
        <v>0.489</v>
      </c>
      <c r="F331" s="10"/>
      <c r="G331" s="10"/>
      <c r="H331" s="10"/>
      <c r="R331" s="6"/>
      <c r="S331" s="8"/>
      <c r="T331" s="8"/>
      <c r="U331" s="8"/>
      <c r="V331" s="8"/>
      <c r="W331" s="10"/>
      <c r="X331" s="32"/>
      <c r="Y331" s="10"/>
      <c r="Z331" s="10"/>
    </row>
    <row r="332" spans="1:26" ht="12.75" customHeight="1">
      <c r="A332" s="6">
        <v>4600</v>
      </c>
      <c r="B332" s="7" t="s">
        <v>6</v>
      </c>
      <c r="C332" s="7" t="s">
        <v>4</v>
      </c>
      <c r="D332" s="8">
        <v>194</v>
      </c>
      <c r="E332" s="8">
        <v>0.71</v>
      </c>
      <c r="F332" s="10"/>
      <c r="G332" s="10"/>
      <c r="H332" s="10"/>
      <c r="R332" s="6"/>
      <c r="S332" s="8"/>
      <c r="T332" s="8"/>
      <c r="U332" s="8"/>
      <c r="V332" s="8"/>
      <c r="W332" s="10"/>
      <c r="X332" s="32"/>
      <c r="Y332" s="10"/>
      <c r="Z332" s="10"/>
    </row>
    <row r="333" spans="1:26" ht="12.75" customHeight="1">
      <c r="A333" s="6">
        <v>4200</v>
      </c>
      <c r="B333" s="7" t="s">
        <v>6</v>
      </c>
      <c r="C333" s="7" t="s">
        <v>4</v>
      </c>
      <c r="D333" s="8">
        <v>194.5</v>
      </c>
      <c r="E333" s="8">
        <v>0.362</v>
      </c>
      <c r="F333" s="10"/>
      <c r="G333" s="10"/>
      <c r="H333" s="10"/>
      <c r="R333" s="6"/>
      <c r="S333" s="8"/>
      <c r="T333" s="8"/>
      <c r="U333" s="8"/>
      <c r="V333" s="8"/>
      <c r="W333" s="10"/>
      <c r="X333" s="32"/>
      <c r="Y333" s="10"/>
      <c r="Z333" s="10"/>
    </row>
    <row r="334" spans="1:26" ht="12.75" customHeight="1">
      <c r="A334" s="6">
        <v>4400</v>
      </c>
      <c r="B334" s="7" t="s">
        <v>6</v>
      </c>
      <c r="C334" s="7" t="s">
        <v>4</v>
      </c>
      <c r="D334" s="8">
        <v>194.5</v>
      </c>
      <c r="E334" s="8">
        <v>0.48</v>
      </c>
      <c r="F334" s="10"/>
      <c r="G334" s="10"/>
      <c r="H334" s="10"/>
      <c r="R334" s="6"/>
      <c r="S334" s="8"/>
      <c r="T334" s="8"/>
      <c r="U334" s="8"/>
      <c r="V334" s="8"/>
      <c r="W334" s="10"/>
      <c r="X334" s="32"/>
      <c r="Y334" s="10"/>
      <c r="Z334" s="10"/>
    </row>
    <row r="335" spans="1:26" ht="12.75" customHeight="1">
      <c r="A335" s="6">
        <v>4600</v>
      </c>
      <c r="B335" s="7" t="s">
        <v>6</v>
      </c>
      <c r="C335" s="7" t="s">
        <v>4</v>
      </c>
      <c r="D335" s="8">
        <v>194.5</v>
      </c>
      <c r="E335" s="8">
        <v>0.69</v>
      </c>
      <c r="F335" s="10"/>
      <c r="G335" s="10"/>
      <c r="H335" s="10"/>
      <c r="R335" s="6"/>
      <c r="S335" s="8"/>
      <c r="T335" s="8"/>
      <c r="U335" s="8"/>
      <c r="V335" s="8"/>
      <c r="W335" s="10"/>
      <c r="X335" s="32"/>
      <c r="Y335" s="10"/>
      <c r="Z335" s="10"/>
    </row>
    <row r="336" spans="1:26" ht="12.75" customHeight="1">
      <c r="A336" s="6">
        <v>4200</v>
      </c>
      <c r="B336" s="7" t="s">
        <v>6</v>
      </c>
      <c r="C336" s="7" t="s">
        <v>4</v>
      </c>
      <c r="D336" s="8">
        <v>195</v>
      </c>
      <c r="E336" s="8">
        <v>0.354</v>
      </c>
      <c r="F336" s="10"/>
      <c r="G336" s="10"/>
      <c r="H336" s="10"/>
      <c r="R336" s="6"/>
      <c r="S336" s="8"/>
      <c r="T336" s="8"/>
      <c r="U336" s="8"/>
      <c r="V336" s="8"/>
      <c r="W336" s="10"/>
      <c r="X336" s="32"/>
      <c r="Y336" s="10"/>
      <c r="Z336" s="10"/>
    </row>
    <row r="337" spans="1:26" ht="12.75" customHeight="1">
      <c r="A337" s="6">
        <v>4400</v>
      </c>
      <c r="B337" s="7" t="s">
        <v>6</v>
      </c>
      <c r="C337" s="7" t="s">
        <v>4</v>
      </c>
      <c r="D337" s="8">
        <v>195</v>
      </c>
      <c r="E337" s="8">
        <v>0.469</v>
      </c>
      <c r="F337" s="10"/>
      <c r="G337" s="10"/>
      <c r="H337" s="10"/>
      <c r="R337" s="6"/>
      <c r="S337" s="8"/>
      <c r="T337" s="8"/>
      <c r="U337" s="8"/>
      <c r="V337" s="8"/>
      <c r="W337" s="10"/>
      <c r="X337" s="32"/>
      <c r="Y337" s="10"/>
      <c r="Z337" s="10"/>
    </row>
    <row r="338" spans="1:26" ht="12.75" customHeight="1">
      <c r="A338" s="6">
        <v>4600</v>
      </c>
      <c r="B338" s="7" t="s">
        <v>6</v>
      </c>
      <c r="C338" s="7" t="s">
        <v>4</v>
      </c>
      <c r="D338" s="8">
        <v>195</v>
      </c>
      <c r="E338" s="8">
        <v>0.68</v>
      </c>
      <c r="F338" s="10"/>
      <c r="G338" s="10"/>
      <c r="H338" s="10"/>
      <c r="R338" s="6"/>
      <c r="S338" s="8"/>
      <c r="T338" s="8"/>
      <c r="U338" s="8"/>
      <c r="V338" s="8"/>
      <c r="W338" s="10"/>
      <c r="X338" s="32"/>
      <c r="Y338" s="10"/>
      <c r="Z338" s="10"/>
    </row>
    <row r="339" spans="1:26" ht="12.75" customHeight="1">
      <c r="A339" s="6">
        <v>4200</v>
      </c>
      <c r="B339" s="7" t="s">
        <v>6</v>
      </c>
      <c r="C339" s="7" t="s">
        <v>4</v>
      </c>
      <c r="D339" s="8">
        <v>195.5</v>
      </c>
      <c r="E339" s="8">
        <v>0.35</v>
      </c>
      <c r="F339" s="10"/>
      <c r="G339" s="10"/>
      <c r="H339" s="10"/>
      <c r="R339" s="6"/>
      <c r="S339" s="8"/>
      <c r="T339" s="8"/>
      <c r="U339" s="8"/>
      <c r="V339" s="8"/>
      <c r="W339" s="10"/>
      <c r="X339" s="32"/>
      <c r="Y339" s="10"/>
      <c r="Z339" s="10"/>
    </row>
    <row r="340" spans="1:26" ht="12.75" customHeight="1">
      <c r="A340" s="6">
        <v>4400</v>
      </c>
      <c r="B340" s="7" t="s">
        <v>6</v>
      </c>
      <c r="C340" s="7" t="s">
        <v>4</v>
      </c>
      <c r="D340" s="8">
        <v>195.5</v>
      </c>
      <c r="E340" s="8">
        <v>0.465</v>
      </c>
      <c r="F340" s="10"/>
      <c r="G340" s="10"/>
      <c r="H340" s="10"/>
      <c r="R340" s="6"/>
      <c r="S340" s="8"/>
      <c r="T340" s="8"/>
      <c r="U340" s="8"/>
      <c r="V340" s="8"/>
      <c r="W340" s="10"/>
      <c r="X340" s="32"/>
      <c r="Y340" s="10"/>
      <c r="Z340" s="10"/>
    </row>
    <row r="341" spans="1:26" ht="12.75" customHeight="1">
      <c r="A341" s="6">
        <v>4600</v>
      </c>
      <c r="B341" s="7" t="s">
        <v>6</v>
      </c>
      <c r="C341" s="7" t="s">
        <v>4</v>
      </c>
      <c r="D341" s="8">
        <v>195.5</v>
      </c>
      <c r="E341" s="8">
        <v>0.67</v>
      </c>
      <c r="F341" s="10"/>
      <c r="G341" s="10"/>
      <c r="H341" s="10"/>
      <c r="R341" s="6"/>
      <c r="S341" s="8"/>
      <c r="T341" s="8"/>
      <c r="U341" s="8"/>
      <c r="V341" s="8"/>
      <c r="W341" s="10"/>
      <c r="X341" s="32"/>
      <c r="Y341" s="10"/>
      <c r="Z341" s="10"/>
    </row>
    <row r="342" spans="1:26" ht="12.75" customHeight="1">
      <c r="A342" s="6">
        <v>4200</v>
      </c>
      <c r="B342" s="7" t="s">
        <v>6</v>
      </c>
      <c r="C342" s="7" t="s">
        <v>4</v>
      </c>
      <c r="D342" s="8">
        <v>196</v>
      </c>
      <c r="E342" s="8">
        <v>0.352</v>
      </c>
      <c r="F342" s="10"/>
      <c r="G342" s="10"/>
      <c r="H342" s="10"/>
      <c r="R342" s="6"/>
      <c r="S342" s="8"/>
      <c r="T342" s="8"/>
      <c r="U342" s="8"/>
      <c r="V342" s="8"/>
      <c r="W342" s="10"/>
      <c r="X342" s="32"/>
      <c r="Y342" s="10"/>
      <c r="Z342" s="10"/>
    </row>
    <row r="343" spans="1:26" ht="12.75" customHeight="1">
      <c r="A343" s="6">
        <v>4400</v>
      </c>
      <c r="B343" s="7" t="s">
        <v>6</v>
      </c>
      <c r="C343" s="7" t="s">
        <v>4</v>
      </c>
      <c r="D343" s="8">
        <v>196</v>
      </c>
      <c r="E343" s="8">
        <v>0.467</v>
      </c>
      <c r="F343" s="10"/>
      <c r="G343" s="10"/>
      <c r="H343" s="10"/>
      <c r="R343" s="6"/>
      <c r="S343" s="8"/>
      <c r="T343" s="8"/>
      <c r="U343" s="8"/>
      <c r="V343" s="8"/>
      <c r="W343" s="10"/>
      <c r="X343" s="32"/>
      <c r="Y343" s="10"/>
      <c r="Z343" s="10"/>
    </row>
    <row r="344" spans="1:26" ht="12.75" customHeight="1">
      <c r="A344" s="6">
        <v>4600</v>
      </c>
      <c r="B344" s="7" t="s">
        <v>6</v>
      </c>
      <c r="C344" s="7" t="s">
        <v>4</v>
      </c>
      <c r="D344" s="8">
        <v>196</v>
      </c>
      <c r="E344" s="8">
        <v>0.68</v>
      </c>
      <c r="F344" s="10"/>
      <c r="G344" s="10"/>
      <c r="H344" s="10"/>
      <c r="R344" s="6"/>
      <c r="S344" s="8"/>
      <c r="T344" s="8"/>
      <c r="U344" s="8"/>
      <c r="V344" s="8"/>
      <c r="W344" s="10"/>
      <c r="X344" s="32"/>
      <c r="Y344" s="10"/>
      <c r="Z344" s="10"/>
    </row>
    <row r="345" spans="1:26" ht="12.75" customHeight="1">
      <c r="A345" s="6">
        <v>4200</v>
      </c>
      <c r="B345" s="7" t="s">
        <v>6</v>
      </c>
      <c r="C345" s="7" t="s">
        <v>4</v>
      </c>
      <c r="D345" s="8">
        <v>196.5</v>
      </c>
      <c r="E345" s="8">
        <v>0.351</v>
      </c>
      <c r="F345" s="10"/>
      <c r="G345" s="10"/>
      <c r="H345" s="10"/>
      <c r="R345" s="6"/>
      <c r="S345" s="8"/>
      <c r="T345" s="8"/>
      <c r="U345" s="8"/>
      <c r="V345" s="8"/>
      <c r="W345" s="10"/>
      <c r="X345" s="32"/>
      <c r="Y345" s="10"/>
      <c r="Z345" s="10"/>
    </row>
    <row r="346" spans="1:26" ht="12.75" customHeight="1">
      <c r="A346" s="6">
        <v>4400</v>
      </c>
      <c r="B346" s="7" t="s">
        <v>6</v>
      </c>
      <c r="C346" s="7" t="s">
        <v>4</v>
      </c>
      <c r="D346" s="8">
        <v>196.5</v>
      </c>
      <c r="E346" s="8">
        <v>0.465</v>
      </c>
      <c r="F346" s="10"/>
      <c r="G346" s="10"/>
      <c r="H346" s="10"/>
      <c r="R346" s="6"/>
      <c r="S346" s="8"/>
      <c r="T346" s="8"/>
      <c r="U346" s="8"/>
      <c r="V346" s="8"/>
      <c r="W346" s="10"/>
      <c r="X346" s="32"/>
      <c r="Y346" s="10"/>
      <c r="Z346" s="10"/>
    </row>
    <row r="347" spans="1:26" ht="12.75" customHeight="1">
      <c r="A347" s="6">
        <v>4600</v>
      </c>
      <c r="B347" s="7" t="s">
        <v>6</v>
      </c>
      <c r="C347" s="7" t="s">
        <v>4</v>
      </c>
      <c r="D347" s="8">
        <v>196.5</v>
      </c>
      <c r="E347" s="8">
        <v>0.67</v>
      </c>
      <c r="F347" s="10"/>
      <c r="G347" s="10"/>
      <c r="H347" s="10"/>
      <c r="R347" s="6"/>
      <c r="S347" s="8"/>
      <c r="T347" s="8"/>
      <c r="U347" s="8"/>
      <c r="V347" s="8"/>
      <c r="W347" s="10"/>
      <c r="X347" s="32"/>
      <c r="Y347" s="10"/>
      <c r="Z347" s="10"/>
    </row>
    <row r="348" spans="1:26" ht="12.75" customHeight="1">
      <c r="A348" s="6">
        <v>4200</v>
      </c>
      <c r="B348" s="7" t="s">
        <v>6</v>
      </c>
      <c r="C348" s="7" t="s">
        <v>4</v>
      </c>
      <c r="D348" s="8">
        <v>197</v>
      </c>
      <c r="E348" s="8">
        <v>0.342</v>
      </c>
      <c r="F348" s="10"/>
      <c r="G348" s="10"/>
      <c r="H348" s="10"/>
      <c r="R348" s="6"/>
      <c r="S348" s="8"/>
      <c r="T348" s="8"/>
      <c r="U348" s="8"/>
      <c r="V348" s="8"/>
      <c r="W348" s="10"/>
      <c r="X348" s="32"/>
      <c r="Y348" s="10"/>
      <c r="Z348" s="10"/>
    </row>
    <row r="349" spans="1:26" ht="12.75" customHeight="1">
      <c r="A349" s="6">
        <v>4400</v>
      </c>
      <c r="B349" s="7" t="s">
        <v>6</v>
      </c>
      <c r="C349" s="7" t="s">
        <v>4</v>
      </c>
      <c r="D349" s="8">
        <v>197</v>
      </c>
      <c r="E349" s="8">
        <v>0.455</v>
      </c>
      <c r="F349" s="10"/>
      <c r="G349" s="10"/>
      <c r="H349" s="10"/>
      <c r="R349" s="6"/>
      <c r="S349" s="8"/>
      <c r="T349" s="8"/>
      <c r="U349" s="8"/>
      <c r="V349" s="8"/>
      <c r="W349" s="10"/>
      <c r="X349" s="32"/>
      <c r="Y349" s="10"/>
      <c r="Z349" s="10"/>
    </row>
    <row r="350" spans="1:26" ht="12.75" customHeight="1">
      <c r="A350" s="6">
        <v>4600</v>
      </c>
      <c r="B350" s="7" t="s">
        <v>6</v>
      </c>
      <c r="C350" s="7" t="s">
        <v>4</v>
      </c>
      <c r="D350" s="8">
        <v>197</v>
      </c>
      <c r="E350" s="8">
        <v>0.66</v>
      </c>
      <c r="F350" s="10"/>
      <c r="G350" s="10"/>
      <c r="H350" s="10"/>
      <c r="R350" s="6"/>
      <c r="S350" s="8"/>
      <c r="T350" s="8"/>
      <c r="U350" s="8"/>
      <c r="V350" s="8"/>
      <c r="W350" s="10"/>
      <c r="X350" s="32"/>
      <c r="Y350" s="10"/>
      <c r="Z350" s="10"/>
    </row>
    <row r="351" spans="1:26" ht="12.75" customHeight="1">
      <c r="A351" s="6">
        <v>4200</v>
      </c>
      <c r="B351" s="7" t="s">
        <v>6</v>
      </c>
      <c r="C351" s="7" t="s">
        <v>4</v>
      </c>
      <c r="D351" s="8">
        <v>197.5</v>
      </c>
      <c r="E351" s="8">
        <v>0.349</v>
      </c>
      <c r="F351" s="10"/>
      <c r="G351" s="10"/>
      <c r="H351" s="10"/>
      <c r="R351" s="6"/>
      <c r="S351" s="8"/>
      <c r="T351" s="8"/>
      <c r="U351" s="8"/>
      <c r="V351" s="8"/>
      <c r="W351" s="10"/>
      <c r="X351" s="32"/>
      <c r="Y351" s="10"/>
      <c r="Z351" s="10"/>
    </row>
    <row r="352" spans="1:26" ht="12.75" customHeight="1">
      <c r="A352" s="6">
        <v>4400</v>
      </c>
      <c r="B352" s="7" t="s">
        <v>6</v>
      </c>
      <c r="C352" s="7" t="s">
        <v>4</v>
      </c>
      <c r="D352" s="8">
        <v>197.5</v>
      </c>
      <c r="E352" s="8">
        <v>0.463</v>
      </c>
      <c r="F352" s="10"/>
      <c r="G352" s="10"/>
      <c r="H352" s="10"/>
      <c r="R352" s="6"/>
      <c r="S352" s="8"/>
      <c r="T352" s="8"/>
      <c r="U352" s="8"/>
      <c r="V352" s="8"/>
      <c r="W352" s="10"/>
      <c r="X352" s="32"/>
      <c r="Y352" s="10"/>
      <c r="Z352" s="10"/>
    </row>
    <row r="353" spans="1:26" ht="12.75" customHeight="1">
      <c r="A353" s="6">
        <v>4600</v>
      </c>
      <c r="B353" s="7" t="s">
        <v>6</v>
      </c>
      <c r="C353" s="7" t="s">
        <v>4</v>
      </c>
      <c r="D353" s="8">
        <v>197.5</v>
      </c>
      <c r="E353" s="8">
        <v>0.67</v>
      </c>
      <c r="F353" s="10"/>
      <c r="G353" s="10"/>
      <c r="H353" s="10"/>
      <c r="R353" s="6"/>
      <c r="S353" s="8"/>
      <c r="T353" s="8"/>
      <c r="U353" s="8"/>
      <c r="V353" s="8"/>
      <c r="W353" s="10"/>
      <c r="X353" s="32"/>
      <c r="Y353" s="10"/>
      <c r="Z353" s="10"/>
    </row>
    <row r="354" spans="1:26" ht="12.75" customHeight="1">
      <c r="A354" s="6">
        <v>4200</v>
      </c>
      <c r="B354" s="7" t="s">
        <v>6</v>
      </c>
      <c r="C354" s="7" t="s">
        <v>4</v>
      </c>
      <c r="D354" s="8">
        <v>198</v>
      </c>
      <c r="E354" s="8">
        <v>0.341</v>
      </c>
      <c r="F354" s="10"/>
      <c r="G354" s="10"/>
      <c r="H354" s="10"/>
      <c r="R354" s="6"/>
      <c r="S354" s="8"/>
      <c r="T354" s="8"/>
      <c r="U354" s="8"/>
      <c r="V354" s="8"/>
      <c r="W354" s="10"/>
      <c r="X354" s="32"/>
      <c r="Y354" s="10"/>
      <c r="Z354" s="10"/>
    </row>
    <row r="355" spans="1:26" ht="12.75" customHeight="1">
      <c r="A355" s="6">
        <v>4400</v>
      </c>
      <c r="B355" s="7" t="s">
        <v>6</v>
      </c>
      <c r="C355" s="7" t="s">
        <v>4</v>
      </c>
      <c r="D355" s="8">
        <v>198</v>
      </c>
      <c r="E355" s="8">
        <v>0.453</v>
      </c>
      <c r="F355" s="10"/>
      <c r="G355" s="10"/>
      <c r="H355" s="10"/>
      <c r="R355" s="6"/>
      <c r="S355" s="8"/>
      <c r="T355" s="8"/>
      <c r="U355" s="8"/>
      <c r="V355" s="8"/>
      <c r="W355" s="10"/>
      <c r="X355" s="32"/>
      <c r="Y355" s="10"/>
      <c r="Z355" s="10"/>
    </row>
    <row r="356" spans="1:26" ht="12.75" customHeight="1">
      <c r="A356" s="6">
        <v>4600</v>
      </c>
      <c r="B356" s="7" t="s">
        <v>6</v>
      </c>
      <c r="C356" s="7" t="s">
        <v>4</v>
      </c>
      <c r="D356" s="8">
        <v>198</v>
      </c>
      <c r="E356" s="8">
        <v>0.66</v>
      </c>
      <c r="F356" s="10"/>
      <c r="G356" s="10"/>
      <c r="H356" s="10"/>
      <c r="R356" s="6"/>
      <c r="S356" s="8"/>
      <c r="T356" s="8"/>
      <c r="U356" s="8"/>
      <c r="V356" s="8"/>
      <c r="W356" s="10"/>
      <c r="X356" s="32"/>
      <c r="Y356" s="10"/>
      <c r="Z356" s="10"/>
    </row>
    <row r="357" spans="1:26" ht="12.75" customHeight="1">
      <c r="A357" s="6">
        <v>4200</v>
      </c>
      <c r="B357" s="7" t="s">
        <v>6</v>
      </c>
      <c r="C357" s="7" t="s">
        <v>4</v>
      </c>
      <c r="D357" s="8">
        <v>198.5</v>
      </c>
      <c r="E357" s="8">
        <v>0.306</v>
      </c>
      <c r="F357" s="10"/>
      <c r="G357" s="10"/>
      <c r="H357" s="10"/>
      <c r="R357" s="6"/>
      <c r="S357" s="8"/>
      <c r="T357" s="8"/>
      <c r="U357" s="8"/>
      <c r="V357" s="8"/>
      <c r="W357" s="10"/>
      <c r="X357" s="32"/>
      <c r="Y357" s="10"/>
      <c r="Z357" s="10"/>
    </row>
    <row r="358" spans="1:26" ht="12.75" customHeight="1">
      <c r="A358" s="6">
        <v>4400</v>
      </c>
      <c r="B358" s="7" t="s">
        <v>6</v>
      </c>
      <c r="C358" s="7" t="s">
        <v>4</v>
      </c>
      <c r="D358" s="8">
        <v>198.5</v>
      </c>
      <c r="E358" s="8">
        <v>0.407</v>
      </c>
      <c r="F358" s="10"/>
      <c r="G358" s="10"/>
      <c r="H358" s="10"/>
      <c r="R358" s="6"/>
      <c r="S358" s="8"/>
      <c r="T358" s="8"/>
      <c r="U358" s="8"/>
      <c r="V358" s="8"/>
      <c r="W358" s="10"/>
      <c r="X358" s="32"/>
      <c r="Y358" s="10"/>
      <c r="Z358" s="10"/>
    </row>
    <row r="359" spans="1:26" ht="12.75" customHeight="1">
      <c r="A359" s="6">
        <v>4600</v>
      </c>
      <c r="B359" s="7" t="s">
        <v>6</v>
      </c>
      <c r="C359" s="7" t="s">
        <v>4</v>
      </c>
      <c r="D359" s="8">
        <v>198.5</v>
      </c>
      <c r="E359" s="8">
        <v>0.59</v>
      </c>
      <c r="F359" s="10"/>
      <c r="G359" s="10"/>
      <c r="H359" s="10"/>
      <c r="R359" s="6"/>
      <c r="S359" s="8"/>
      <c r="T359" s="8"/>
      <c r="U359" s="8"/>
      <c r="V359" s="8"/>
      <c r="W359" s="10"/>
      <c r="X359" s="32"/>
      <c r="Y359" s="10"/>
      <c r="Z359" s="10"/>
    </row>
    <row r="360" spans="1:26" ht="12.75" customHeight="1">
      <c r="A360" s="6">
        <v>4200</v>
      </c>
      <c r="B360" s="7" t="s">
        <v>6</v>
      </c>
      <c r="C360" s="7" t="s">
        <v>4</v>
      </c>
      <c r="D360" s="8">
        <v>199</v>
      </c>
      <c r="E360" s="8">
        <v>0.307</v>
      </c>
      <c r="F360" s="10"/>
      <c r="G360" s="10"/>
      <c r="H360" s="10"/>
      <c r="R360" s="6"/>
      <c r="S360" s="8"/>
      <c r="T360" s="8"/>
      <c r="U360" s="8"/>
      <c r="V360" s="8"/>
      <c r="W360" s="10"/>
      <c r="X360" s="32"/>
      <c r="Y360" s="10"/>
      <c r="Z360" s="10"/>
    </row>
    <row r="361" spans="1:26" ht="12.75" customHeight="1">
      <c r="A361" s="6">
        <v>4400</v>
      </c>
      <c r="B361" s="7" t="s">
        <v>6</v>
      </c>
      <c r="C361" s="7" t="s">
        <v>4</v>
      </c>
      <c r="D361" s="8">
        <v>199</v>
      </c>
      <c r="E361" s="8">
        <v>0.408</v>
      </c>
      <c r="F361" s="10"/>
      <c r="G361" s="10"/>
      <c r="H361" s="10"/>
      <c r="R361" s="6"/>
      <c r="S361" s="8"/>
      <c r="T361" s="8"/>
      <c r="U361" s="8"/>
      <c r="V361" s="8"/>
      <c r="W361" s="10"/>
      <c r="X361" s="32"/>
      <c r="Y361" s="10"/>
      <c r="Z361" s="10"/>
    </row>
    <row r="362" spans="1:26" ht="12.75" customHeight="1">
      <c r="A362" s="6">
        <v>4600</v>
      </c>
      <c r="B362" s="7" t="s">
        <v>6</v>
      </c>
      <c r="C362" s="7" t="s">
        <v>4</v>
      </c>
      <c r="D362" s="8">
        <v>199</v>
      </c>
      <c r="E362" s="8">
        <v>0.59</v>
      </c>
      <c r="F362" s="10"/>
      <c r="G362" s="10"/>
      <c r="H362" s="10"/>
      <c r="R362" s="6"/>
      <c r="S362" s="8"/>
      <c r="T362" s="8"/>
      <c r="U362" s="8"/>
      <c r="V362" s="8"/>
      <c r="W362" s="10"/>
      <c r="X362" s="32"/>
      <c r="Y362" s="10"/>
      <c r="Z362" s="10"/>
    </row>
    <row r="363" spans="1:26" ht="12.75" customHeight="1">
      <c r="A363" s="6">
        <v>4200</v>
      </c>
      <c r="B363" s="7" t="s">
        <v>6</v>
      </c>
      <c r="C363" s="7" t="s">
        <v>4</v>
      </c>
      <c r="D363" s="8">
        <v>199.5</v>
      </c>
      <c r="E363" s="8">
        <v>0.309</v>
      </c>
      <c r="F363" s="10"/>
      <c r="G363" s="10"/>
      <c r="H363" s="10"/>
      <c r="R363" s="6"/>
      <c r="S363" s="8"/>
      <c r="T363" s="8"/>
      <c r="U363" s="8"/>
      <c r="V363" s="8"/>
      <c r="W363" s="10"/>
      <c r="X363" s="32"/>
      <c r="Y363" s="10"/>
      <c r="Z363" s="10"/>
    </row>
    <row r="364" spans="1:26" ht="12.75" customHeight="1">
      <c r="A364" s="6">
        <v>4400</v>
      </c>
      <c r="B364" s="7" t="s">
        <v>6</v>
      </c>
      <c r="C364" s="7" t="s">
        <v>4</v>
      </c>
      <c r="D364" s="8">
        <v>199.5</v>
      </c>
      <c r="E364" s="8">
        <v>0.411</v>
      </c>
      <c r="F364" s="10"/>
      <c r="G364" s="10"/>
      <c r="H364" s="10"/>
      <c r="R364" s="6"/>
      <c r="S364" s="8"/>
      <c r="T364" s="8"/>
      <c r="U364" s="8"/>
      <c r="V364" s="8"/>
      <c r="W364" s="10"/>
      <c r="X364" s="32"/>
      <c r="Y364" s="10"/>
      <c r="Z364" s="10"/>
    </row>
    <row r="365" spans="1:26" ht="12.75" customHeight="1">
      <c r="A365" s="6">
        <v>4600</v>
      </c>
      <c r="B365" s="7" t="s">
        <v>6</v>
      </c>
      <c r="C365" s="7" t="s">
        <v>4</v>
      </c>
      <c r="D365" s="8">
        <v>199.5</v>
      </c>
      <c r="E365" s="8">
        <v>0.6</v>
      </c>
      <c r="F365" s="10"/>
      <c r="G365" s="10"/>
      <c r="H365" s="10"/>
      <c r="R365" s="6"/>
      <c r="S365" s="8"/>
      <c r="T365" s="8"/>
      <c r="U365" s="8"/>
      <c r="V365" s="8"/>
      <c r="W365" s="10"/>
      <c r="X365" s="32"/>
      <c r="Y365" s="10"/>
      <c r="Z365" s="10"/>
    </row>
    <row r="366" spans="1:26" ht="12.75" customHeight="1">
      <c r="A366" s="6">
        <v>4200</v>
      </c>
      <c r="B366" s="7" t="s">
        <v>6</v>
      </c>
      <c r="C366" s="7" t="s">
        <v>4</v>
      </c>
      <c r="D366" s="8">
        <v>200</v>
      </c>
      <c r="E366" s="8">
        <v>0.308</v>
      </c>
      <c r="F366" s="10"/>
      <c r="G366" s="10"/>
      <c r="H366" s="10"/>
      <c r="R366" s="6"/>
      <c r="S366" s="8"/>
      <c r="T366" s="8"/>
      <c r="U366" s="8"/>
      <c r="V366" s="8"/>
      <c r="W366" s="10"/>
      <c r="X366" s="32"/>
      <c r="Y366" s="10"/>
      <c r="Z366" s="10"/>
    </row>
    <row r="367" spans="1:26" ht="12.75" customHeight="1">
      <c r="A367" s="6">
        <v>4400</v>
      </c>
      <c r="B367" s="7" t="s">
        <v>6</v>
      </c>
      <c r="C367" s="7" t="s">
        <v>4</v>
      </c>
      <c r="D367" s="8">
        <v>200</v>
      </c>
      <c r="E367" s="8">
        <v>0.41</v>
      </c>
      <c r="F367" s="10"/>
      <c r="G367" s="10"/>
      <c r="H367" s="10"/>
      <c r="R367" s="6"/>
      <c r="S367" s="8"/>
      <c r="T367" s="8"/>
      <c r="U367" s="8"/>
      <c r="V367" s="8"/>
      <c r="W367" s="10"/>
      <c r="X367" s="32"/>
      <c r="Y367" s="10"/>
      <c r="Z367" s="10"/>
    </row>
    <row r="368" spans="1:26" ht="12.75" customHeight="1">
      <c r="A368" s="6">
        <v>4600</v>
      </c>
      <c r="B368" s="7" t="s">
        <v>6</v>
      </c>
      <c r="C368" s="7" t="s">
        <v>4</v>
      </c>
      <c r="D368" s="8">
        <v>200</v>
      </c>
      <c r="E368" s="8">
        <v>0.6</v>
      </c>
      <c r="F368" s="10"/>
      <c r="G368" s="10"/>
      <c r="H368" s="10"/>
      <c r="R368" s="6"/>
      <c r="S368" s="8"/>
      <c r="T368" s="8"/>
      <c r="U368" s="8"/>
      <c r="V368" s="8"/>
      <c r="W368" s="10"/>
      <c r="X368" s="32"/>
      <c r="Y368" s="10"/>
      <c r="Z368" s="10"/>
    </row>
    <row r="369" spans="1:26" ht="12.75" customHeight="1">
      <c r="A369" s="6">
        <v>4200</v>
      </c>
      <c r="B369" s="7" t="s">
        <v>6</v>
      </c>
      <c r="C369" s="7" t="s">
        <v>4</v>
      </c>
      <c r="D369" s="8">
        <v>200.5</v>
      </c>
      <c r="E369" s="8">
        <v>0.305</v>
      </c>
      <c r="F369" s="10"/>
      <c r="G369" s="10"/>
      <c r="H369" s="10"/>
      <c r="R369" s="6"/>
      <c r="S369" s="8"/>
      <c r="T369" s="8"/>
      <c r="U369" s="8"/>
      <c r="V369" s="8"/>
      <c r="W369" s="10"/>
      <c r="X369" s="32"/>
      <c r="Y369" s="10"/>
      <c r="Z369" s="10"/>
    </row>
    <row r="370" spans="1:26" ht="12.75" customHeight="1">
      <c r="A370" s="6">
        <v>4400</v>
      </c>
      <c r="B370" s="7" t="s">
        <v>6</v>
      </c>
      <c r="C370" s="7" t="s">
        <v>4</v>
      </c>
      <c r="D370" s="8">
        <v>200.5</v>
      </c>
      <c r="E370" s="8">
        <v>0.406</v>
      </c>
      <c r="F370" s="10"/>
      <c r="G370" s="10"/>
      <c r="H370" s="10"/>
      <c r="R370" s="6"/>
      <c r="S370" s="8"/>
      <c r="T370" s="8"/>
      <c r="U370" s="8"/>
      <c r="V370" s="8"/>
      <c r="W370" s="10"/>
      <c r="X370" s="32"/>
      <c r="Y370" s="10"/>
      <c r="Z370" s="10"/>
    </row>
    <row r="371" spans="1:26" ht="12.75" customHeight="1">
      <c r="A371" s="6">
        <v>4600</v>
      </c>
      <c r="B371" s="7" t="s">
        <v>6</v>
      </c>
      <c r="C371" s="7" t="s">
        <v>4</v>
      </c>
      <c r="D371" s="8">
        <v>200.5</v>
      </c>
      <c r="E371" s="8">
        <v>0.59</v>
      </c>
      <c r="F371" s="10"/>
      <c r="G371" s="10"/>
      <c r="H371" s="10"/>
      <c r="R371" s="6"/>
      <c r="S371" s="8"/>
      <c r="T371" s="8"/>
      <c r="U371" s="8"/>
      <c r="V371" s="8"/>
      <c r="W371" s="10"/>
      <c r="X371" s="32"/>
      <c r="Y371" s="10"/>
      <c r="Z371" s="10"/>
    </row>
    <row r="372" spans="1:26" ht="12.75" customHeight="1">
      <c r="A372" s="6">
        <v>4200</v>
      </c>
      <c r="B372" s="7" t="s">
        <v>6</v>
      </c>
      <c r="C372" s="7" t="s">
        <v>4</v>
      </c>
      <c r="D372" s="8">
        <v>201</v>
      </c>
      <c r="E372" s="8">
        <v>0.294</v>
      </c>
      <c r="F372" s="10"/>
      <c r="G372" s="10"/>
      <c r="H372" s="10"/>
      <c r="R372" s="6"/>
      <c r="S372" s="8"/>
      <c r="T372" s="8"/>
      <c r="U372" s="8"/>
      <c r="V372" s="8"/>
      <c r="W372" s="10"/>
      <c r="X372" s="32"/>
      <c r="Y372" s="10"/>
      <c r="Z372" s="10"/>
    </row>
    <row r="373" spans="1:26" ht="12.75" customHeight="1">
      <c r="A373" s="6">
        <v>4400</v>
      </c>
      <c r="B373" s="7" t="s">
        <v>6</v>
      </c>
      <c r="C373" s="7" t="s">
        <v>4</v>
      </c>
      <c r="D373" s="8">
        <v>201</v>
      </c>
      <c r="E373" s="8">
        <v>0.392</v>
      </c>
      <c r="F373" s="10"/>
      <c r="G373" s="10"/>
      <c r="H373" s="10"/>
      <c r="R373" s="6"/>
      <c r="S373" s="8"/>
      <c r="T373" s="8"/>
      <c r="U373" s="8"/>
      <c r="V373" s="8"/>
      <c r="W373" s="10"/>
      <c r="X373" s="32"/>
      <c r="Y373" s="10"/>
      <c r="Z373" s="10"/>
    </row>
    <row r="374" spans="1:26" ht="12.75" customHeight="1">
      <c r="A374" s="6">
        <v>4600</v>
      </c>
      <c r="B374" s="7" t="s">
        <v>6</v>
      </c>
      <c r="C374" s="7" t="s">
        <v>4</v>
      </c>
      <c r="D374" s="8">
        <v>201</v>
      </c>
      <c r="E374" s="8">
        <v>0.57</v>
      </c>
      <c r="F374" s="10"/>
      <c r="G374" s="10"/>
      <c r="H374" s="10"/>
      <c r="R374" s="6"/>
      <c r="S374" s="8"/>
      <c r="T374" s="8"/>
      <c r="U374" s="8"/>
      <c r="V374" s="8"/>
      <c r="W374" s="10"/>
      <c r="X374" s="32"/>
      <c r="Y374" s="10"/>
      <c r="Z374" s="10"/>
    </row>
    <row r="375" spans="1:26" ht="12.75" customHeight="1">
      <c r="A375" s="6">
        <v>4200</v>
      </c>
      <c r="B375" s="7" t="s">
        <v>6</v>
      </c>
      <c r="C375" s="7" t="s">
        <v>4</v>
      </c>
      <c r="D375" s="8">
        <v>201.5</v>
      </c>
      <c r="E375" s="8">
        <v>0.287</v>
      </c>
      <c r="F375" s="10"/>
      <c r="G375" s="10"/>
      <c r="H375" s="10"/>
      <c r="R375" s="6"/>
      <c r="S375" s="8"/>
      <c r="T375" s="8"/>
      <c r="U375" s="8"/>
      <c r="V375" s="8"/>
      <c r="W375" s="10"/>
      <c r="X375" s="32"/>
      <c r="Y375" s="10"/>
      <c r="Z375" s="10"/>
    </row>
    <row r="376" spans="1:26" ht="12.75" customHeight="1">
      <c r="A376" s="6">
        <v>4400</v>
      </c>
      <c r="B376" s="7" t="s">
        <v>6</v>
      </c>
      <c r="C376" s="7" t="s">
        <v>4</v>
      </c>
      <c r="D376" s="8">
        <v>201.5</v>
      </c>
      <c r="E376" s="8">
        <v>0.382</v>
      </c>
      <c r="F376" s="10"/>
      <c r="G376" s="10"/>
      <c r="H376" s="10"/>
      <c r="R376" s="6"/>
      <c r="S376" s="8"/>
      <c r="T376" s="8"/>
      <c r="U376" s="8"/>
      <c r="V376" s="8"/>
      <c r="W376" s="10"/>
      <c r="X376" s="32"/>
      <c r="Y376" s="10"/>
      <c r="Z376" s="10"/>
    </row>
    <row r="377" spans="1:26" ht="12.75" customHeight="1">
      <c r="A377" s="6">
        <v>4600</v>
      </c>
      <c r="B377" s="7" t="s">
        <v>6</v>
      </c>
      <c r="C377" s="7" t="s">
        <v>4</v>
      </c>
      <c r="D377" s="8">
        <v>201.5</v>
      </c>
      <c r="E377" s="8">
        <v>0.56</v>
      </c>
      <c r="F377" s="10"/>
      <c r="G377" s="10"/>
      <c r="H377" s="10"/>
      <c r="R377" s="6"/>
      <c r="S377" s="8"/>
      <c r="T377" s="8"/>
      <c r="U377" s="8"/>
      <c r="V377" s="8"/>
      <c r="W377" s="10"/>
      <c r="X377" s="32"/>
      <c r="Y377" s="10"/>
      <c r="Z377" s="10"/>
    </row>
    <row r="378" spans="1:26" ht="12.75" customHeight="1">
      <c r="A378" s="6">
        <v>4200</v>
      </c>
      <c r="B378" s="7" t="s">
        <v>6</v>
      </c>
      <c r="C378" s="7" t="s">
        <v>4</v>
      </c>
      <c r="D378" s="8">
        <v>202</v>
      </c>
      <c r="E378" s="8">
        <v>0.275</v>
      </c>
      <c r="F378" s="10"/>
      <c r="G378" s="10"/>
      <c r="H378" s="10"/>
      <c r="R378" s="6"/>
      <c r="S378" s="8"/>
      <c r="T378" s="8"/>
      <c r="U378" s="8"/>
      <c r="V378" s="8"/>
      <c r="W378" s="10"/>
      <c r="X378" s="32"/>
      <c r="Y378" s="10"/>
      <c r="Z378" s="10"/>
    </row>
    <row r="379" spans="1:26" ht="12.75" customHeight="1">
      <c r="A379" s="6">
        <v>4400</v>
      </c>
      <c r="B379" s="7" t="s">
        <v>6</v>
      </c>
      <c r="C379" s="7" t="s">
        <v>4</v>
      </c>
      <c r="D379" s="8">
        <v>202</v>
      </c>
      <c r="E379" s="8">
        <v>0.367</v>
      </c>
      <c r="F379" s="10"/>
      <c r="G379" s="10"/>
      <c r="H379" s="10"/>
      <c r="R379" s="6"/>
      <c r="S379" s="8"/>
      <c r="T379" s="8"/>
      <c r="U379" s="8"/>
      <c r="V379" s="8"/>
      <c r="W379" s="10"/>
      <c r="X379" s="32"/>
      <c r="Y379" s="10"/>
      <c r="Z379" s="10"/>
    </row>
    <row r="380" spans="1:26" ht="12.75" customHeight="1">
      <c r="A380" s="6">
        <v>4600</v>
      </c>
      <c r="B380" s="7" t="s">
        <v>6</v>
      </c>
      <c r="C380" s="7" t="s">
        <v>4</v>
      </c>
      <c r="D380" s="8">
        <v>202</v>
      </c>
      <c r="E380" s="8">
        <v>0.54</v>
      </c>
      <c r="F380" s="10"/>
      <c r="G380" s="10"/>
      <c r="H380" s="10"/>
      <c r="R380" s="6"/>
      <c r="S380" s="8"/>
      <c r="T380" s="8"/>
      <c r="U380" s="8"/>
      <c r="V380" s="8"/>
      <c r="W380" s="10"/>
      <c r="X380" s="32"/>
      <c r="Y380" s="10"/>
      <c r="Z380" s="10"/>
    </row>
    <row r="381" spans="1:26" ht="12.75" customHeight="1">
      <c r="A381" s="6">
        <v>4200</v>
      </c>
      <c r="B381" s="7" t="s">
        <v>6</v>
      </c>
      <c r="C381" s="7" t="s">
        <v>4</v>
      </c>
      <c r="D381" s="8">
        <v>202.5</v>
      </c>
      <c r="E381" s="8">
        <v>0.269</v>
      </c>
      <c r="F381" s="10"/>
      <c r="G381" s="10"/>
      <c r="H381" s="10"/>
      <c r="R381" s="6"/>
      <c r="S381" s="8"/>
      <c r="T381" s="8"/>
      <c r="U381" s="8"/>
      <c r="V381" s="8"/>
      <c r="W381" s="10"/>
      <c r="X381" s="32"/>
      <c r="Y381" s="10"/>
      <c r="Z381" s="10"/>
    </row>
    <row r="382" spans="1:26" ht="12.75" customHeight="1">
      <c r="A382" s="6">
        <v>4400</v>
      </c>
      <c r="B382" s="7" t="s">
        <v>6</v>
      </c>
      <c r="C382" s="7" t="s">
        <v>4</v>
      </c>
      <c r="D382" s="8">
        <v>202.5</v>
      </c>
      <c r="E382" s="8">
        <v>0.359</v>
      </c>
      <c r="F382" s="10"/>
      <c r="G382" s="10"/>
      <c r="H382" s="10"/>
      <c r="R382" s="6"/>
      <c r="S382" s="8"/>
      <c r="T382" s="8"/>
      <c r="U382" s="8"/>
      <c r="V382" s="8"/>
      <c r="W382" s="10"/>
      <c r="X382" s="32"/>
      <c r="Y382" s="10"/>
      <c r="Z382" s="10"/>
    </row>
    <row r="383" spans="1:26" ht="12.75" customHeight="1">
      <c r="A383" s="6">
        <v>4600</v>
      </c>
      <c r="B383" s="7" t="s">
        <v>6</v>
      </c>
      <c r="C383" s="7" t="s">
        <v>4</v>
      </c>
      <c r="D383" s="8">
        <v>202.5</v>
      </c>
      <c r="E383" s="8">
        <v>0.53</v>
      </c>
      <c r="F383" s="10"/>
      <c r="G383" s="10"/>
      <c r="H383" s="10"/>
      <c r="R383" s="6"/>
      <c r="S383" s="8"/>
      <c r="T383" s="8"/>
      <c r="U383" s="8"/>
      <c r="V383" s="8"/>
      <c r="W383" s="10"/>
      <c r="X383" s="32"/>
      <c r="Y383" s="10"/>
      <c r="Z383" s="10"/>
    </row>
    <row r="384" spans="1:26" ht="12.75" customHeight="1">
      <c r="A384" s="6">
        <v>4200</v>
      </c>
      <c r="B384" s="7" t="s">
        <v>6</v>
      </c>
      <c r="C384" s="7" t="s">
        <v>4</v>
      </c>
      <c r="D384" s="8">
        <v>203</v>
      </c>
      <c r="E384" s="8">
        <v>0.276</v>
      </c>
      <c r="F384" s="10"/>
      <c r="G384" s="10"/>
      <c r="H384" s="10"/>
      <c r="R384" s="6"/>
      <c r="S384" s="8"/>
      <c r="T384" s="8"/>
      <c r="U384" s="8"/>
      <c r="V384" s="8"/>
      <c r="W384" s="10"/>
      <c r="X384" s="32"/>
      <c r="Y384" s="10"/>
      <c r="Z384" s="10"/>
    </row>
    <row r="385" spans="1:26" ht="12.75" customHeight="1">
      <c r="A385" s="6">
        <v>4400</v>
      </c>
      <c r="B385" s="7" t="s">
        <v>6</v>
      </c>
      <c r="C385" s="7" t="s">
        <v>4</v>
      </c>
      <c r="D385" s="8">
        <v>203</v>
      </c>
      <c r="E385" s="8">
        <v>0.368</v>
      </c>
      <c r="F385" s="10"/>
      <c r="G385" s="10"/>
      <c r="H385" s="10"/>
      <c r="R385" s="6"/>
      <c r="S385" s="8"/>
      <c r="T385" s="8"/>
      <c r="U385" s="8"/>
      <c r="V385" s="8"/>
      <c r="W385" s="10"/>
      <c r="X385" s="32"/>
      <c r="Y385" s="10"/>
      <c r="Z385" s="10"/>
    </row>
    <row r="386" spans="1:26" ht="12.75" customHeight="1">
      <c r="A386" s="6">
        <v>4600</v>
      </c>
      <c r="B386" s="7" t="s">
        <v>6</v>
      </c>
      <c r="C386" s="7" t="s">
        <v>4</v>
      </c>
      <c r="D386" s="8">
        <v>203</v>
      </c>
      <c r="E386" s="8">
        <v>0.54</v>
      </c>
      <c r="F386" s="10"/>
      <c r="G386" s="10"/>
      <c r="H386" s="10"/>
      <c r="R386" s="6"/>
      <c r="S386" s="8"/>
      <c r="T386" s="8"/>
      <c r="U386" s="8"/>
      <c r="V386" s="8"/>
      <c r="W386" s="10"/>
      <c r="X386" s="32"/>
      <c r="Y386" s="10"/>
      <c r="Z386" s="10"/>
    </row>
    <row r="387" spans="1:26" ht="12.75" customHeight="1">
      <c r="A387" s="6">
        <v>4200</v>
      </c>
      <c r="B387" s="7" t="s">
        <v>6</v>
      </c>
      <c r="C387" s="7" t="s">
        <v>4</v>
      </c>
      <c r="D387" s="8">
        <v>203.5</v>
      </c>
      <c r="E387" s="8">
        <v>0.276</v>
      </c>
      <c r="F387" s="10"/>
      <c r="G387" s="10"/>
      <c r="H387" s="10"/>
      <c r="R387" s="6"/>
      <c r="S387" s="8"/>
      <c r="T387" s="8"/>
      <c r="U387" s="8"/>
      <c r="V387" s="8"/>
      <c r="W387" s="10"/>
      <c r="X387" s="32"/>
      <c r="Y387" s="10"/>
      <c r="Z387" s="10"/>
    </row>
    <row r="388" spans="1:26" ht="12.75" customHeight="1">
      <c r="A388" s="6">
        <v>4400</v>
      </c>
      <c r="B388" s="7" t="s">
        <v>6</v>
      </c>
      <c r="C388" s="7" t="s">
        <v>4</v>
      </c>
      <c r="D388" s="8">
        <v>203.5</v>
      </c>
      <c r="E388" s="8">
        <v>0.368</v>
      </c>
      <c r="F388" s="10"/>
      <c r="G388" s="10"/>
      <c r="H388" s="10"/>
      <c r="R388" s="6"/>
      <c r="S388" s="8"/>
      <c r="T388" s="8"/>
      <c r="U388" s="8"/>
      <c r="V388" s="8"/>
      <c r="W388" s="10"/>
      <c r="X388" s="32"/>
      <c r="Y388" s="10"/>
      <c r="Z388" s="10"/>
    </row>
    <row r="389" spans="1:26" ht="12.75" customHeight="1">
      <c r="A389" s="6">
        <v>4600</v>
      </c>
      <c r="B389" s="7" t="s">
        <v>6</v>
      </c>
      <c r="C389" s="7" t="s">
        <v>4</v>
      </c>
      <c r="D389" s="8">
        <v>203.5</v>
      </c>
      <c r="E389" s="8">
        <v>0.54</v>
      </c>
      <c r="F389" s="10"/>
      <c r="G389" s="10"/>
      <c r="H389" s="10"/>
      <c r="R389" s="6"/>
      <c r="S389" s="8"/>
      <c r="T389" s="8"/>
      <c r="U389" s="8"/>
      <c r="V389" s="8"/>
      <c r="W389" s="10"/>
      <c r="X389" s="32"/>
      <c r="Y389" s="10"/>
      <c r="Z389" s="10"/>
    </row>
    <row r="390" spans="1:26" ht="12.75" customHeight="1">
      <c r="A390" s="6">
        <v>4200</v>
      </c>
      <c r="B390" s="7" t="s">
        <v>6</v>
      </c>
      <c r="C390" s="7" t="s">
        <v>4</v>
      </c>
      <c r="D390" s="8">
        <v>204</v>
      </c>
      <c r="E390" s="8">
        <v>0.268</v>
      </c>
      <c r="F390" s="10"/>
      <c r="G390" s="10"/>
      <c r="H390" s="10"/>
      <c r="R390" s="6"/>
      <c r="S390" s="8"/>
      <c r="T390" s="8"/>
      <c r="U390" s="8"/>
      <c r="V390" s="8"/>
      <c r="W390" s="10"/>
      <c r="X390" s="32"/>
      <c r="Y390" s="10"/>
      <c r="Z390" s="10"/>
    </row>
    <row r="391" spans="1:26" ht="12.75" customHeight="1">
      <c r="A391" s="6">
        <v>4400</v>
      </c>
      <c r="B391" s="7" t="s">
        <v>6</v>
      </c>
      <c r="C391" s="7" t="s">
        <v>4</v>
      </c>
      <c r="D391" s="8">
        <v>204</v>
      </c>
      <c r="E391" s="8">
        <v>0.357</v>
      </c>
      <c r="F391" s="10"/>
      <c r="G391" s="10"/>
      <c r="H391" s="10"/>
      <c r="R391" s="6"/>
      <c r="S391" s="8"/>
      <c r="T391" s="8"/>
      <c r="U391" s="8"/>
      <c r="V391" s="8"/>
      <c r="W391" s="10"/>
      <c r="X391" s="32"/>
      <c r="Y391" s="10"/>
      <c r="Z391" s="10"/>
    </row>
    <row r="392" spans="1:26" ht="12.75" customHeight="1">
      <c r="A392" s="6">
        <v>4600</v>
      </c>
      <c r="B392" s="7" t="s">
        <v>6</v>
      </c>
      <c r="C392" s="7" t="s">
        <v>4</v>
      </c>
      <c r="D392" s="8">
        <v>204</v>
      </c>
      <c r="E392" s="8">
        <v>0.52</v>
      </c>
      <c r="F392" s="10"/>
      <c r="G392" s="10"/>
      <c r="H392" s="10"/>
      <c r="R392" s="6"/>
      <c r="S392" s="8"/>
      <c r="T392" s="8"/>
      <c r="U392" s="8"/>
      <c r="V392" s="8"/>
      <c r="W392" s="10"/>
      <c r="X392" s="32"/>
      <c r="Y392" s="10"/>
      <c r="Z392" s="10"/>
    </row>
    <row r="393" spans="1:26" ht="12.75" customHeight="1">
      <c r="A393" s="6">
        <v>4200</v>
      </c>
      <c r="B393" s="7" t="s">
        <v>6</v>
      </c>
      <c r="C393" s="7" t="s">
        <v>4</v>
      </c>
      <c r="D393" s="8">
        <v>204.5</v>
      </c>
      <c r="E393" s="8">
        <v>0.252</v>
      </c>
      <c r="F393" s="10"/>
      <c r="G393" s="10"/>
      <c r="H393" s="10"/>
      <c r="R393" s="6"/>
      <c r="S393" s="8"/>
      <c r="T393" s="8"/>
      <c r="U393" s="8"/>
      <c r="V393" s="8"/>
      <c r="W393" s="10"/>
      <c r="X393" s="32"/>
      <c r="Y393" s="10"/>
      <c r="Z393" s="10"/>
    </row>
    <row r="394" spans="1:26" ht="12.75" customHeight="1">
      <c r="A394" s="6">
        <v>4400</v>
      </c>
      <c r="B394" s="7" t="s">
        <v>6</v>
      </c>
      <c r="C394" s="7" t="s">
        <v>4</v>
      </c>
      <c r="D394" s="8">
        <v>204.5</v>
      </c>
      <c r="E394" s="8">
        <v>0.337</v>
      </c>
      <c r="F394" s="10"/>
      <c r="G394" s="10"/>
      <c r="H394" s="10"/>
      <c r="R394" s="6"/>
      <c r="S394" s="8"/>
      <c r="T394" s="8"/>
      <c r="U394" s="8"/>
      <c r="V394" s="8"/>
      <c r="W394" s="10"/>
      <c r="X394" s="32"/>
      <c r="Y394" s="10"/>
      <c r="Z394" s="10"/>
    </row>
    <row r="395" spans="1:26" ht="12.75" customHeight="1">
      <c r="A395" s="6">
        <v>4600</v>
      </c>
      <c r="B395" s="7" t="s">
        <v>6</v>
      </c>
      <c r="C395" s="7" t="s">
        <v>4</v>
      </c>
      <c r="D395" s="8">
        <v>204.5</v>
      </c>
      <c r="E395" s="8">
        <v>0.5</v>
      </c>
      <c r="F395" s="10"/>
      <c r="G395" s="10"/>
      <c r="H395" s="10"/>
      <c r="R395" s="6"/>
      <c r="S395" s="8"/>
      <c r="T395" s="8"/>
      <c r="U395" s="8"/>
      <c r="V395" s="8"/>
      <c r="W395" s="10"/>
      <c r="X395" s="32"/>
      <c r="Y395" s="10"/>
      <c r="Z395" s="10"/>
    </row>
    <row r="396" spans="1:26" ht="12.75" customHeight="1">
      <c r="A396" s="6">
        <v>4200</v>
      </c>
      <c r="B396" s="7" t="s">
        <v>6</v>
      </c>
      <c r="C396" s="7" t="s">
        <v>4</v>
      </c>
      <c r="D396" s="8">
        <v>205</v>
      </c>
      <c r="E396" s="8">
        <v>0.256</v>
      </c>
      <c r="F396" s="10"/>
      <c r="G396" s="10"/>
      <c r="H396" s="10"/>
      <c r="R396" s="6"/>
      <c r="S396" s="8"/>
      <c r="T396" s="8"/>
      <c r="U396" s="8"/>
      <c r="V396" s="8"/>
      <c r="W396" s="10"/>
      <c r="X396" s="32"/>
      <c r="Y396" s="10"/>
      <c r="Z396" s="10"/>
    </row>
    <row r="397" spans="1:26" ht="12.75" customHeight="1">
      <c r="A397" s="6">
        <v>4400</v>
      </c>
      <c r="B397" s="7" t="s">
        <v>6</v>
      </c>
      <c r="C397" s="7" t="s">
        <v>4</v>
      </c>
      <c r="D397" s="8">
        <v>205</v>
      </c>
      <c r="E397" s="8">
        <v>0.342</v>
      </c>
      <c r="F397" s="10"/>
      <c r="G397" s="10"/>
      <c r="H397" s="10"/>
      <c r="R397" s="6"/>
      <c r="S397" s="8"/>
      <c r="T397" s="8"/>
      <c r="U397" s="8"/>
      <c r="V397" s="8"/>
      <c r="W397" s="10"/>
      <c r="X397" s="32"/>
      <c r="Y397" s="10"/>
      <c r="Z397" s="10"/>
    </row>
    <row r="398" spans="1:26" ht="12.75" customHeight="1">
      <c r="A398" s="6">
        <v>4600</v>
      </c>
      <c r="B398" s="7" t="s">
        <v>6</v>
      </c>
      <c r="C398" s="7" t="s">
        <v>4</v>
      </c>
      <c r="D398" s="8">
        <v>205</v>
      </c>
      <c r="E398" s="8">
        <v>0.5</v>
      </c>
      <c r="F398" s="10"/>
      <c r="G398" s="10"/>
      <c r="H398" s="10"/>
      <c r="R398" s="6"/>
      <c r="S398" s="8"/>
      <c r="T398" s="8"/>
      <c r="U398" s="8"/>
      <c r="V398" s="8"/>
      <c r="W398" s="10"/>
      <c r="X398" s="32"/>
      <c r="Y398" s="10"/>
      <c r="Z398" s="10"/>
    </row>
    <row r="399" spans="1:26" ht="12.75" customHeight="1">
      <c r="A399" s="6">
        <v>4200</v>
      </c>
      <c r="B399" s="7" t="s">
        <v>6</v>
      </c>
      <c r="C399" s="7" t="s">
        <v>4</v>
      </c>
      <c r="D399" s="8">
        <v>205.5</v>
      </c>
      <c r="E399" s="8">
        <v>0.257</v>
      </c>
      <c r="F399" s="10"/>
      <c r="G399" s="10"/>
      <c r="H399" s="10"/>
      <c r="R399" s="6"/>
      <c r="S399" s="8"/>
      <c r="T399" s="8"/>
      <c r="U399" s="8"/>
      <c r="V399" s="8"/>
      <c r="W399" s="10"/>
      <c r="X399" s="32"/>
      <c r="Y399" s="10"/>
      <c r="Z399" s="10"/>
    </row>
    <row r="400" spans="1:26" ht="12.75" customHeight="1">
      <c r="A400" s="6">
        <v>4400</v>
      </c>
      <c r="B400" s="7" t="s">
        <v>6</v>
      </c>
      <c r="C400" s="7" t="s">
        <v>4</v>
      </c>
      <c r="D400" s="8">
        <v>205.5</v>
      </c>
      <c r="E400" s="8">
        <v>0.343</v>
      </c>
      <c r="F400" s="10"/>
      <c r="G400" s="10"/>
      <c r="H400" s="10"/>
      <c r="R400" s="6"/>
      <c r="S400" s="8"/>
      <c r="T400" s="8"/>
      <c r="U400" s="8"/>
      <c r="V400" s="8"/>
      <c r="W400" s="10"/>
      <c r="X400" s="32"/>
      <c r="Y400" s="10"/>
      <c r="Z400" s="10"/>
    </row>
    <row r="401" spans="1:26" ht="12.75" customHeight="1">
      <c r="A401" s="6">
        <v>4600</v>
      </c>
      <c r="B401" s="7" t="s">
        <v>6</v>
      </c>
      <c r="C401" s="7" t="s">
        <v>4</v>
      </c>
      <c r="D401" s="8">
        <v>205.5</v>
      </c>
      <c r="E401" s="8">
        <v>0.51</v>
      </c>
      <c r="F401" s="10"/>
      <c r="G401" s="10"/>
      <c r="H401" s="10"/>
      <c r="R401" s="6"/>
      <c r="S401" s="8"/>
      <c r="T401" s="8"/>
      <c r="U401" s="8"/>
      <c r="V401" s="8"/>
      <c r="W401" s="10"/>
      <c r="X401" s="32"/>
      <c r="Y401" s="10"/>
      <c r="Z401" s="10"/>
    </row>
    <row r="402" spans="1:26" ht="12.75" customHeight="1">
      <c r="A402" s="6">
        <v>4200</v>
      </c>
      <c r="B402" s="7" t="s">
        <v>6</v>
      </c>
      <c r="C402" s="7" t="s">
        <v>4</v>
      </c>
      <c r="D402" s="8">
        <v>206</v>
      </c>
      <c r="E402" s="8">
        <v>0.257</v>
      </c>
      <c r="F402" s="10"/>
      <c r="G402" s="10"/>
      <c r="H402" s="10"/>
      <c r="R402" s="6"/>
      <c r="S402" s="8"/>
      <c r="T402" s="8"/>
      <c r="U402" s="8"/>
      <c r="V402" s="8"/>
      <c r="W402" s="10"/>
      <c r="X402" s="32"/>
      <c r="Y402" s="10"/>
      <c r="Z402" s="10"/>
    </row>
    <row r="403" spans="1:26" ht="12.75" customHeight="1">
      <c r="A403" s="6">
        <v>4400</v>
      </c>
      <c r="B403" s="7" t="s">
        <v>6</v>
      </c>
      <c r="C403" s="7" t="s">
        <v>4</v>
      </c>
      <c r="D403" s="8">
        <v>206</v>
      </c>
      <c r="E403" s="8">
        <v>0.343</v>
      </c>
      <c r="F403" s="10"/>
      <c r="G403" s="10"/>
      <c r="H403" s="10"/>
      <c r="R403" s="6"/>
      <c r="S403" s="8"/>
      <c r="T403" s="8"/>
      <c r="U403" s="8"/>
      <c r="V403" s="8"/>
      <c r="W403" s="10"/>
      <c r="X403" s="32"/>
      <c r="Y403" s="10"/>
      <c r="Z403" s="10"/>
    </row>
    <row r="404" spans="1:26" ht="12.75" customHeight="1">
      <c r="A404" s="6">
        <v>4600</v>
      </c>
      <c r="B404" s="7" t="s">
        <v>6</v>
      </c>
      <c r="C404" s="7" t="s">
        <v>4</v>
      </c>
      <c r="D404" s="8">
        <v>206</v>
      </c>
      <c r="E404" s="8">
        <v>0.51</v>
      </c>
      <c r="F404" s="10"/>
      <c r="G404" s="10"/>
      <c r="H404" s="10"/>
      <c r="R404" s="6"/>
      <c r="S404" s="8"/>
      <c r="T404" s="8"/>
      <c r="U404" s="8"/>
      <c r="V404" s="8"/>
      <c r="W404" s="10"/>
      <c r="X404" s="32"/>
      <c r="Y404" s="10"/>
      <c r="Z404" s="10"/>
    </row>
    <row r="405" spans="1:26" ht="12.75" customHeight="1">
      <c r="A405" s="6">
        <v>4200</v>
      </c>
      <c r="B405" s="7" t="s">
        <v>6</v>
      </c>
      <c r="C405" s="7" t="s">
        <v>4</v>
      </c>
      <c r="D405" s="8">
        <v>206.5</v>
      </c>
      <c r="E405" s="8">
        <v>0.256</v>
      </c>
      <c r="F405" s="10"/>
      <c r="G405" s="10"/>
      <c r="H405" s="10"/>
      <c r="R405" s="6"/>
      <c r="S405" s="8"/>
      <c r="T405" s="8"/>
      <c r="U405" s="8"/>
      <c r="V405" s="8"/>
      <c r="W405" s="10"/>
      <c r="X405" s="32"/>
      <c r="Y405" s="10"/>
      <c r="Z405" s="10"/>
    </row>
    <row r="406" spans="1:26" ht="12.75" customHeight="1">
      <c r="A406" s="6">
        <v>4400</v>
      </c>
      <c r="B406" s="7" t="s">
        <v>6</v>
      </c>
      <c r="C406" s="7" t="s">
        <v>4</v>
      </c>
      <c r="D406" s="8">
        <v>206.5</v>
      </c>
      <c r="E406" s="8">
        <v>0.342</v>
      </c>
      <c r="F406" s="10"/>
      <c r="G406" s="10"/>
      <c r="H406" s="10"/>
      <c r="R406" s="6"/>
      <c r="S406" s="8"/>
      <c r="T406" s="8"/>
      <c r="U406" s="8"/>
      <c r="V406" s="8"/>
      <c r="W406" s="10"/>
      <c r="X406" s="32"/>
      <c r="Y406" s="10"/>
      <c r="Z406" s="10"/>
    </row>
    <row r="407" spans="1:26" ht="12.75" customHeight="1">
      <c r="A407" s="6">
        <v>4600</v>
      </c>
      <c r="B407" s="7" t="s">
        <v>6</v>
      </c>
      <c r="C407" s="7" t="s">
        <v>4</v>
      </c>
      <c r="D407" s="8">
        <v>206.5</v>
      </c>
      <c r="E407" s="8">
        <v>0.5</v>
      </c>
      <c r="F407" s="10"/>
      <c r="G407" s="10"/>
      <c r="H407" s="10"/>
      <c r="R407" s="6"/>
      <c r="S407" s="8"/>
      <c r="T407" s="8"/>
      <c r="U407" s="8"/>
      <c r="V407" s="8"/>
      <c r="W407" s="10"/>
      <c r="X407" s="32"/>
      <c r="Y407" s="10"/>
      <c r="Z407" s="10"/>
    </row>
    <row r="408" spans="1:26" ht="12.75" customHeight="1">
      <c r="A408" s="6">
        <v>4200</v>
      </c>
      <c r="B408" s="7" t="s">
        <v>6</v>
      </c>
      <c r="C408" s="7" t="s">
        <v>4</v>
      </c>
      <c r="D408" s="8">
        <v>207</v>
      </c>
      <c r="E408" s="8">
        <v>0.254</v>
      </c>
      <c r="F408" s="10"/>
      <c r="G408" s="10"/>
      <c r="H408" s="10"/>
      <c r="R408" s="6"/>
      <c r="S408" s="8"/>
      <c r="T408" s="8"/>
      <c r="U408" s="8"/>
      <c r="V408" s="8"/>
      <c r="W408" s="10"/>
      <c r="X408" s="32"/>
      <c r="Y408" s="10"/>
      <c r="Z408" s="10"/>
    </row>
    <row r="409" spans="1:26" ht="12.75" customHeight="1">
      <c r="A409" s="6">
        <v>4400</v>
      </c>
      <c r="B409" s="7" t="s">
        <v>6</v>
      </c>
      <c r="C409" s="7" t="s">
        <v>4</v>
      </c>
      <c r="D409" s="8">
        <v>207</v>
      </c>
      <c r="E409" s="8">
        <v>0.339</v>
      </c>
      <c r="F409" s="10"/>
      <c r="G409" s="10"/>
      <c r="H409" s="10"/>
      <c r="R409" s="6"/>
      <c r="S409" s="8"/>
      <c r="T409" s="8"/>
      <c r="U409" s="8"/>
      <c r="V409" s="8"/>
      <c r="W409" s="10"/>
      <c r="X409" s="32"/>
      <c r="Y409" s="10"/>
      <c r="Z409" s="10"/>
    </row>
    <row r="410" spans="1:26" ht="12.75" customHeight="1">
      <c r="A410" s="6">
        <v>4600</v>
      </c>
      <c r="B410" s="7" t="s">
        <v>6</v>
      </c>
      <c r="C410" s="7" t="s">
        <v>4</v>
      </c>
      <c r="D410" s="8">
        <v>207</v>
      </c>
      <c r="E410" s="8">
        <v>0.5</v>
      </c>
      <c r="F410" s="10"/>
      <c r="G410" s="10"/>
      <c r="H410" s="10"/>
      <c r="R410" s="6"/>
      <c r="S410" s="8"/>
      <c r="T410" s="8"/>
      <c r="U410" s="8"/>
      <c r="V410" s="8"/>
      <c r="W410" s="10"/>
      <c r="X410" s="32"/>
      <c r="Y410" s="10"/>
      <c r="Z410" s="10"/>
    </row>
    <row r="411" spans="1:26" ht="12.75" customHeight="1">
      <c r="A411" s="6">
        <v>4200</v>
      </c>
      <c r="B411" s="7" t="s">
        <v>6</v>
      </c>
      <c r="C411" s="7" t="s">
        <v>4</v>
      </c>
      <c r="D411" s="8">
        <v>207.5</v>
      </c>
      <c r="E411" s="8">
        <v>0.252</v>
      </c>
      <c r="F411" s="10"/>
      <c r="G411" s="10"/>
      <c r="H411" s="10"/>
      <c r="R411" s="6"/>
      <c r="S411" s="8"/>
      <c r="T411" s="8"/>
      <c r="U411" s="8"/>
      <c r="V411" s="8"/>
      <c r="W411" s="10"/>
      <c r="X411" s="32"/>
      <c r="Y411" s="10"/>
      <c r="Z411" s="10"/>
    </row>
    <row r="412" spans="1:26" ht="12.75" customHeight="1">
      <c r="A412" s="6">
        <v>4400</v>
      </c>
      <c r="B412" s="7" t="s">
        <v>6</v>
      </c>
      <c r="C412" s="7" t="s">
        <v>4</v>
      </c>
      <c r="D412" s="8">
        <v>207.5</v>
      </c>
      <c r="E412" s="8">
        <v>0.337</v>
      </c>
      <c r="F412" s="10"/>
      <c r="G412" s="10"/>
      <c r="H412" s="10"/>
      <c r="R412" s="6"/>
      <c r="S412" s="8"/>
      <c r="T412" s="8"/>
      <c r="U412" s="8"/>
      <c r="V412" s="8"/>
      <c r="W412" s="10"/>
      <c r="X412" s="32"/>
      <c r="Y412" s="10"/>
      <c r="Z412" s="10"/>
    </row>
    <row r="413" spans="1:26" ht="12.75" customHeight="1">
      <c r="A413" s="6">
        <v>4600</v>
      </c>
      <c r="B413" s="7" t="s">
        <v>6</v>
      </c>
      <c r="C413" s="7" t="s">
        <v>4</v>
      </c>
      <c r="D413" s="8">
        <v>207.5</v>
      </c>
      <c r="E413" s="8">
        <v>0.5</v>
      </c>
      <c r="F413" s="10"/>
      <c r="G413" s="10"/>
      <c r="H413" s="10"/>
      <c r="R413" s="6"/>
      <c r="S413" s="8"/>
      <c r="T413" s="8"/>
      <c r="U413" s="8"/>
      <c r="V413" s="8"/>
      <c r="W413" s="10"/>
      <c r="X413" s="32"/>
      <c r="Y413" s="10"/>
      <c r="Z413" s="10"/>
    </row>
    <row r="414" spans="1:26" ht="12.75" customHeight="1">
      <c r="A414" s="6">
        <v>4200</v>
      </c>
      <c r="B414" s="7" t="s">
        <v>6</v>
      </c>
      <c r="C414" s="7" t="s">
        <v>4</v>
      </c>
      <c r="D414" s="8">
        <v>208</v>
      </c>
      <c r="E414" s="8">
        <v>0.249</v>
      </c>
      <c r="F414" s="10"/>
      <c r="G414" s="10"/>
      <c r="H414" s="10"/>
      <c r="R414" s="6"/>
      <c r="S414" s="8"/>
      <c r="T414" s="8"/>
      <c r="U414" s="8"/>
      <c r="V414" s="8"/>
      <c r="W414" s="10"/>
      <c r="X414" s="32"/>
      <c r="Y414" s="10"/>
      <c r="Z414" s="10"/>
    </row>
    <row r="415" spans="1:26" ht="12.75" customHeight="1">
      <c r="A415" s="6">
        <v>4400</v>
      </c>
      <c r="B415" s="7" t="s">
        <v>6</v>
      </c>
      <c r="C415" s="7" t="s">
        <v>4</v>
      </c>
      <c r="D415" s="8">
        <v>208</v>
      </c>
      <c r="E415" s="8">
        <v>0.333</v>
      </c>
      <c r="F415" s="10"/>
      <c r="G415" s="10"/>
      <c r="H415" s="10"/>
      <c r="R415" s="6"/>
      <c r="S415" s="8"/>
      <c r="T415" s="8"/>
      <c r="U415" s="8"/>
      <c r="V415" s="8"/>
      <c r="W415" s="10"/>
      <c r="X415" s="32"/>
      <c r="Y415" s="10"/>
      <c r="Z415" s="10"/>
    </row>
    <row r="416" spans="1:26" ht="12.75" customHeight="1">
      <c r="A416" s="6">
        <v>4600</v>
      </c>
      <c r="B416" s="7" t="s">
        <v>6</v>
      </c>
      <c r="C416" s="7" t="s">
        <v>4</v>
      </c>
      <c r="D416" s="8">
        <v>208</v>
      </c>
      <c r="E416" s="8">
        <v>0.49</v>
      </c>
      <c r="F416" s="10"/>
      <c r="G416" s="10"/>
      <c r="H416" s="10"/>
      <c r="R416" s="6"/>
      <c r="S416" s="8"/>
      <c r="T416" s="8"/>
      <c r="U416" s="8"/>
      <c r="V416" s="8"/>
      <c r="W416" s="10"/>
      <c r="X416" s="32"/>
      <c r="Y416" s="10"/>
      <c r="Z416" s="10"/>
    </row>
    <row r="417" spans="1:26" ht="12.75" customHeight="1">
      <c r="A417" s="6">
        <v>4200</v>
      </c>
      <c r="B417" s="7" t="s">
        <v>6</v>
      </c>
      <c r="C417" s="7" t="s">
        <v>4</v>
      </c>
      <c r="D417" s="8">
        <v>208.5</v>
      </c>
      <c r="E417" s="8">
        <v>0.25</v>
      </c>
      <c r="F417" s="10"/>
      <c r="G417" s="10"/>
      <c r="H417" s="10"/>
      <c r="R417" s="6"/>
      <c r="S417" s="8"/>
      <c r="T417" s="8"/>
      <c r="U417" s="8"/>
      <c r="V417" s="8"/>
      <c r="W417" s="10"/>
      <c r="X417" s="32"/>
      <c r="Y417" s="10"/>
      <c r="Z417" s="10"/>
    </row>
    <row r="418" spans="1:26" ht="12.75" customHeight="1">
      <c r="A418" s="6">
        <v>4400</v>
      </c>
      <c r="B418" s="7" t="s">
        <v>6</v>
      </c>
      <c r="C418" s="7" t="s">
        <v>4</v>
      </c>
      <c r="D418" s="8">
        <v>208.5</v>
      </c>
      <c r="E418" s="8">
        <v>0.334</v>
      </c>
      <c r="F418" s="10"/>
      <c r="G418" s="10"/>
      <c r="H418" s="10"/>
      <c r="R418" s="6"/>
      <c r="S418" s="8"/>
      <c r="T418" s="8"/>
      <c r="U418" s="8"/>
      <c r="V418" s="8"/>
      <c r="W418" s="10"/>
      <c r="X418" s="32"/>
      <c r="Y418" s="10"/>
      <c r="Z418" s="10"/>
    </row>
    <row r="419" spans="1:26" ht="12.75" customHeight="1">
      <c r="A419" s="6">
        <v>4600</v>
      </c>
      <c r="B419" s="7" t="s">
        <v>6</v>
      </c>
      <c r="C419" s="7" t="s">
        <v>4</v>
      </c>
      <c r="D419" s="8">
        <v>208.5</v>
      </c>
      <c r="E419" s="8">
        <v>0.49</v>
      </c>
      <c r="F419" s="10"/>
      <c r="G419" s="10"/>
      <c r="H419" s="10"/>
      <c r="R419" s="6"/>
      <c r="S419" s="8"/>
      <c r="T419" s="8"/>
      <c r="U419" s="8"/>
      <c r="V419" s="8"/>
      <c r="W419" s="10"/>
      <c r="X419" s="32"/>
      <c r="Y419" s="10"/>
      <c r="Z419" s="10"/>
    </row>
    <row r="420" spans="1:26" ht="12.75" customHeight="1">
      <c r="A420" s="6">
        <v>4200</v>
      </c>
      <c r="B420" s="7" t="s">
        <v>6</v>
      </c>
      <c r="C420" s="7" t="s">
        <v>4</v>
      </c>
      <c r="D420" s="8">
        <v>209</v>
      </c>
      <c r="E420" s="8">
        <v>0.251</v>
      </c>
      <c r="F420" s="10"/>
      <c r="G420" s="10"/>
      <c r="H420" s="10"/>
      <c r="R420" s="6"/>
      <c r="S420" s="8"/>
      <c r="T420" s="8"/>
      <c r="U420" s="8"/>
      <c r="V420" s="8"/>
      <c r="W420" s="10"/>
      <c r="X420" s="32"/>
      <c r="Y420" s="10"/>
      <c r="Z420" s="10"/>
    </row>
    <row r="421" spans="1:26" ht="12.75" customHeight="1">
      <c r="A421" s="6">
        <v>4400</v>
      </c>
      <c r="B421" s="7" t="s">
        <v>6</v>
      </c>
      <c r="C421" s="7" t="s">
        <v>4</v>
      </c>
      <c r="D421" s="8">
        <v>209</v>
      </c>
      <c r="E421" s="8">
        <v>0.335</v>
      </c>
      <c r="F421" s="10"/>
      <c r="G421" s="10"/>
      <c r="H421" s="10"/>
      <c r="R421" s="6"/>
      <c r="S421" s="8"/>
      <c r="T421" s="8"/>
      <c r="U421" s="8"/>
      <c r="V421" s="8"/>
      <c r="W421" s="10"/>
      <c r="X421" s="32"/>
      <c r="Y421" s="10"/>
      <c r="Z421" s="10"/>
    </row>
    <row r="422" spans="1:26" ht="12.75" customHeight="1">
      <c r="A422" s="6">
        <v>4600</v>
      </c>
      <c r="B422" s="7" t="s">
        <v>6</v>
      </c>
      <c r="C422" s="7" t="s">
        <v>4</v>
      </c>
      <c r="D422" s="8">
        <v>209</v>
      </c>
      <c r="E422" s="8">
        <v>0.5</v>
      </c>
      <c r="F422" s="10"/>
      <c r="G422" s="10"/>
      <c r="H422" s="10"/>
      <c r="R422" s="6"/>
      <c r="S422" s="8"/>
      <c r="T422" s="8"/>
      <c r="U422" s="8"/>
      <c r="V422" s="8"/>
      <c r="W422" s="10"/>
      <c r="X422" s="32"/>
      <c r="Y422" s="10"/>
      <c r="Z422" s="10"/>
    </row>
    <row r="423" spans="1:26" ht="12.75" customHeight="1">
      <c r="A423" s="6">
        <v>4200</v>
      </c>
      <c r="B423" s="7" t="s">
        <v>6</v>
      </c>
      <c r="C423" s="7" t="s">
        <v>4</v>
      </c>
      <c r="D423" s="8">
        <v>209.5</v>
      </c>
      <c r="E423" s="8">
        <v>0.244</v>
      </c>
      <c r="F423" s="10"/>
      <c r="G423" s="10"/>
      <c r="H423" s="10"/>
      <c r="R423" s="6"/>
      <c r="S423" s="8"/>
      <c r="T423" s="8"/>
      <c r="U423" s="8"/>
      <c r="V423" s="8"/>
      <c r="W423" s="10"/>
      <c r="X423" s="32"/>
      <c r="Y423" s="10"/>
      <c r="Z423" s="10"/>
    </row>
    <row r="424" spans="1:26" ht="12.75" customHeight="1">
      <c r="A424" s="6">
        <v>4400</v>
      </c>
      <c r="B424" s="7" t="s">
        <v>6</v>
      </c>
      <c r="C424" s="7" t="s">
        <v>4</v>
      </c>
      <c r="D424" s="8">
        <v>209.5</v>
      </c>
      <c r="E424" s="8">
        <v>0.326</v>
      </c>
      <c r="F424" s="10"/>
      <c r="G424" s="10"/>
      <c r="H424" s="10"/>
      <c r="R424" s="6"/>
      <c r="S424" s="8"/>
      <c r="T424" s="8"/>
      <c r="U424" s="8"/>
      <c r="V424" s="8"/>
      <c r="W424" s="10"/>
      <c r="X424" s="32"/>
      <c r="Y424" s="10"/>
      <c r="Z424" s="10"/>
    </row>
    <row r="425" spans="1:26" ht="12.75" customHeight="1">
      <c r="A425" s="6">
        <v>4600</v>
      </c>
      <c r="B425" s="7" t="s">
        <v>6</v>
      </c>
      <c r="C425" s="7" t="s">
        <v>4</v>
      </c>
      <c r="D425" s="8">
        <v>209.5</v>
      </c>
      <c r="E425" s="8">
        <v>0.48</v>
      </c>
      <c r="F425" s="10"/>
      <c r="G425" s="10"/>
      <c r="H425" s="10"/>
      <c r="R425" s="6"/>
      <c r="S425" s="8"/>
      <c r="T425" s="8"/>
      <c r="U425" s="8"/>
      <c r="V425" s="8"/>
      <c r="W425" s="10"/>
      <c r="X425" s="32"/>
      <c r="Y425" s="10"/>
      <c r="Z425" s="10"/>
    </row>
    <row r="426" spans="1:26" ht="12.75" customHeight="1">
      <c r="A426" s="6">
        <v>4200</v>
      </c>
      <c r="B426" s="7" t="s">
        <v>6</v>
      </c>
      <c r="C426" s="7" t="s">
        <v>4</v>
      </c>
      <c r="D426" s="8">
        <v>210</v>
      </c>
      <c r="E426" s="8">
        <v>0.238</v>
      </c>
      <c r="F426" s="10"/>
      <c r="G426" s="10"/>
      <c r="H426" s="10"/>
      <c r="R426" s="6"/>
      <c r="S426" s="8"/>
      <c r="T426" s="8"/>
      <c r="U426" s="8"/>
      <c r="V426" s="8"/>
      <c r="W426" s="10"/>
      <c r="X426" s="32"/>
      <c r="Y426" s="10"/>
      <c r="Z426" s="10"/>
    </row>
    <row r="427" spans="1:26" ht="12.75" customHeight="1">
      <c r="A427" s="6">
        <v>4400</v>
      </c>
      <c r="B427" s="7" t="s">
        <v>6</v>
      </c>
      <c r="C427" s="7" t="s">
        <v>4</v>
      </c>
      <c r="D427" s="8">
        <v>210</v>
      </c>
      <c r="E427" s="8">
        <v>0.318</v>
      </c>
      <c r="F427" s="10"/>
      <c r="G427" s="10"/>
      <c r="H427" s="10"/>
      <c r="R427" s="6"/>
      <c r="S427" s="8"/>
      <c r="T427" s="8"/>
      <c r="U427" s="8"/>
      <c r="V427" s="8"/>
      <c r="W427" s="10"/>
      <c r="X427" s="32"/>
      <c r="Y427" s="10"/>
      <c r="Z427" s="10"/>
    </row>
    <row r="428" spans="1:26" ht="12.75" customHeight="1">
      <c r="A428" s="6">
        <v>4600</v>
      </c>
      <c r="B428" s="7" t="s">
        <v>6</v>
      </c>
      <c r="C428" s="7" t="s">
        <v>4</v>
      </c>
      <c r="D428" s="8">
        <v>210</v>
      </c>
      <c r="E428" s="8">
        <v>0.47</v>
      </c>
      <c r="F428" s="10"/>
      <c r="G428" s="10"/>
      <c r="H428" s="10"/>
      <c r="R428" s="6"/>
      <c r="S428" s="8"/>
      <c r="T428" s="8"/>
      <c r="U428" s="8"/>
      <c r="V428" s="8"/>
      <c r="W428" s="10"/>
      <c r="X428" s="32"/>
      <c r="Y428" s="10"/>
      <c r="Z428" s="10"/>
    </row>
    <row r="429" spans="1:26" ht="12.75" customHeight="1">
      <c r="A429" s="6">
        <v>4200</v>
      </c>
      <c r="B429" s="7" t="s">
        <v>6</v>
      </c>
      <c r="C429" s="7" t="s">
        <v>4</v>
      </c>
      <c r="D429" s="8">
        <v>210.5</v>
      </c>
      <c r="E429" s="8">
        <v>0.236</v>
      </c>
      <c r="F429" s="10"/>
      <c r="G429" s="10"/>
      <c r="H429" s="10"/>
      <c r="R429" s="6"/>
      <c r="S429" s="8"/>
      <c r="T429" s="8"/>
      <c r="U429" s="8"/>
      <c r="V429" s="8"/>
      <c r="W429" s="10"/>
      <c r="X429" s="32"/>
      <c r="Y429" s="10"/>
      <c r="Z429" s="10"/>
    </row>
    <row r="430" spans="1:26" ht="12.75" customHeight="1">
      <c r="A430" s="6">
        <v>4400</v>
      </c>
      <c r="B430" s="7" t="s">
        <v>6</v>
      </c>
      <c r="C430" s="7" t="s">
        <v>4</v>
      </c>
      <c r="D430" s="8">
        <v>210.5</v>
      </c>
      <c r="E430" s="8">
        <v>0.316</v>
      </c>
      <c r="F430" s="10"/>
      <c r="G430" s="10"/>
      <c r="H430" s="10"/>
      <c r="R430" s="6"/>
      <c r="S430" s="8"/>
      <c r="T430" s="8"/>
      <c r="U430" s="8"/>
      <c r="V430" s="8"/>
      <c r="W430" s="10"/>
      <c r="X430" s="32"/>
      <c r="Y430" s="10"/>
      <c r="Z430" s="10"/>
    </row>
    <row r="431" spans="1:26" ht="12.75" customHeight="1">
      <c r="A431" s="6">
        <v>4600</v>
      </c>
      <c r="B431" s="7" t="s">
        <v>6</v>
      </c>
      <c r="C431" s="7" t="s">
        <v>4</v>
      </c>
      <c r="D431" s="8">
        <v>210.5</v>
      </c>
      <c r="E431" s="8">
        <v>0.47</v>
      </c>
      <c r="F431" s="10"/>
      <c r="G431" s="10"/>
      <c r="H431" s="10"/>
      <c r="R431" s="6"/>
      <c r="S431" s="8"/>
      <c r="T431" s="8"/>
      <c r="U431" s="8"/>
      <c r="V431" s="8"/>
      <c r="W431" s="10"/>
      <c r="X431" s="32"/>
      <c r="Y431" s="10"/>
      <c r="Z431" s="10"/>
    </row>
    <row r="432" spans="1:26" ht="12.75" customHeight="1">
      <c r="A432" s="6">
        <v>4200</v>
      </c>
      <c r="B432" s="7" t="s">
        <v>6</v>
      </c>
      <c r="C432" s="7" t="s">
        <v>4</v>
      </c>
      <c r="D432" s="8">
        <v>211</v>
      </c>
      <c r="E432" s="8">
        <v>0.238</v>
      </c>
      <c r="F432" s="10"/>
      <c r="G432" s="10"/>
      <c r="H432" s="10"/>
      <c r="R432" s="6"/>
      <c r="S432" s="8"/>
      <c r="T432" s="8"/>
      <c r="U432" s="8"/>
      <c r="V432" s="8"/>
      <c r="W432" s="10"/>
      <c r="X432" s="32"/>
      <c r="Y432" s="10"/>
      <c r="Z432" s="10"/>
    </row>
    <row r="433" spans="1:26" ht="12.75" customHeight="1">
      <c r="A433" s="6">
        <v>4400</v>
      </c>
      <c r="B433" s="7" t="s">
        <v>6</v>
      </c>
      <c r="C433" s="7" t="s">
        <v>4</v>
      </c>
      <c r="D433" s="8">
        <v>211</v>
      </c>
      <c r="E433" s="8">
        <v>0.319</v>
      </c>
      <c r="F433" s="10"/>
      <c r="G433" s="10"/>
      <c r="H433" s="10"/>
      <c r="R433" s="6"/>
      <c r="S433" s="8"/>
      <c r="T433" s="8"/>
      <c r="U433" s="8"/>
      <c r="V433" s="8"/>
      <c r="W433" s="10"/>
      <c r="X433" s="32"/>
      <c r="Y433" s="10"/>
      <c r="Z433" s="10"/>
    </row>
    <row r="434" spans="1:26" ht="12.75" customHeight="1">
      <c r="A434" s="6">
        <v>4600</v>
      </c>
      <c r="B434" s="7" t="s">
        <v>6</v>
      </c>
      <c r="C434" s="7" t="s">
        <v>4</v>
      </c>
      <c r="D434" s="8">
        <v>211</v>
      </c>
      <c r="E434" s="8">
        <v>0.47</v>
      </c>
      <c r="F434" s="10"/>
      <c r="G434" s="10"/>
      <c r="H434" s="10"/>
      <c r="R434" s="6"/>
      <c r="S434" s="8"/>
      <c r="T434" s="8"/>
      <c r="U434" s="8"/>
      <c r="V434" s="8"/>
      <c r="W434" s="10"/>
      <c r="X434" s="32"/>
      <c r="Y434" s="10"/>
      <c r="Z434" s="10"/>
    </row>
    <row r="435" spans="1:26" ht="12.75" customHeight="1">
      <c r="A435" s="6">
        <v>4200</v>
      </c>
      <c r="B435" s="7" t="s">
        <v>6</v>
      </c>
      <c r="C435" s="7" t="s">
        <v>4</v>
      </c>
      <c r="D435" s="8">
        <v>211.5</v>
      </c>
      <c r="E435" s="8">
        <v>0.235</v>
      </c>
      <c r="F435" s="10"/>
      <c r="G435" s="10"/>
      <c r="H435" s="10"/>
      <c r="R435" s="6"/>
      <c r="S435" s="8"/>
      <c r="T435" s="8"/>
      <c r="U435" s="8"/>
      <c r="V435" s="8"/>
      <c r="W435" s="10"/>
      <c r="X435" s="32"/>
      <c r="Y435" s="10"/>
      <c r="Z435" s="10"/>
    </row>
    <row r="436" spans="1:26" ht="12.75" customHeight="1">
      <c r="A436" s="6">
        <v>4400</v>
      </c>
      <c r="B436" s="7" t="s">
        <v>6</v>
      </c>
      <c r="C436" s="7" t="s">
        <v>4</v>
      </c>
      <c r="D436" s="8">
        <v>211.5</v>
      </c>
      <c r="E436" s="8">
        <v>0.315</v>
      </c>
      <c r="F436" s="10"/>
      <c r="G436" s="10"/>
      <c r="H436" s="10"/>
      <c r="R436" s="6"/>
      <c r="S436" s="8"/>
      <c r="T436" s="8"/>
      <c r="U436" s="8"/>
      <c r="V436" s="8"/>
      <c r="W436" s="10"/>
      <c r="X436" s="32"/>
      <c r="Y436" s="10"/>
      <c r="Z436" s="10"/>
    </row>
    <row r="437" spans="1:26" ht="12.75" customHeight="1">
      <c r="A437" s="6">
        <v>4600</v>
      </c>
      <c r="B437" s="7" t="s">
        <v>6</v>
      </c>
      <c r="C437" s="7" t="s">
        <v>4</v>
      </c>
      <c r="D437" s="8">
        <v>211.5</v>
      </c>
      <c r="E437" s="8">
        <v>0.47</v>
      </c>
      <c r="F437" s="10"/>
      <c r="G437" s="10"/>
      <c r="H437" s="10"/>
      <c r="R437" s="6"/>
      <c r="S437" s="8"/>
      <c r="T437" s="8"/>
      <c r="U437" s="8"/>
      <c r="V437" s="8"/>
      <c r="W437" s="10"/>
      <c r="X437" s="32"/>
      <c r="Y437" s="10"/>
      <c r="Z437" s="10"/>
    </row>
    <row r="438" spans="1:26" ht="12.75" customHeight="1">
      <c r="A438" s="6">
        <v>4200</v>
      </c>
      <c r="B438" s="7" t="s">
        <v>6</v>
      </c>
      <c r="C438" s="7" t="s">
        <v>4</v>
      </c>
      <c r="D438" s="8">
        <v>212</v>
      </c>
      <c r="E438" s="8">
        <v>0.221</v>
      </c>
      <c r="F438" s="10"/>
      <c r="G438" s="10"/>
      <c r="H438" s="10"/>
      <c r="R438" s="6"/>
      <c r="S438" s="8"/>
      <c r="T438" s="8"/>
      <c r="U438" s="8"/>
      <c r="V438" s="8"/>
      <c r="W438" s="10"/>
      <c r="X438" s="32"/>
      <c r="Y438" s="10"/>
      <c r="Z438" s="10"/>
    </row>
    <row r="439" spans="1:26" ht="12.75" customHeight="1">
      <c r="A439" s="6">
        <v>4400</v>
      </c>
      <c r="B439" s="7" t="s">
        <v>6</v>
      </c>
      <c r="C439" s="7" t="s">
        <v>4</v>
      </c>
      <c r="D439" s="8">
        <v>212</v>
      </c>
      <c r="E439" s="8">
        <v>0.297</v>
      </c>
      <c r="F439" s="10"/>
      <c r="G439" s="10"/>
      <c r="H439" s="10"/>
      <c r="R439" s="6"/>
      <c r="S439" s="8"/>
      <c r="T439" s="8"/>
      <c r="U439" s="8"/>
      <c r="V439" s="8"/>
      <c r="W439" s="10"/>
      <c r="X439" s="32"/>
      <c r="Y439" s="10"/>
      <c r="Z439" s="10"/>
    </row>
    <row r="440" spans="1:26" ht="12.75" customHeight="1">
      <c r="A440" s="6">
        <v>4600</v>
      </c>
      <c r="B440" s="7" t="s">
        <v>6</v>
      </c>
      <c r="C440" s="7" t="s">
        <v>4</v>
      </c>
      <c r="D440" s="8">
        <v>212</v>
      </c>
      <c r="E440" s="8">
        <v>0.44</v>
      </c>
      <c r="F440" s="10"/>
      <c r="G440" s="10"/>
      <c r="H440" s="10"/>
      <c r="R440" s="6"/>
      <c r="S440" s="8"/>
      <c r="T440" s="8"/>
      <c r="U440" s="8"/>
      <c r="V440" s="8"/>
      <c r="W440" s="10"/>
      <c r="X440" s="32"/>
      <c r="Y440" s="10"/>
      <c r="Z440" s="10"/>
    </row>
    <row r="441" spans="1:26" ht="12.75" customHeight="1">
      <c r="A441" s="6">
        <v>4200</v>
      </c>
      <c r="B441" s="7" t="s">
        <v>6</v>
      </c>
      <c r="C441" s="7" t="s">
        <v>4</v>
      </c>
      <c r="D441" s="8">
        <v>212.5</v>
      </c>
      <c r="E441" s="8">
        <v>0.215</v>
      </c>
      <c r="F441" s="10"/>
      <c r="G441" s="10"/>
      <c r="H441" s="10"/>
      <c r="R441" s="6"/>
      <c r="S441" s="8"/>
      <c r="T441" s="8"/>
      <c r="U441" s="8"/>
      <c r="V441" s="8"/>
      <c r="W441" s="10"/>
      <c r="X441" s="32"/>
      <c r="Y441" s="10"/>
      <c r="Z441" s="10"/>
    </row>
    <row r="442" spans="1:26" ht="12.75" customHeight="1">
      <c r="A442" s="6">
        <v>4400</v>
      </c>
      <c r="B442" s="7" t="s">
        <v>6</v>
      </c>
      <c r="C442" s="7" t="s">
        <v>4</v>
      </c>
      <c r="D442" s="8">
        <v>212.5</v>
      </c>
      <c r="E442" s="8">
        <v>0.288</v>
      </c>
      <c r="F442" s="10"/>
      <c r="G442" s="10"/>
      <c r="H442" s="10"/>
      <c r="R442" s="6"/>
      <c r="S442" s="8"/>
      <c r="T442" s="8"/>
      <c r="U442" s="8"/>
      <c r="V442" s="8"/>
      <c r="W442" s="10"/>
      <c r="X442" s="32"/>
      <c r="Y442" s="10"/>
      <c r="Z442" s="10"/>
    </row>
    <row r="443" spans="1:26" ht="12.75" customHeight="1">
      <c r="A443" s="6">
        <v>4600</v>
      </c>
      <c r="B443" s="7" t="s">
        <v>6</v>
      </c>
      <c r="C443" s="7" t="s">
        <v>4</v>
      </c>
      <c r="D443" s="8">
        <v>212.5</v>
      </c>
      <c r="E443" s="8">
        <v>0.43</v>
      </c>
      <c r="F443" s="10"/>
      <c r="G443" s="10"/>
      <c r="H443" s="10"/>
      <c r="R443" s="6"/>
      <c r="S443" s="8"/>
      <c r="T443" s="8"/>
      <c r="U443" s="8"/>
      <c r="V443" s="8"/>
      <c r="W443" s="10"/>
      <c r="X443" s="32"/>
      <c r="Y443" s="10"/>
      <c r="Z443" s="10"/>
    </row>
    <row r="444" spans="1:26" ht="12.75" customHeight="1">
      <c r="A444" s="6">
        <v>4200</v>
      </c>
      <c r="B444" s="7" t="s">
        <v>6</v>
      </c>
      <c r="C444" s="7" t="s">
        <v>4</v>
      </c>
      <c r="D444" s="8">
        <v>213</v>
      </c>
      <c r="E444" s="8">
        <v>0.221</v>
      </c>
      <c r="F444" s="10"/>
      <c r="G444" s="10"/>
      <c r="H444" s="10"/>
      <c r="R444" s="6"/>
      <c r="S444" s="8"/>
      <c r="T444" s="8"/>
      <c r="U444" s="8"/>
      <c r="V444" s="8"/>
      <c r="W444" s="10"/>
      <c r="X444" s="32"/>
      <c r="Y444" s="10"/>
      <c r="Z444" s="10"/>
    </row>
    <row r="445" spans="1:26" ht="12.75" customHeight="1">
      <c r="A445" s="6">
        <v>4400</v>
      </c>
      <c r="B445" s="7" t="s">
        <v>6</v>
      </c>
      <c r="C445" s="7" t="s">
        <v>4</v>
      </c>
      <c r="D445" s="8">
        <v>213</v>
      </c>
      <c r="E445" s="8">
        <v>0.296</v>
      </c>
      <c r="F445" s="10"/>
      <c r="G445" s="10"/>
      <c r="H445" s="10"/>
      <c r="R445" s="6"/>
      <c r="S445" s="8"/>
      <c r="T445" s="8"/>
      <c r="U445" s="8"/>
      <c r="V445" s="8"/>
      <c r="W445" s="10"/>
      <c r="X445" s="32"/>
      <c r="Y445" s="10"/>
      <c r="Z445" s="10"/>
    </row>
    <row r="446" spans="1:26" ht="12.75" customHeight="1">
      <c r="A446" s="6">
        <v>4600</v>
      </c>
      <c r="B446" s="7" t="s">
        <v>6</v>
      </c>
      <c r="C446" s="7" t="s">
        <v>4</v>
      </c>
      <c r="D446" s="8">
        <v>213</v>
      </c>
      <c r="E446" s="8">
        <v>0.44</v>
      </c>
      <c r="F446" s="10"/>
      <c r="G446" s="10"/>
      <c r="H446" s="10"/>
      <c r="R446" s="6"/>
      <c r="S446" s="8"/>
      <c r="T446" s="8"/>
      <c r="U446" s="8"/>
      <c r="V446" s="8"/>
      <c r="W446" s="10"/>
      <c r="X446" s="32"/>
      <c r="Y446" s="10"/>
      <c r="Z446" s="10"/>
    </row>
    <row r="447" spans="1:26" ht="12.75" customHeight="1">
      <c r="A447" s="6">
        <v>4200</v>
      </c>
      <c r="B447" s="7" t="s">
        <v>6</v>
      </c>
      <c r="C447" s="7" t="s">
        <v>4</v>
      </c>
      <c r="D447" s="8">
        <v>213.5</v>
      </c>
      <c r="E447" s="8">
        <v>0.216</v>
      </c>
      <c r="F447" s="10"/>
      <c r="G447" s="10"/>
      <c r="H447" s="10"/>
      <c r="R447" s="6"/>
      <c r="S447" s="8"/>
      <c r="T447" s="8"/>
      <c r="U447" s="8"/>
      <c r="V447" s="8"/>
      <c r="W447" s="10"/>
      <c r="X447" s="32"/>
      <c r="Y447" s="10"/>
      <c r="Z447" s="10"/>
    </row>
    <row r="448" spans="1:26" ht="12.75" customHeight="1">
      <c r="A448" s="6">
        <v>4400</v>
      </c>
      <c r="B448" s="7" t="s">
        <v>6</v>
      </c>
      <c r="C448" s="7" t="s">
        <v>4</v>
      </c>
      <c r="D448" s="8">
        <v>213.5</v>
      </c>
      <c r="E448" s="8">
        <v>0.29</v>
      </c>
      <c r="F448" s="10"/>
      <c r="G448" s="10"/>
      <c r="H448" s="10"/>
      <c r="R448" s="6"/>
      <c r="S448" s="8"/>
      <c r="T448" s="8"/>
      <c r="U448" s="8"/>
      <c r="V448" s="8"/>
      <c r="W448" s="10"/>
      <c r="X448" s="32"/>
      <c r="Y448" s="10"/>
      <c r="Z448" s="10"/>
    </row>
    <row r="449" spans="1:26" ht="12.75" customHeight="1">
      <c r="A449" s="6">
        <v>4600</v>
      </c>
      <c r="B449" s="7" t="s">
        <v>6</v>
      </c>
      <c r="C449" s="7" t="s">
        <v>4</v>
      </c>
      <c r="D449" s="8">
        <v>213.5</v>
      </c>
      <c r="E449" s="8">
        <v>0.44</v>
      </c>
      <c r="F449" s="10"/>
      <c r="G449" s="10"/>
      <c r="H449" s="10"/>
      <c r="R449" s="6"/>
      <c r="S449" s="8"/>
      <c r="T449" s="8"/>
      <c r="U449" s="8"/>
      <c r="V449" s="8"/>
      <c r="W449" s="10"/>
      <c r="X449" s="32"/>
      <c r="Y449" s="10"/>
      <c r="Z449" s="10"/>
    </row>
    <row r="450" spans="1:26" ht="12.75" customHeight="1">
      <c r="A450" s="6">
        <v>4200</v>
      </c>
      <c r="B450" s="7" t="s">
        <v>6</v>
      </c>
      <c r="C450" s="7" t="s">
        <v>4</v>
      </c>
      <c r="D450" s="8">
        <v>214</v>
      </c>
      <c r="E450" s="8">
        <v>0.212</v>
      </c>
      <c r="F450" s="10"/>
      <c r="G450" s="10"/>
      <c r="H450" s="10"/>
      <c r="R450" s="6"/>
      <c r="S450" s="8"/>
      <c r="T450" s="8"/>
      <c r="U450" s="8"/>
      <c r="V450" s="8"/>
      <c r="W450" s="10"/>
      <c r="X450" s="32"/>
      <c r="Y450" s="10"/>
      <c r="Z450" s="10"/>
    </row>
    <row r="451" spans="1:26" ht="12.75" customHeight="1">
      <c r="A451" s="6">
        <v>4400</v>
      </c>
      <c r="B451" s="7" t="s">
        <v>6</v>
      </c>
      <c r="C451" s="7" t="s">
        <v>4</v>
      </c>
      <c r="D451" s="8">
        <v>214</v>
      </c>
      <c r="E451" s="8">
        <v>0.285</v>
      </c>
      <c r="F451" s="10"/>
      <c r="G451" s="10"/>
      <c r="H451" s="10"/>
      <c r="R451" s="6"/>
      <c r="S451" s="8"/>
      <c r="T451" s="8"/>
      <c r="U451" s="8"/>
      <c r="V451" s="8"/>
      <c r="W451" s="10"/>
      <c r="X451" s="32"/>
      <c r="Y451" s="10"/>
      <c r="Z451" s="10"/>
    </row>
    <row r="452" spans="1:26" ht="12.75" customHeight="1">
      <c r="A452" s="6">
        <v>4600</v>
      </c>
      <c r="B452" s="7" t="s">
        <v>6</v>
      </c>
      <c r="C452" s="7" t="s">
        <v>4</v>
      </c>
      <c r="D452" s="8">
        <v>214</v>
      </c>
      <c r="E452" s="8">
        <v>0.43</v>
      </c>
      <c r="F452" s="10"/>
      <c r="G452" s="10"/>
      <c r="H452" s="10"/>
      <c r="R452" s="6"/>
      <c r="S452" s="8"/>
      <c r="T452" s="8"/>
      <c r="U452" s="8"/>
      <c r="V452" s="8"/>
      <c r="W452" s="10"/>
      <c r="X452" s="32"/>
      <c r="Y452" s="10"/>
      <c r="Z452" s="10"/>
    </row>
    <row r="453" spans="1:26" ht="12.75" customHeight="1">
      <c r="A453" s="6">
        <v>4200</v>
      </c>
      <c r="B453" s="7" t="s">
        <v>6</v>
      </c>
      <c r="C453" s="7" t="s">
        <v>4</v>
      </c>
      <c r="D453" s="8">
        <v>214.5</v>
      </c>
      <c r="E453" s="8">
        <v>0.205</v>
      </c>
      <c r="F453" s="10"/>
      <c r="G453" s="10"/>
      <c r="H453" s="10"/>
      <c r="R453" s="6"/>
      <c r="S453" s="8"/>
      <c r="T453" s="8"/>
      <c r="U453" s="8"/>
      <c r="V453" s="8"/>
      <c r="W453" s="10"/>
      <c r="X453" s="32"/>
      <c r="Y453" s="10"/>
      <c r="Z453" s="10"/>
    </row>
    <row r="454" spans="1:26" ht="12.75" customHeight="1">
      <c r="A454" s="6">
        <v>4400</v>
      </c>
      <c r="B454" s="7" t="s">
        <v>6</v>
      </c>
      <c r="C454" s="7" t="s">
        <v>4</v>
      </c>
      <c r="D454" s="8">
        <v>214.5</v>
      </c>
      <c r="E454" s="8">
        <v>0.276</v>
      </c>
      <c r="F454" s="10"/>
      <c r="G454" s="10"/>
      <c r="H454" s="10"/>
      <c r="R454" s="6"/>
      <c r="S454" s="8"/>
      <c r="T454" s="8"/>
      <c r="U454" s="8"/>
      <c r="V454" s="8"/>
      <c r="W454" s="10"/>
      <c r="X454" s="32"/>
      <c r="Y454" s="10"/>
      <c r="Z454" s="10"/>
    </row>
    <row r="455" spans="1:26" ht="12.75" customHeight="1">
      <c r="A455" s="6">
        <v>4600</v>
      </c>
      <c r="B455" s="7" t="s">
        <v>6</v>
      </c>
      <c r="C455" s="7" t="s">
        <v>4</v>
      </c>
      <c r="D455" s="8">
        <v>214.5</v>
      </c>
      <c r="E455" s="8">
        <v>0.42</v>
      </c>
      <c r="F455" s="10"/>
      <c r="G455" s="10"/>
      <c r="H455" s="10"/>
      <c r="R455" s="6"/>
      <c r="S455" s="8"/>
      <c r="T455" s="8"/>
      <c r="U455" s="8"/>
      <c r="V455" s="8"/>
      <c r="W455" s="10"/>
      <c r="X455" s="32"/>
      <c r="Y455" s="10"/>
      <c r="Z455" s="10"/>
    </row>
    <row r="456" spans="1:26" ht="12.75" customHeight="1">
      <c r="A456" s="6">
        <v>4200</v>
      </c>
      <c r="B456" s="7" t="s">
        <v>6</v>
      </c>
      <c r="C456" s="7" t="s">
        <v>4</v>
      </c>
      <c r="D456" s="8">
        <v>215</v>
      </c>
      <c r="E456" s="8">
        <v>0.209</v>
      </c>
      <c r="F456" s="10"/>
      <c r="G456" s="10"/>
      <c r="H456" s="10"/>
      <c r="R456" s="6"/>
      <c r="S456" s="8"/>
      <c r="T456" s="8"/>
      <c r="U456" s="8"/>
      <c r="V456" s="8"/>
      <c r="W456" s="10"/>
      <c r="X456" s="32"/>
      <c r="Y456" s="10"/>
      <c r="Z456" s="10"/>
    </row>
    <row r="457" spans="1:26" ht="12.75" customHeight="1">
      <c r="A457" s="6">
        <v>4400</v>
      </c>
      <c r="B457" s="7" t="s">
        <v>6</v>
      </c>
      <c r="C457" s="7" t="s">
        <v>4</v>
      </c>
      <c r="D457" s="8">
        <v>215</v>
      </c>
      <c r="E457" s="8">
        <v>0.281</v>
      </c>
      <c r="F457" s="10"/>
      <c r="G457" s="10"/>
      <c r="H457" s="10"/>
      <c r="R457" s="6"/>
      <c r="S457" s="8"/>
      <c r="T457" s="8"/>
      <c r="U457" s="8"/>
      <c r="V457" s="8"/>
      <c r="W457" s="10"/>
      <c r="X457" s="32"/>
      <c r="Y457" s="10"/>
      <c r="Z457" s="10"/>
    </row>
    <row r="458" spans="1:26" ht="12.75" customHeight="1">
      <c r="A458" s="6">
        <v>4600</v>
      </c>
      <c r="B458" s="7" t="s">
        <v>6</v>
      </c>
      <c r="C458" s="7" t="s">
        <v>4</v>
      </c>
      <c r="D458" s="8">
        <v>215</v>
      </c>
      <c r="E458" s="8">
        <v>0.42</v>
      </c>
      <c r="F458" s="10"/>
      <c r="G458" s="10"/>
      <c r="H458" s="10"/>
      <c r="R458" s="6"/>
      <c r="S458" s="8"/>
      <c r="T458" s="8"/>
      <c r="U458" s="8"/>
      <c r="V458" s="8"/>
      <c r="W458" s="10"/>
      <c r="X458" s="32"/>
      <c r="Y458" s="10"/>
      <c r="Z458" s="10"/>
    </row>
    <row r="459" spans="1:26" ht="12.75" customHeight="1">
      <c r="A459" s="6">
        <v>4200</v>
      </c>
      <c r="B459" s="7" t="s">
        <v>6</v>
      </c>
      <c r="C459" s="7" t="s">
        <v>4</v>
      </c>
      <c r="D459" s="8">
        <v>215.5</v>
      </c>
      <c r="E459" s="8">
        <v>0.206</v>
      </c>
      <c r="F459" s="10"/>
      <c r="G459" s="10"/>
      <c r="H459" s="10"/>
      <c r="R459" s="6"/>
      <c r="S459" s="8"/>
      <c r="T459" s="8"/>
      <c r="U459" s="8"/>
      <c r="V459" s="8"/>
      <c r="W459" s="10"/>
      <c r="X459" s="32"/>
      <c r="Y459" s="10"/>
      <c r="Z459" s="10"/>
    </row>
    <row r="460" spans="1:26" ht="12.75" customHeight="1">
      <c r="A460" s="6">
        <v>4400</v>
      </c>
      <c r="B460" s="7" t="s">
        <v>6</v>
      </c>
      <c r="C460" s="7" t="s">
        <v>4</v>
      </c>
      <c r="D460" s="8">
        <v>215.5</v>
      </c>
      <c r="E460" s="8">
        <v>0.277</v>
      </c>
      <c r="F460" s="10"/>
      <c r="G460" s="10"/>
      <c r="H460" s="10"/>
      <c r="R460" s="6"/>
      <c r="S460" s="8"/>
      <c r="T460" s="8"/>
      <c r="U460" s="8"/>
      <c r="V460" s="8"/>
      <c r="W460" s="10"/>
      <c r="X460" s="32"/>
      <c r="Y460" s="10"/>
      <c r="Z460" s="10"/>
    </row>
    <row r="461" spans="1:26" ht="12.75" customHeight="1">
      <c r="A461" s="6">
        <v>4600</v>
      </c>
      <c r="B461" s="7" t="s">
        <v>6</v>
      </c>
      <c r="C461" s="7" t="s">
        <v>4</v>
      </c>
      <c r="D461" s="8">
        <v>215.5</v>
      </c>
      <c r="E461" s="8">
        <v>0.42</v>
      </c>
      <c r="F461" s="10"/>
      <c r="G461" s="10"/>
      <c r="H461" s="10"/>
      <c r="R461" s="6"/>
      <c r="S461" s="8"/>
      <c r="T461" s="8"/>
      <c r="U461" s="8"/>
      <c r="V461" s="8"/>
      <c r="W461" s="10"/>
      <c r="X461" s="32"/>
      <c r="Y461" s="10"/>
      <c r="Z461" s="10"/>
    </row>
    <row r="462" spans="1:26" ht="12.75" customHeight="1">
      <c r="A462" s="6">
        <v>4200</v>
      </c>
      <c r="B462" s="7" t="s">
        <v>6</v>
      </c>
      <c r="C462" s="7" t="s">
        <v>4</v>
      </c>
      <c r="D462" s="8">
        <v>216</v>
      </c>
      <c r="E462" s="8">
        <v>0.202</v>
      </c>
      <c r="F462" s="10"/>
      <c r="G462" s="10"/>
      <c r="H462" s="10"/>
      <c r="R462" s="6"/>
      <c r="S462" s="8"/>
      <c r="T462" s="8"/>
      <c r="U462" s="8"/>
      <c r="V462" s="8"/>
      <c r="W462" s="10"/>
      <c r="X462" s="32"/>
      <c r="Y462" s="10"/>
      <c r="Z462" s="10"/>
    </row>
    <row r="463" spans="1:26" ht="12.75" customHeight="1">
      <c r="A463" s="6">
        <v>4400</v>
      </c>
      <c r="B463" s="7" t="s">
        <v>6</v>
      </c>
      <c r="C463" s="7" t="s">
        <v>4</v>
      </c>
      <c r="D463" s="8">
        <v>216</v>
      </c>
      <c r="E463" s="8">
        <v>0.272</v>
      </c>
      <c r="F463" s="10"/>
      <c r="G463" s="10"/>
      <c r="H463" s="10"/>
      <c r="R463" s="6"/>
      <c r="S463" s="8"/>
      <c r="T463" s="8"/>
      <c r="U463" s="8"/>
      <c r="V463" s="8"/>
      <c r="W463" s="10"/>
      <c r="X463" s="32"/>
      <c r="Y463" s="10"/>
      <c r="Z463" s="10"/>
    </row>
    <row r="464" spans="1:26" ht="12.75" customHeight="1">
      <c r="A464" s="6">
        <v>4600</v>
      </c>
      <c r="B464" s="7" t="s">
        <v>6</v>
      </c>
      <c r="C464" s="7" t="s">
        <v>4</v>
      </c>
      <c r="D464" s="8">
        <v>216</v>
      </c>
      <c r="E464" s="8">
        <v>0.41</v>
      </c>
      <c r="F464" s="10"/>
      <c r="G464" s="10"/>
      <c r="H464" s="10"/>
      <c r="R464" s="6"/>
      <c r="S464" s="8"/>
      <c r="T464" s="8"/>
      <c r="U464" s="8"/>
      <c r="V464" s="8"/>
      <c r="W464" s="10"/>
      <c r="X464" s="32"/>
      <c r="Y464" s="10"/>
      <c r="Z464" s="10"/>
    </row>
    <row r="465" spans="1:26" ht="12.75" customHeight="1">
      <c r="A465" s="6">
        <v>4200</v>
      </c>
      <c r="B465" s="7" t="s">
        <v>6</v>
      </c>
      <c r="C465" s="7" t="s">
        <v>4</v>
      </c>
      <c r="D465" s="8">
        <v>216.5</v>
      </c>
      <c r="E465" s="8">
        <v>0.2</v>
      </c>
      <c r="F465" s="10"/>
      <c r="G465" s="10"/>
      <c r="H465" s="10"/>
      <c r="R465" s="6"/>
      <c r="S465" s="8"/>
      <c r="T465" s="8"/>
      <c r="U465" s="8"/>
      <c r="V465" s="8"/>
      <c r="W465" s="10"/>
      <c r="X465" s="32"/>
      <c r="Y465" s="10"/>
      <c r="Z465" s="10"/>
    </row>
    <row r="466" spans="1:26" ht="12.75" customHeight="1">
      <c r="A466" s="6">
        <v>4400</v>
      </c>
      <c r="B466" s="7" t="s">
        <v>6</v>
      </c>
      <c r="C466" s="7" t="s">
        <v>4</v>
      </c>
      <c r="D466" s="8">
        <v>216.5</v>
      </c>
      <c r="E466" s="8">
        <v>0.269</v>
      </c>
      <c r="F466" s="10"/>
      <c r="G466" s="10"/>
      <c r="H466" s="10"/>
      <c r="R466" s="6"/>
      <c r="S466" s="8"/>
      <c r="T466" s="8"/>
      <c r="U466" s="8"/>
      <c r="V466" s="8"/>
      <c r="W466" s="10"/>
      <c r="X466" s="32"/>
      <c r="Y466" s="10"/>
      <c r="Z466" s="10"/>
    </row>
    <row r="467" spans="1:26" ht="12.75" customHeight="1">
      <c r="A467" s="6">
        <v>4600</v>
      </c>
      <c r="B467" s="7" t="s">
        <v>6</v>
      </c>
      <c r="C467" s="7" t="s">
        <v>4</v>
      </c>
      <c r="D467" s="8">
        <v>216.5</v>
      </c>
      <c r="E467" s="8">
        <v>0.41</v>
      </c>
      <c r="F467" s="10"/>
      <c r="G467" s="10"/>
      <c r="H467" s="10"/>
      <c r="R467" s="6"/>
      <c r="S467" s="8"/>
      <c r="T467" s="8"/>
      <c r="U467" s="8"/>
      <c r="V467" s="8"/>
      <c r="W467" s="10"/>
      <c r="X467" s="32"/>
      <c r="Y467" s="10"/>
      <c r="Z467" s="10"/>
    </row>
    <row r="468" spans="1:26" ht="12.75" customHeight="1">
      <c r="A468" s="6">
        <v>4200</v>
      </c>
      <c r="B468" s="7" t="s">
        <v>6</v>
      </c>
      <c r="C468" s="7" t="s">
        <v>4</v>
      </c>
      <c r="D468" s="8">
        <v>217</v>
      </c>
      <c r="E468" s="8">
        <v>0.193</v>
      </c>
      <c r="F468" s="10"/>
      <c r="G468" s="10"/>
      <c r="H468" s="10"/>
      <c r="R468" s="6"/>
      <c r="S468" s="8"/>
      <c r="T468" s="8"/>
      <c r="U468" s="8"/>
      <c r="V468" s="8"/>
      <c r="W468" s="10"/>
      <c r="X468" s="32"/>
      <c r="Y468" s="10"/>
      <c r="Z468" s="10"/>
    </row>
    <row r="469" spans="1:26" ht="12.75" customHeight="1">
      <c r="A469" s="6">
        <v>4400</v>
      </c>
      <c r="B469" s="7" t="s">
        <v>6</v>
      </c>
      <c r="C469" s="7" t="s">
        <v>4</v>
      </c>
      <c r="D469" s="8">
        <v>217</v>
      </c>
      <c r="E469" s="8">
        <v>0.261</v>
      </c>
      <c r="F469" s="10"/>
      <c r="G469" s="10"/>
      <c r="H469" s="10"/>
      <c r="R469" s="6"/>
      <c r="S469" s="8"/>
      <c r="T469" s="8"/>
      <c r="U469" s="8"/>
      <c r="V469" s="8"/>
      <c r="W469" s="10"/>
      <c r="X469" s="32"/>
      <c r="Y469" s="10"/>
      <c r="Z469" s="10"/>
    </row>
    <row r="470" spans="1:26" ht="12.75" customHeight="1">
      <c r="A470" s="6">
        <v>4600</v>
      </c>
      <c r="B470" s="7" t="s">
        <v>6</v>
      </c>
      <c r="C470" s="7" t="s">
        <v>4</v>
      </c>
      <c r="D470" s="8">
        <v>217</v>
      </c>
      <c r="E470" s="8">
        <v>0.4</v>
      </c>
      <c r="F470" s="10"/>
      <c r="G470" s="10"/>
      <c r="H470" s="10"/>
      <c r="R470" s="6"/>
      <c r="S470" s="8"/>
      <c r="T470" s="8"/>
      <c r="U470" s="8"/>
      <c r="V470" s="8"/>
      <c r="W470" s="10"/>
      <c r="X470" s="32"/>
      <c r="Y470" s="10"/>
      <c r="Z470" s="10"/>
    </row>
    <row r="471" spans="1:26" ht="12.75" customHeight="1">
      <c r="A471" s="6">
        <v>4200</v>
      </c>
      <c r="B471" s="7" t="s">
        <v>6</v>
      </c>
      <c r="C471" s="7" t="s">
        <v>4</v>
      </c>
      <c r="D471" s="8">
        <v>217.5</v>
      </c>
      <c r="E471" s="8">
        <v>0.168</v>
      </c>
      <c r="F471" s="10"/>
      <c r="G471" s="10"/>
      <c r="H471" s="10"/>
      <c r="R471" s="6"/>
      <c r="S471" s="8"/>
      <c r="T471" s="8"/>
      <c r="U471" s="8"/>
      <c r="V471" s="8"/>
      <c r="W471" s="10"/>
      <c r="X471" s="32"/>
      <c r="Y471" s="10"/>
      <c r="Z471" s="10"/>
    </row>
    <row r="472" spans="1:26" ht="12.75" customHeight="1">
      <c r="A472" s="6">
        <v>4400</v>
      </c>
      <c r="B472" s="7" t="s">
        <v>6</v>
      </c>
      <c r="C472" s="7" t="s">
        <v>4</v>
      </c>
      <c r="D472" s="8">
        <v>217.5</v>
      </c>
      <c r="E472" s="8">
        <v>0.227</v>
      </c>
      <c r="F472" s="10"/>
      <c r="G472" s="10"/>
      <c r="H472" s="10"/>
      <c r="R472" s="6"/>
      <c r="S472" s="8"/>
      <c r="T472" s="8"/>
      <c r="U472" s="8"/>
      <c r="V472" s="8"/>
      <c r="W472" s="10"/>
      <c r="X472" s="32"/>
      <c r="Y472" s="10"/>
      <c r="Z472" s="10"/>
    </row>
    <row r="473" spans="1:26" ht="12.75" customHeight="1">
      <c r="A473" s="6">
        <v>4600</v>
      </c>
      <c r="B473" s="7" t="s">
        <v>6</v>
      </c>
      <c r="C473" s="7" t="s">
        <v>4</v>
      </c>
      <c r="D473" s="8">
        <v>217.5</v>
      </c>
      <c r="E473" s="8">
        <v>0.35</v>
      </c>
      <c r="F473" s="10"/>
      <c r="G473" s="10"/>
      <c r="H473" s="10"/>
      <c r="R473" s="6"/>
      <c r="S473" s="8"/>
      <c r="T473" s="8"/>
      <c r="U473" s="8"/>
      <c r="V473" s="8"/>
      <c r="W473" s="10"/>
      <c r="X473" s="32"/>
      <c r="Y473" s="10"/>
      <c r="Z473" s="10"/>
    </row>
    <row r="474" spans="1:26" ht="12.75" customHeight="1">
      <c r="A474" s="6">
        <v>4200</v>
      </c>
      <c r="B474" s="7" t="s">
        <v>6</v>
      </c>
      <c r="C474" s="7" t="s">
        <v>4</v>
      </c>
      <c r="D474" s="8">
        <v>218</v>
      </c>
      <c r="E474" s="8">
        <v>0.15</v>
      </c>
      <c r="F474" s="10"/>
      <c r="G474" s="10"/>
      <c r="H474" s="10"/>
      <c r="R474" s="6"/>
      <c r="S474" s="8"/>
      <c r="T474" s="8"/>
      <c r="U474" s="8"/>
      <c r="V474" s="8"/>
      <c r="W474" s="10"/>
      <c r="X474" s="32"/>
      <c r="Y474" s="10"/>
      <c r="Z474" s="10"/>
    </row>
    <row r="475" spans="1:26" ht="12.75" customHeight="1">
      <c r="A475" s="6">
        <v>4400</v>
      </c>
      <c r="B475" s="7" t="s">
        <v>6</v>
      </c>
      <c r="C475" s="7" t="s">
        <v>4</v>
      </c>
      <c r="D475" s="8">
        <v>218</v>
      </c>
      <c r="E475" s="8">
        <v>0.203</v>
      </c>
      <c r="F475" s="10"/>
      <c r="G475" s="10"/>
      <c r="H475" s="10"/>
      <c r="R475" s="6"/>
      <c r="S475" s="8"/>
      <c r="T475" s="8"/>
      <c r="U475" s="8"/>
      <c r="V475" s="8"/>
      <c r="W475" s="10"/>
      <c r="X475" s="32"/>
      <c r="Y475" s="10"/>
      <c r="Z475" s="10"/>
    </row>
    <row r="476" spans="1:26" ht="12.75" customHeight="1">
      <c r="A476" s="6">
        <v>4600</v>
      </c>
      <c r="B476" s="7" t="s">
        <v>6</v>
      </c>
      <c r="C476" s="7" t="s">
        <v>4</v>
      </c>
      <c r="D476" s="8">
        <v>218</v>
      </c>
      <c r="E476" s="8">
        <v>0.32</v>
      </c>
      <c r="F476" s="10"/>
      <c r="G476" s="10"/>
      <c r="H476" s="10"/>
      <c r="R476" s="6"/>
      <c r="S476" s="8"/>
      <c r="T476" s="8"/>
      <c r="U476" s="8"/>
      <c r="V476" s="8"/>
      <c r="W476" s="10"/>
      <c r="X476" s="32"/>
      <c r="Y476" s="10"/>
      <c r="Z476" s="10"/>
    </row>
    <row r="477" spans="1:26" ht="12.75" customHeight="1">
      <c r="A477" s="6">
        <v>4200</v>
      </c>
      <c r="B477" s="7" t="s">
        <v>6</v>
      </c>
      <c r="C477" s="7" t="s">
        <v>4</v>
      </c>
      <c r="D477" s="8">
        <v>218.5</v>
      </c>
      <c r="E477" s="8">
        <v>0.156</v>
      </c>
      <c r="F477" s="10"/>
      <c r="G477" s="10"/>
      <c r="H477" s="10"/>
      <c r="R477" s="6"/>
      <c r="S477" s="8"/>
      <c r="T477" s="8"/>
      <c r="U477" s="8"/>
      <c r="V477" s="8"/>
      <c r="W477" s="10"/>
      <c r="X477" s="32"/>
      <c r="Y477" s="10"/>
      <c r="Z477" s="10"/>
    </row>
    <row r="478" spans="1:26" ht="12.75" customHeight="1">
      <c r="A478" s="6">
        <v>4400</v>
      </c>
      <c r="B478" s="7" t="s">
        <v>6</v>
      </c>
      <c r="C478" s="7" t="s">
        <v>4</v>
      </c>
      <c r="D478" s="8">
        <v>218.5</v>
      </c>
      <c r="E478" s="8">
        <v>0.212</v>
      </c>
      <c r="F478" s="10"/>
      <c r="G478" s="10"/>
      <c r="H478" s="10"/>
      <c r="R478" s="6"/>
      <c r="S478" s="8"/>
      <c r="T478" s="8"/>
      <c r="U478" s="8"/>
      <c r="V478" s="8"/>
      <c r="W478" s="10"/>
      <c r="X478" s="32"/>
      <c r="Y478" s="10"/>
      <c r="Z478" s="10"/>
    </row>
    <row r="479" spans="1:26" ht="12.75" customHeight="1">
      <c r="A479" s="6">
        <v>4600</v>
      </c>
      <c r="B479" s="7" t="s">
        <v>6</v>
      </c>
      <c r="C479" s="7" t="s">
        <v>4</v>
      </c>
      <c r="D479" s="8">
        <v>218.5</v>
      </c>
      <c r="E479" s="8">
        <v>0.33</v>
      </c>
      <c r="F479" s="10"/>
      <c r="G479" s="10"/>
      <c r="H479" s="10"/>
      <c r="R479" s="6"/>
      <c r="S479" s="8"/>
      <c r="T479" s="8"/>
      <c r="U479" s="8"/>
      <c r="V479" s="8"/>
      <c r="W479" s="10"/>
      <c r="X479" s="32"/>
      <c r="Y479" s="10"/>
      <c r="Z479" s="10"/>
    </row>
    <row r="480" spans="1:26" ht="12.75" customHeight="1">
      <c r="A480" s="6">
        <v>4200</v>
      </c>
      <c r="B480" s="7" t="s">
        <v>6</v>
      </c>
      <c r="C480" s="7" t="s">
        <v>4</v>
      </c>
      <c r="D480" s="8">
        <v>219</v>
      </c>
      <c r="E480" s="8">
        <v>0.151</v>
      </c>
      <c r="F480" s="10"/>
      <c r="G480" s="10"/>
      <c r="H480" s="10"/>
      <c r="R480" s="6"/>
      <c r="S480" s="8"/>
      <c r="T480" s="8"/>
      <c r="U480" s="8"/>
      <c r="V480" s="8"/>
      <c r="W480" s="10"/>
      <c r="X480" s="32"/>
      <c r="Y480" s="10"/>
      <c r="Z480" s="10"/>
    </row>
    <row r="481" spans="1:26" ht="12.75" customHeight="1">
      <c r="A481" s="6">
        <v>4400</v>
      </c>
      <c r="B481" s="7" t="s">
        <v>6</v>
      </c>
      <c r="C481" s="7" t="s">
        <v>4</v>
      </c>
      <c r="D481" s="8">
        <v>219</v>
      </c>
      <c r="E481" s="8">
        <v>0.205</v>
      </c>
      <c r="F481" s="10"/>
      <c r="G481" s="10"/>
      <c r="H481" s="10"/>
      <c r="R481" s="6"/>
      <c r="S481" s="8"/>
      <c r="T481" s="8"/>
      <c r="U481" s="8"/>
      <c r="V481" s="8"/>
      <c r="W481" s="10"/>
      <c r="X481" s="32"/>
      <c r="Y481" s="10"/>
      <c r="Z481" s="10"/>
    </row>
    <row r="482" spans="1:26" ht="12.75" customHeight="1">
      <c r="A482" s="6">
        <v>4600</v>
      </c>
      <c r="B482" s="7" t="s">
        <v>6</v>
      </c>
      <c r="C482" s="7" t="s">
        <v>4</v>
      </c>
      <c r="D482" s="8">
        <v>219</v>
      </c>
      <c r="E482" s="8">
        <v>0.32</v>
      </c>
      <c r="F482" s="10"/>
      <c r="G482" s="10"/>
      <c r="H482" s="10"/>
      <c r="R482" s="6"/>
      <c r="S482" s="8"/>
      <c r="T482" s="8"/>
      <c r="U482" s="8"/>
      <c r="V482" s="8"/>
      <c r="W482" s="10"/>
      <c r="X482" s="32"/>
      <c r="Y482" s="10"/>
      <c r="Z482" s="10"/>
    </row>
    <row r="483" spans="1:26" ht="12.75" customHeight="1">
      <c r="A483" s="6">
        <v>4200</v>
      </c>
      <c r="B483" s="7" t="s">
        <v>6</v>
      </c>
      <c r="C483" s="7" t="s">
        <v>4</v>
      </c>
      <c r="D483" s="8">
        <v>219.5</v>
      </c>
      <c r="E483" s="8">
        <v>0.138</v>
      </c>
      <c r="F483" s="10"/>
      <c r="G483" s="10"/>
      <c r="H483" s="10"/>
      <c r="R483" s="6"/>
      <c r="S483" s="8"/>
      <c r="T483" s="8"/>
      <c r="U483" s="8"/>
      <c r="V483" s="8"/>
      <c r="W483" s="10"/>
      <c r="X483" s="32"/>
      <c r="Y483" s="10"/>
      <c r="Z483" s="10"/>
    </row>
    <row r="484" spans="1:26" ht="12.75" customHeight="1">
      <c r="A484" s="6">
        <v>4400</v>
      </c>
      <c r="B484" s="7" t="s">
        <v>6</v>
      </c>
      <c r="C484" s="7" t="s">
        <v>4</v>
      </c>
      <c r="D484" s="8">
        <v>219.5</v>
      </c>
      <c r="E484" s="8">
        <v>0.187</v>
      </c>
      <c r="F484" s="10"/>
      <c r="G484" s="10"/>
      <c r="H484" s="10"/>
      <c r="R484" s="6"/>
      <c r="S484" s="8"/>
      <c r="T484" s="8"/>
      <c r="U484" s="8"/>
      <c r="V484" s="8"/>
      <c r="W484" s="10"/>
      <c r="X484" s="32"/>
      <c r="Y484" s="10"/>
      <c r="Z484" s="10"/>
    </row>
    <row r="485" spans="1:26" ht="12.75" customHeight="1">
      <c r="A485" s="6">
        <v>4600</v>
      </c>
      <c r="B485" s="7" t="s">
        <v>6</v>
      </c>
      <c r="C485" s="7" t="s">
        <v>4</v>
      </c>
      <c r="D485" s="8">
        <v>219.5</v>
      </c>
      <c r="E485" s="8">
        <v>0.29</v>
      </c>
      <c r="F485" s="10"/>
      <c r="G485" s="10"/>
      <c r="H485" s="10"/>
      <c r="R485" s="6"/>
      <c r="S485" s="8"/>
      <c r="T485" s="8"/>
      <c r="U485" s="8"/>
      <c r="V485" s="8"/>
      <c r="W485" s="10"/>
      <c r="X485" s="32"/>
      <c r="Y485" s="10"/>
      <c r="Z485" s="10"/>
    </row>
    <row r="486" spans="1:26" ht="12.75" customHeight="1">
      <c r="A486" s="6">
        <v>4200</v>
      </c>
      <c r="B486" s="7" t="s">
        <v>6</v>
      </c>
      <c r="C486" s="7" t="s">
        <v>4</v>
      </c>
      <c r="D486" s="8">
        <v>220</v>
      </c>
      <c r="E486" s="8">
        <v>0.131</v>
      </c>
      <c r="F486" s="10"/>
      <c r="G486" s="10"/>
      <c r="H486" s="10"/>
      <c r="R486" s="6"/>
      <c r="S486" s="8"/>
      <c r="T486" s="8"/>
      <c r="U486" s="8"/>
      <c r="V486" s="8"/>
      <c r="W486" s="10"/>
      <c r="X486" s="32"/>
      <c r="Y486" s="10"/>
      <c r="Z486" s="10"/>
    </row>
    <row r="487" spans="1:26" ht="12.75" customHeight="1">
      <c r="A487" s="6">
        <v>4400</v>
      </c>
      <c r="B487" s="7" t="s">
        <v>6</v>
      </c>
      <c r="C487" s="7" t="s">
        <v>4</v>
      </c>
      <c r="D487" s="8">
        <v>220</v>
      </c>
      <c r="E487" s="8">
        <v>0.178</v>
      </c>
      <c r="F487" s="10"/>
      <c r="G487" s="10"/>
      <c r="H487" s="10"/>
      <c r="R487" s="6"/>
      <c r="S487" s="8"/>
      <c r="T487" s="8"/>
      <c r="U487" s="8"/>
      <c r="V487" s="8"/>
      <c r="W487" s="10"/>
      <c r="X487" s="32"/>
      <c r="Y487" s="10"/>
      <c r="Z487" s="10"/>
    </row>
    <row r="488" spans="1:26" ht="12.75" customHeight="1">
      <c r="A488" s="6">
        <v>4600</v>
      </c>
      <c r="B488" s="7" t="s">
        <v>6</v>
      </c>
      <c r="C488" s="7" t="s">
        <v>4</v>
      </c>
      <c r="D488" s="8">
        <v>220</v>
      </c>
      <c r="E488" s="8">
        <v>0.28</v>
      </c>
      <c r="F488" s="10"/>
      <c r="G488" s="10"/>
      <c r="H488" s="10"/>
      <c r="R488" s="6"/>
      <c r="S488" s="8"/>
      <c r="T488" s="8"/>
      <c r="U488" s="8"/>
      <c r="V488" s="8"/>
      <c r="W488" s="10"/>
      <c r="X488" s="32"/>
      <c r="Y488" s="10"/>
      <c r="Z488" s="10"/>
    </row>
    <row r="489" spans="1:26" ht="12.75" customHeight="1">
      <c r="A489" s="6">
        <v>4200</v>
      </c>
      <c r="B489" s="7" t="s">
        <v>6</v>
      </c>
      <c r="C489" s="7" t="s">
        <v>4</v>
      </c>
      <c r="D489" s="8">
        <v>220.5</v>
      </c>
      <c r="E489" s="8">
        <v>0.113</v>
      </c>
      <c r="F489" s="10"/>
      <c r="G489" s="10"/>
      <c r="H489" s="10"/>
      <c r="R489" s="6"/>
      <c r="S489" s="8"/>
      <c r="T489" s="8"/>
      <c r="U489" s="8"/>
      <c r="V489" s="8"/>
      <c r="W489" s="10"/>
      <c r="X489" s="32"/>
      <c r="Y489" s="10"/>
      <c r="Z489" s="10"/>
    </row>
    <row r="490" spans="1:26" ht="12.75" customHeight="1">
      <c r="A490" s="6">
        <v>4400</v>
      </c>
      <c r="B490" s="7" t="s">
        <v>6</v>
      </c>
      <c r="C490" s="7" t="s">
        <v>4</v>
      </c>
      <c r="D490" s="8">
        <v>220.5</v>
      </c>
      <c r="E490" s="8">
        <v>0.156</v>
      </c>
      <c r="F490" s="10"/>
      <c r="G490" s="10"/>
      <c r="H490" s="10"/>
      <c r="R490" s="6"/>
      <c r="S490" s="8"/>
      <c r="T490" s="8"/>
      <c r="U490" s="8"/>
      <c r="V490" s="8"/>
      <c r="W490" s="10"/>
      <c r="X490" s="32"/>
      <c r="Y490" s="10"/>
      <c r="Z490" s="10"/>
    </row>
    <row r="491" spans="1:26" ht="12.75" customHeight="1">
      <c r="A491" s="6">
        <v>4600</v>
      </c>
      <c r="B491" s="7" t="s">
        <v>6</v>
      </c>
      <c r="C491" s="7" t="s">
        <v>4</v>
      </c>
      <c r="D491" s="8">
        <v>220.5</v>
      </c>
      <c r="E491" s="8">
        <v>0.25</v>
      </c>
      <c r="F491" s="10"/>
      <c r="G491" s="10"/>
      <c r="H491" s="10"/>
      <c r="R491" s="6"/>
      <c r="S491" s="8"/>
      <c r="T491" s="8"/>
      <c r="U491" s="8"/>
      <c r="V491" s="8"/>
      <c r="W491" s="10"/>
      <c r="X491" s="32"/>
      <c r="Y491" s="10"/>
      <c r="Z491" s="10"/>
    </row>
    <row r="492" spans="1:26" ht="12.75" customHeight="1">
      <c r="A492" s="6">
        <v>4200</v>
      </c>
      <c r="B492" s="7" t="s">
        <v>6</v>
      </c>
      <c r="C492" s="7" t="s">
        <v>4</v>
      </c>
      <c r="D492" s="8">
        <v>221</v>
      </c>
      <c r="E492" s="8">
        <v>0.101</v>
      </c>
      <c r="F492" s="10"/>
      <c r="G492" s="10"/>
      <c r="H492" s="10"/>
      <c r="R492" s="6"/>
      <c r="S492" s="8"/>
      <c r="T492" s="8"/>
      <c r="U492" s="8"/>
      <c r="V492" s="8"/>
      <c r="W492" s="10"/>
      <c r="X492" s="32"/>
      <c r="Y492" s="10"/>
      <c r="Z492" s="10"/>
    </row>
    <row r="493" spans="1:26" ht="12.75" customHeight="1">
      <c r="A493" s="6">
        <v>4400</v>
      </c>
      <c r="B493" s="7" t="s">
        <v>6</v>
      </c>
      <c r="C493" s="7" t="s">
        <v>4</v>
      </c>
      <c r="D493" s="8">
        <v>221</v>
      </c>
      <c r="E493" s="8">
        <v>0.139</v>
      </c>
      <c r="F493" s="10"/>
      <c r="G493" s="10"/>
      <c r="H493" s="10"/>
      <c r="R493" s="6"/>
      <c r="S493" s="8"/>
      <c r="T493" s="8"/>
      <c r="U493" s="8"/>
      <c r="V493" s="8"/>
      <c r="W493" s="10"/>
      <c r="X493" s="32"/>
      <c r="Y493" s="10"/>
      <c r="Z493" s="10"/>
    </row>
    <row r="494" spans="1:26" ht="12.75" customHeight="1">
      <c r="A494" s="6">
        <v>4600</v>
      </c>
      <c r="B494" s="7" t="s">
        <v>6</v>
      </c>
      <c r="C494" s="7" t="s">
        <v>4</v>
      </c>
      <c r="D494" s="8">
        <v>221</v>
      </c>
      <c r="E494" s="8">
        <v>0.23</v>
      </c>
      <c r="F494" s="10"/>
      <c r="G494" s="10"/>
      <c r="H494" s="10"/>
      <c r="R494" s="6"/>
      <c r="S494" s="8"/>
      <c r="T494" s="8"/>
      <c r="U494" s="8"/>
      <c r="V494" s="8"/>
      <c r="W494" s="10"/>
      <c r="X494" s="32"/>
      <c r="Y494" s="10"/>
      <c r="Z494" s="10"/>
    </row>
    <row r="495" spans="1:26" ht="12.75" customHeight="1">
      <c r="A495" s="6">
        <v>4200</v>
      </c>
      <c r="B495" s="7" t="s">
        <v>6</v>
      </c>
      <c r="C495" s="7" t="s">
        <v>4</v>
      </c>
      <c r="D495" s="8">
        <v>221.5</v>
      </c>
      <c r="E495" s="8">
        <v>0.094</v>
      </c>
      <c r="F495" s="10"/>
      <c r="G495" s="10"/>
      <c r="H495" s="10"/>
      <c r="R495" s="6"/>
      <c r="S495" s="8"/>
      <c r="T495" s="8"/>
      <c r="U495" s="8"/>
      <c r="V495" s="8"/>
      <c r="W495" s="10"/>
      <c r="X495" s="32"/>
      <c r="Y495" s="10"/>
      <c r="Z495" s="10"/>
    </row>
    <row r="496" spans="1:26" ht="12.75" customHeight="1">
      <c r="A496" s="6">
        <v>4400</v>
      </c>
      <c r="B496" s="7" t="s">
        <v>6</v>
      </c>
      <c r="C496" s="7" t="s">
        <v>4</v>
      </c>
      <c r="D496" s="8">
        <v>221.5</v>
      </c>
      <c r="E496" s="8">
        <v>0.13</v>
      </c>
      <c r="F496" s="10"/>
      <c r="G496" s="10"/>
      <c r="H496" s="10"/>
      <c r="R496" s="6"/>
      <c r="S496" s="8"/>
      <c r="T496" s="8"/>
      <c r="U496" s="8"/>
      <c r="V496" s="8"/>
      <c r="W496" s="10"/>
      <c r="X496" s="32"/>
      <c r="Y496" s="10"/>
      <c r="Z496" s="10"/>
    </row>
    <row r="497" spans="1:26" ht="12.75" customHeight="1">
      <c r="A497" s="6">
        <v>4600</v>
      </c>
      <c r="B497" s="7" t="s">
        <v>6</v>
      </c>
      <c r="C497" s="7" t="s">
        <v>4</v>
      </c>
      <c r="D497" s="8">
        <v>221.5</v>
      </c>
      <c r="E497" s="8">
        <v>0.22</v>
      </c>
      <c r="F497" s="10"/>
      <c r="G497" s="10"/>
      <c r="H497" s="10"/>
      <c r="R497" s="6"/>
      <c r="S497" s="8"/>
      <c r="T497" s="8"/>
      <c r="U497" s="8"/>
      <c r="V497" s="8"/>
      <c r="W497" s="10"/>
      <c r="X497" s="32"/>
      <c r="Y497" s="10"/>
      <c r="Z497" s="10"/>
    </row>
    <row r="498" spans="1:26" ht="12.75" customHeight="1">
      <c r="A498" s="6">
        <v>4200</v>
      </c>
      <c r="B498" s="7" t="s">
        <v>6</v>
      </c>
      <c r="C498" s="7" t="s">
        <v>4</v>
      </c>
      <c r="D498" s="8">
        <v>222</v>
      </c>
      <c r="E498" s="8">
        <v>0.087</v>
      </c>
      <c r="F498" s="10"/>
      <c r="G498" s="10"/>
      <c r="H498" s="10"/>
      <c r="R498" s="6"/>
      <c r="S498" s="8"/>
      <c r="T498" s="8"/>
      <c r="U498" s="8"/>
      <c r="V498" s="8"/>
      <c r="W498" s="10"/>
      <c r="X498" s="32"/>
      <c r="Y498" s="10"/>
      <c r="Z498" s="10"/>
    </row>
    <row r="499" spans="1:26" ht="12.75" customHeight="1">
      <c r="A499" s="6">
        <v>4400</v>
      </c>
      <c r="B499" s="7" t="s">
        <v>6</v>
      </c>
      <c r="C499" s="7" t="s">
        <v>4</v>
      </c>
      <c r="D499" s="8">
        <v>222</v>
      </c>
      <c r="E499" s="8">
        <v>0.122</v>
      </c>
      <c r="F499" s="10"/>
      <c r="G499" s="10"/>
      <c r="H499" s="10"/>
      <c r="R499" s="6"/>
      <c r="S499" s="8"/>
      <c r="T499" s="8"/>
      <c r="U499" s="8"/>
      <c r="V499" s="8"/>
      <c r="W499" s="10"/>
      <c r="X499" s="32"/>
      <c r="Y499" s="10"/>
      <c r="Z499" s="10"/>
    </row>
    <row r="500" spans="1:26" ht="12.75" customHeight="1">
      <c r="A500" s="6">
        <v>4600</v>
      </c>
      <c r="B500" s="7" t="s">
        <v>6</v>
      </c>
      <c r="C500" s="7" t="s">
        <v>4</v>
      </c>
      <c r="D500" s="8">
        <v>222</v>
      </c>
      <c r="E500" s="8">
        <v>0.21</v>
      </c>
      <c r="F500" s="10"/>
      <c r="G500" s="10"/>
      <c r="H500" s="10"/>
      <c r="R500" s="6"/>
      <c r="S500" s="8"/>
      <c r="T500" s="8"/>
      <c r="U500" s="8"/>
      <c r="V500" s="8"/>
      <c r="W500" s="10"/>
      <c r="X500" s="32"/>
      <c r="Y500" s="10"/>
      <c r="Z500" s="10"/>
    </row>
    <row r="501" spans="1:26" ht="12.75" customHeight="1">
      <c r="A501" s="6">
        <v>4200</v>
      </c>
      <c r="B501" s="7" t="s">
        <v>6</v>
      </c>
      <c r="C501" s="7" t="s">
        <v>4</v>
      </c>
      <c r="D501" s="8">
        <v>222.5</v>
      </c>
      <c r="E501" s="8">
        <v>0.077</v>
      </c>
      <c r="F501" s="10"/>
      <c r="G501" s="10"/>
      <c r="H501" s="10"/>
      <c r="R501" s="6"/>
      <c r="S501" s="8"/>
      <c r="T501" s="8"/>
      <c r="U501" s="8"/>
      <c r="V501" s="8"/>
      <c r="W501" s="10"/>
      <c r="X501" s="32"/>
      <c r="Y501" s="10"/>
      <c r="Z501" s="10"/>
    </row>
    <row r="502" spans="1:26" ht="12.75" customHeight="1">
      <c r="A502" s="6">
        <v>4400</v>
      </c>
      <c r="B502" s="7" t="s">
        <v>6</v>
      </c>
      <c r="C502" s="7" t="s">
        <v>4</v>
      </c>
      <c r="D502" s="8">
        <v>222.5</v>
      </c>
      <c r="E502" s="8">
        <v>0.109</v>
      </c>
      <c r="F502" s="10"/>
      <c r="G502" s="10"/>
      <c r="H502" s="10"/>
      <c r="R502" s="6"/>
      <c r="S502" s="8"/>
      <c r="T502" s="8"/>
      <c r="U502" s="8"/>
      <c r="V502" s="8"/>
      <c r="W502" s="10"/>
      <c r="X502" s="32"/>
      <c r="Y502" s="10"/>
      <c r="Z502" s="10"/>
    </row>
    <row r="503" spans="1:26" ht="12.75" customHeight="1">
      <c r="A503" s="6">
        <v>4600</v>
      </c>
      <c r="B503" s="7" t="s">
        <v>6</v>
      </c>
      <c r="C503" s="7" t="s">
        <v>4</v>
      </c>
      <c r="D503" s="8">
        <v>222.5</v>
      </c>
      <c r="E503" s="8">
        <v>0.19</v>
      </c>
      <c r="F503" s="10"/>
      <c r="G503" s="10"/>
      <c r="H503" s="10"/>
      <c r="R503" s="6"/>
      <c r="S503" s="8"/>
      <c r="T503" s="8"/>
      <c r="U503" s="8"/>
      <c r="V503" s="8"/>
      <c r="W503" s="10"/>
      <c r="X503" s="32"/>
      <c r="Y503" s="10"/>
      <c r="Z503" s="10"/>
    </row>
    <row r="504" spans="1:26" ht="12.75" customHeight="1">
      <c r="A504" s="6">
        <v>4200</v>
      </c>
      <c r="B504" s="7" t="s">
        <v>6</v>
      </c>
      <c r="C504" s="7" t="s">
        <v>4</v>
      </c>
      <c r="D504" s="8">
        <v>223</v>
      </c>
      <c r="E504" s="8">
        <v>0.064</v>
      </c>
      <c r="F504" s="10"/>
      <c r="G504" s="10"/>
      <c r="H504" s="10"/>
      <c r="R504" s="6"/>
      <c r="S504" s="8"/>
      <c r="T504" s="8"/>
      <c r="U504" s="8"/>
      <c r="V504" s="8"/>
      <c r="W504" s="10"/>
      <c r="X504" s="32"/>
      <c r="Y504" s="10"/>
      <c r="Z504" s="10"/>
    </row>
    <row r="505" spans="1:26" ht="12.75" customHeight="1">
      <c r="A505" s="6">
        <v>4400</v>
      </c>
      <c r="B505" s="7" t="s">
        <v>6</v>
      </c>
      <c r="C505" s="7" t="s">
        <v>4</v>
      </c>
      <c r="D505" s="8">
        <v>223</v>
      </c>
      <c r="E505" s="8">
        <v>0.092</v>
      </c>
      <c r="F505" s="10"/>
      <c r="G505" s="10"/>
      <c r="H505" s="10"/>
      <c r="R505" s="6"/>
      <c r="S505" s="8"/>
      <c r="T505" s="8"/>
      <c r="U505" s="8"/>
      <c r="V505" s="8"/>
      <c r="W505" s="10"/>
      <c r="X505" s="32"/>
      <c r="Y505" s="10"/>
      <c r="Z505" s="10"/>
    </row>
    <row r="506" spans="1:26" ht="12.75" customHeight="1">
      <c r="A506" s="6">
        <v>4600</v>
      </c>
      <c r="B506" s="7" t="s">
        <v>6</v>
      </c>
      <c r="C506" s="7" t="s">
        <v>4</v>
      </c>
      <c r="D506" s="8">
        <v>223</v>
      </c>
      <c r="E506" s="8">
        <v>0.17</v>
      </c>
      <c r="F506" s="10"/>
      <c r="G506" s="10"/>
      <c r="H506" s="10"/>
      <c r="R506" s="6"/>
      <c r="S506" s="8"/>
      <c r="T506" s="8"/>
      <c r="U506" s="8"/>
      <c r="V506" s="8"/>
      <c r="W506" s="10"/>
      <c r="X506" s="32"/>
      <c r="Y506" s="10"/>
      <c r="Z506" s="10"/>
    </row>
    <row r="507" spans="1:26" ht="12.75" customHeight="1">
      <c r="A507" s="6">
        <v>4200</v>
      </c>
      <c r="B507" s="7" t="s">
        <v>6</v>
      </c>
      <c r="C507" s="7" t="s">
        <v>4</v>
      </c>
      <c r="D507" s="8">
        <v>223.5</v>
      </c>
      <c r="E507" s="8">
        <v>0.051</v>
      </c>
      <c r="F507" s="10"/>
      <c r="G507" s="10"/>
      <c r="H507" s="10"/>
      <c r="R507" s="6"/>
      <c r="S507" s="8"/>
      <c r="T507" s="8"/>
      <c r="U507" s="8"/>
      <c r="V507" s="8"/>
      <c r="W507" s="10"/>
      <c r="X507" s="32"/>
      <c r="Y507" s="10"/>
      <c r="Z507" s="10"/>
    </row>
    <row r="508" spans="1:26" ht="12.75" customHeight="1">
      <c r="A508" s="6">
        <v>4400</v>
      </c>
      <c r="B508" s="7" t="s">
        <v>6</v>
      </c>
      <c r="C508" s="7" t="s">
        <v>4</v>
      </c>
      <c r="D508" s="8">
        <v>223.5</v>
      </c>
      <c r="E508" s="8">
        <v>0.074</v>
      </c>
      <c r="F508" s="10"/>
      <c r="G508" s="10"/>
      <c r="H508" s="10"/>
      <c r="R508" s="6"/>
      <c r="S508" s="8"/>
      <c r="T508" s="8"/>
      <c r="U508" s="8"/>
      <c r="V508" s="8"/>
      <c r="W508" s="10"/>
      <c r="X508" s="32"/>
      <c r="Y508" s="10"/>
      <c r="Z508" s="10"/>
    </row>
    <row r="509" spans="1:26" ht="12.75" customHeight="1">
      <c r="A509" s="6">
        <v>4600</v>
      </c>
      <c r="B509" s="7" t="s">
        <v>6</v>
      </c>
      <c r="C509" s="7" t="s">
        <v>4</v>
      </c>
      <c r="D509" s="8">
        <v>223.5</v>
      </c>
      <c r="E509" s="8">
        <v>0.15</v>
      </c>
      <c r="F509" s="10"/>
      <c r="G509" s="10"/>
      <c r="H509" s="10"/>
      <c r="R509" s="6"/>
      <c r="S509" s="8"/>
      <c r="T509" s="8"/>
      <c r="U509" s="8"/>
      <c r="V509" s="8"/>
      <c r="W509" s="10"/>
      <c r="X509" s="32"/>
      <c r="Y509" s="10"/>
      <c r="Z509" s="10"/>
    </row>
    <row r="510" spans="1:26" ht="12.75" customHeight="1">
      <c r="A510" s="6">
        <v>4200</v>
      </c>
      <c r="B510" s="7" t="s">
        <v>6</v>
      </c>
      <c r="C510" s="7" t="s">
        <v>4</v>
      </c>
      <c r="D510" s="8">
        <v>224</v>
      </c>
      <c r="E510" s="8">
        <v>0.038</v>
      </c>
      <c r="F510" s="10"/>
      <c r="G510" s="10"/>
      <c r="H510" s="10"/>
      <c r="R510" s="6"/>
      <c r="S510" s="8"/>
      <c r="T510" s="8"/>
      <c r="U510" s="8"/>
      <c r="V510" s="8"/>
      <c r="W510" s="10"/>
      <c r="X510" s="32"/>
      <c r="Y510" s="10"/>
      <c r="Z510" s="10"/>
    </row>
    <row r="511" spans="1:26" ht="12.75" customHeight="1">
      <c r="A511" s="6">
        <v>4400</v>
      </c>
      <c r="B511" s="7" t="s">
        <v>6</v>
      </c>
      <c r="C511" s="7" t="s">
        <v>4</v>
      </c>
      <c r="D511" s="8">
        <v>224</v>
      </c>
      <c r="E511" s="8">
        <v>0.057</v>
      </c>
      <c r="F511" s="10"/>
      <c r="G511" s="10"/>
      <c r="H511" s="10"/>
      <c r="R511" s="6"/>
      <c r="S511" s="8"/>
      <c r="T511" s="8"/>
      <c r="U511" s="8"/>
      <c r="V511" s="8"/>
      <c r="W511" s="10"/>
      <c r="X511" s="32"/>
      <c r="Y511" s="10"/>
      <c r="Z511" s="10"/>
    </row>
    <row r="512" spans="1:26" ht="12.75" customHeight="1">
      <c r="A512" s="6">
        <v>4600</v>
      </c>
      <c r="B512" s="7" t="s">
        <v>6</v>
      </c>
      <c r="C512" s="7" t="s">
        <v>4</v>
      </c>
      <c r="D512" s="8">
        <v>224</v>
      </c>
      <c r="E512" s="8">
        <v>0.12</v>
      </c>
      <c r="F512" s="10"/>
      <c r="G512" s="10"/>
      <c r="H512" s="10"/>
      <c r="R512" s="6"/>
      <c r="S512" s="8"/>
      <c r="T512" s="8"/>
      <c r="U512" s="8"/>
      <c r="V512" s="8"/>
      <c r="W512" s="10"/>
      <c r="X512" s="32"/>
      <c r="Y512" s="10"/>
      <c r="Z512" s="10"/>
    </row>
    <row r="513" spans="1:26" ht="12.75" customHeight="1">
      <c r="A513" s="6">
        <v>4200</v>
      </c>
      <c r="B513" s="7" t="s">
        <v>6</v>
      </c>
      <c r="C513" s="7" t="s">
        <v>4</v>
      </c>
      <c r="D513" s="8">
        <v>224.5</v>
      </c>
      <c r="E513" s="8">
        <v>0.027</v>
      </c>
      <c r="F513" s="10"/>
      <c r="G513" s="10"/>
      <c r="H513" s="10"/>
      <c r="R513" s="6"/>
      <c r="S513" s="8"/>
      <c r="T513" s="8"/>
      <c r="U513" s="8"/>
      <c r="V513" s="8"/>
      <c r="W513" s="10"/>
      <c r="X513" s="32"/>
      <c r="Y513" s="10"/>
      <c r="Z513" s="10"/>
    </row>
    <row r="514" spans="1:26" ht="12.75" customHeight="1">
      <c r="A514" s="6">
        <v>4400</v>
      </c>
      <c r="B514" s="7" t="s">
        <v>6</v>
      </c>
      <c r="C514" s="7" t="s">
        <v>4</v>
      </c>
      <c r="D514" s="8">
        <v>224.5</v>
      </c>
      <c r="E514" s="8">
        <v>0.042</v>
      </c>
      <c r="F514" s="10"/>
      <c r="G514" s="10"/>
      <c r="H514" s="10"/>
      <c r="R514" s="6"/>
      <c r="S514" s="8"/>
      <c r="T514" s="8"/>
      <c r="U514" s="8"/>
      <c r="V514" s="8"/>
      <c r="W514" s="10"/>
      <c r="X514" s="32"/>
      <c r="Y514" s="10"/>
      <c r="Z514" s="10"/>
    </row>
    <row r="515" spans="1:26" ht="12.75" customHeight="1">
      <c r="A515" s="6">
        <v>4600</v>
      </c>
      <c r="B515" s="7" t="s">
        <v>6</v>
      </c>
      <c r="C515" s="7" t="s">
        <v>4</v>
      </c>
      <c r="D515" s="8">
        <v>224.5</v>
      </c>
      <c r="E515" s="8">
        <v>0.1</v>
      </c>
      <c r="F515" s="10"/>
      <c r="G515" s="10"/>
      <c r="H515" s="10"/>
      <c r="R515" s="6"/>
      <c r="S515" s="8"/>
      <c r="T515" s="8"/>
      <c r="U515" s="8"/>
      <c r="V515" s="8"/>
      <c r="W515" s="10"/>
      <c r="X515" s="32"/>
      <c r="Y515" s="10"/>
      <c r="Z515" s="10"/>
    </row>
    <row r="516" spans="1:26" ht="12.75" customHeight="1">
      <c r="A516" s="6">
        <v>4200</v>
      </c>
      <c r="B516" s="7" t="s">
        <v>6</v>
      </c>
      <c r="C516" s="7" t="s">
        <v>4</v>
      </c>
      <c r="D516" s="8">
        <v>225</v>
      </c>
      <c r="E516" s="8">
        <v>0.001</v>
      </c>
      <c r="F516" s="10"/>
      <c r="G516" s="10"/>
      <c r="H516" s="10"/>
      <c r="R516" s="6"/>
      <c r="S516" s="8"/>
      <c r="T516" s="8"/>
      <c r="U516" s="8"/>
      <c r="V516" s="8"/>
      <c r="W516" s="10"/>
      <c r="X516" s="32"/>
      <c r="Y516" s="10"/>
      <c r="Z516" s="10"/>
    </row>
    <row r="517" spans="1:26" ht="12.75" customHeight="1">
      <c r="A517" s="6">
        <v>4400</v>
      </c>
      <c r="B517" s="7" t="s">
        <v>6</v>
      </c>
      <c r="C517" s="7" t="s">
        <v>4</v>
      </c>
      <c r="D517" s="8">
        <v>225</v>
      </c>
      <c r="E517" s="8">
        <v>0.009</v>
      </c>
      <c r="F517" s="10"/>
      <c r="G517" s="10"/>
      <c r="H517" s="10"/>
      <c r="R517" s="6"/>
      <c r="S517" s="8"/>
      <c r="T517" s="8"/>
      <c r="U517" s="8"/>
      <c r="V517" s="8"/>
      <c r="W517" s="10"/>
      <c r="X517" s="32"/>
      <c r="Y517" s="10"/>
      <c r="Z517" s="10"/>
    </row>
    <row r="518" spans="1:26" ht="12.75" customHeight="1">
      <c r="A518" s="6">
        <v>4600</v>
      </c>
      <c r="B518" s="7" t="s">
        <v>6</v>
      </c>
      <c r="C518" s="7" t="s">
        <v>4</v>
      </c>
      <c r="D518" s="8">
        <v>225</v>
      </c>
      <c r="E518" s="8">
        <v>0.06</v>
      </c>
      <c r="F518" s="10"/>
      <c r="G518" s="10"/>
      <c r="H518" s="10"/>
      <c r="R518" s="6"/>
      <c r="S518" s="8"/>
      <c r="T518" s="8"/>
      <c r="U518" s="8"/>
      <c r="V518" s="8"/>
      <c r="W518" s="10"/>
      <c r="X518" s="32"/>
      <c r="Y518" s="10"/>
      <c r="Z518" s="10"/>
    </row>
    <row r="519" spans="1:26" ht="12.75" customHeight="1">
      <c r="A519" s="6">
        <v>4200</v>
      </c>
      <c r="B519" s="7" t="s">
        <v>6</v>
      </c>
      <c r="C519" s="7" t="s">
        <v>4</v>
      </c>
      <c r="D519" s="8">
        <v>225.5</v>
      </c>
      <c r="E519" s="8">
        <v>-0.008</v>
      </c>
      <c r="F519" s="10"/>
      <c r="G519" s="10"/>
      <c r="H519" s="10"/>
      <c r="R519" s="6"/>
      <c r="S519" s="8"/>
      <c r="T519" s="8"/>
      <c r="U519" s="8"/>
      <c r="V519" s="8"/>
      <c r="W519" s="10"/>
      <c r="X519" s="32"/>
      <c r="Y519" s="10"/>
      <c r="Z519" s="10"/>
    </row>
    <row r="520" spans="1:26" ht="12.75" customHeight="1">
      <c r="A520" s="6">
        <v>4400</v>
      </c>
      <c r="B520" s="7" t="s">
        <v>6</v>
      </c>
      <c r="C520" s="7" t="s">
        <v>4</v>
      </c>
      <c r="D520" s="8">
        <v>225.5</v>
      </c>
      <c r="E520" s="8">
        <v>-0.004</v>
      </c>
      <c r="F520" s="10"/>
      <c r="G520" s="10"/>
      <c r="H520" s="10"/>
      <c r="R520" s="6"/>
      <c r="S520" s="8"/>
      <c r="T520" s="8"/>
      <c r="U520" s="8"/>
      <c r="V520" s="8"/>
      <c r="W520" s="10"/>
      <c r="X520" s="32"/>
      <c r="Y520" s="10"/>
      <c r="Z520" s="10"/>
    </row>
    <row r="521" spans="1:26" ht="12.75" customHeight="1">
      <c r="A521" s="6">
        <v>4600</v>
      </c>
      <c r="B521" s="7" t="s">
        <v>6</v>
      </c>
      <c r="C521" s="7" t="s">
        <v>4</v>
      </c>
      <c r="D521" s="8">
        <v>225.5</v>
      </c>
      <c r="E521" s="8">
        <v>0.04</v>
      </c>
      <c r="F521" s="10"/>
      <c r="G521" s="10"/>
      <c r="H521" s="10"/>
      <c r="R521" s="6"/>
      <c r="S521" s="8"/>
      <c r="T521" s="8"/>
      <c r="U521" s="8"/>
      <c r="V521" s="8"/>
      <c r="W521" s="10"/>
      <c r="X521" s="32"/>
      <c r="Y521" s="10"/>
      <c r="Z521" s="10"/>
    </row>
    <row r="522" spans="1:26" ht="12.75" customHeight="1">
      <c r="A522" s="6">
        <v>4200</v>
      </c>
      <c r="B522" s="7" t="s">
        <v>6</v>
      </c>
      <c r="C522" s="7" t="s">
        <v>4</v>
      </c>
      <c r="D522" s="8">
        <v>226</v>
      </c>
      <c r="E522" s="8">
        <v>-0.02</v>
      </c>
      <c r="F522" s="10"/>
      <c r="G522" s="10"/>
      <c r="H522" s="10"/>
      <c r="R522" s="6"/>
      <c r="S522" s="8"/>
      <c r="T522" s="8"/>
      <c r="U522" s="8"/>
      <c r="V522" s="8"/>
      <c r="W522" s="10"/>
      <c r="X522" s="32"/>
      <c r="Y522" s="10"/>
      <c r="Z522" s="10"/>
    </row>
    <row r="523" spans="1:26" ht="12.75" customHeight="1">
      <c r="A523" s="6">
        <v>4400</v>
      </c>
      <c r="B523" s="7" t="s">
        <v>6</v>
      </c>
      <c r="C523" s="7" t="s">
        <v>4</v>
      </c>
      <c r="D523" s="8">
        <v>226</v>
      </c>
      <c r="E523" s="8">
        <v>-0.02</v>
      </c>
      <c r="F523" s="10"/>
      <c r="G523" s="10"/>
      <c r="H523" s="10"/>
      <c r="R523" s="6"/>
      <c r="S523" s="8"/>
      <c r="T523" s="8"/>
      <c r="U523" s="8"/>
      <c r="V523" s="8"/>
      <c r="W523" s="10"/>
      <c r="X523" s="32"/>
      <c r="Y523" s="10"/>
      <c r="Z523" s="10"/>
    </row>
    <row r="524" spans="1:26" ht="12.75" customHeight="1">
      <c r="A524" s="6">
        <v>4600</v>
      </c>
      <c r="B524" s="7" t="s">
        <v>6</v>
      </c>
      <c r="C524" s="7" t="s">
        <v>4</v>
      </c>
      <c r="D524" s="8">
        <v>226</v>
      </c>
      <c r="E524" s="8">
        <v>0.02</v>
      </c>
      <c r="F524" s="10"/>
      <c r="G524" s="10"/>
      <c r="H524" s="10"/>
      <c r="R524" s="6"/>
      <c r="S524" s="8"/>
      <c r="T524" s="8"/>
      <c r="U524" s="8"/>
      <c r="V524" s="8"/>
      <c r="W524" s="10"/>
      <c r="X524" s="32"/>
      <c r="Y524" s="10"/>
      <c r="Z524" s="10"/>
    </row>
    <row r="525" spans="1:26" ht="12.75" customHeight="1">
      <c r="A525" s="6">
        <v>4200</v>
      </c>
      <c r="B525" s="7" t="s">
        <v>6</v>
      </c>
      <c r="C525" s="7" t="s">
        <v>4</v>
      </c>
      <c r="D525" s="8">
        <v>226.5</v>
      </c>
      <c r="E525" s="8">
        <v>-0.022</v>
      </c>
      <c r="F525" s="10"/>
      <c r="G525" s="10"/>
      <c r="H525" s="10"/>
      <c r="R525" s="6"/>
      <c r="S525" s="8"/>
      <c r="T525" s="8"/>
      <c r="U525" s="8"/>
      <c r="V525" s="8"/>
      <c r="W525" s="10"/>
      <c r="X525" s="32"/>
      <c r="Y525" s="10"/>
      <c r="Z525" s="10"/>
    </row>
    <row r="526" spans="1:26" ht="12.75" customHeight="1">
      <c r="A526" s="6">
        <v>4400</v>
      </c>
      <c r="B526" s="7" t="s">
        <v>6</v>
      </c>
      <c r="C526" s="7" t="s">
        <v>4</v>
      </c>
      <c r="D526" s="8">
        <v>226.5</v>
      </c>
      <c r="E526" s="8">
        <v>-0.021</v>
      </c>
      <c r="F526" s="10"/>
      <c r="G526" s="10"/>
      <c r="H526" s="10"/>
      <c r="R526" s="6"/>
      <c r="S526" s="8"/>
      <c r="T526" s="8"/>
      <c r="U526" s="8"/>
      <c r="V526" s="8"/>
      <c r="W526" s="10"/>
      <c r="X526" s="32"/>
      <c r="Y526" s="10"/>
      <c r="Z526" s="10"/>
    </row>
    <row r="527" spans="1:26" ht="12.75" customHeight="1">
      <c r="A527" s="6">
        <v>4600</v>
      </c>
      <c r="B527" s="7" t="s">
        <v>6</v>
      </c>
      <c r="C527" s="7" t="s">
        <v>4</v>
      </c>
      <c r="D527" s="8">
        <v>226.5</v>
      </c>
      <c r="E527" s="8">
        <v>0.02</v>
      </c>
      <c r="F527" s="10"/>
      <c r="G527" s="10"/>
      <c r="H527" s="10"/>
      <c r="R527" s="6"/>
      <c r="S527" s="8"/>
      <c r="T527" s="8"/>
      <c r="U527" s="8"/>
      <c r="V527" s="8"/>
      <c r="W527" s="10"/>
      <c r="X527" s="32"/>
      <c r="Y527" s="10"/>
      <c r="Z527" s="10"/>
    </row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HKV lijn in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hkv</dc:creator>
  <cp:keywords/>
  <dc:description/>
  <cp:lastModifiedBy>slomp</cp:lastModifiedBy>
  <cp:lastPrinted>2004-11-02T08:17:03Z</cp:lastPrinted>
  <dcterms:created xsi:type="dcterms:W3CDTF">2004-10-28T08:52:36Z</dcterms:created>
  <dcterms:modified xsi:type="dcterms:W3CDTF">2004-11-13T18:13:55Z</dcterms:modified>
  <cp:category/>
  <cp:version/>
  <cp:contentType/>
  <cp:contentStatus/>
</cp:coreProperties>
</file>