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drawings/drawing11.xml" ContentType="application/vnd.openxmlformats-officedocument.drawingml.chartshapes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6.xml" ContentType="application/vnd.openxmlformats-officedocument.drawing+xml"/>
  <Override PartName="/xl/comments3.xml" ContentType="application/vnd.openxmlformats-officedocument.spreadsheetml.comments+xml"/>
  <Override PartName="/xl/charts/chart5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7.xml" ContentType="application/vnd.openxmlformats-officedocument.drawing+xml"/>
  <Override PartName="/xl/charts/chart6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6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6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7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7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7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7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7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7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7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7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7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7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8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8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8.xml" ContentType="application/vnd.openxmlformats-officedocument.drawing+xml"/>
  <Override PartName="/xl/charts/chart8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8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8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8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8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cd\FF\Algemeen\Facilitair\Bibliotheek\PAULINE_KP\"/>
    </mc:Choice>
  </mc:AlternateContent>
  <bookViews>
    <workbookView xWindow="-120" yWindow="-120" windowWidth="29040" windowHeight="15840" activeTab="6"/>
  </bookViews>
  <sheets>
    <sheet name="Verantwoording" sheetId="39" r:id="rId1"/>
    <sheet name="Inhoudsopgave" sheetId="35" r:id="rId2"/>
    <sheet name="1 - Toetsresultaten KRW" sheetId="1" r:id="rId3"/>
    <sheet name="2 - Trends soorten" sheetId="2" r:id="rId4"/>
    <sheet name="3 - Trends groeiwijzen" sheetId="3" r:id="rId5"/>
    <sheet name="4 - Trends groeivormen" sheetId="56" r:id="rId6"/>
    <sheet name="5 - Biezen" sheetId="38" r:id="rId7"/>
    <sheet name="6 - Nieuwe soorten" sheetId="4" r:id="rId8"/>
    <sheet name="7 - Exoten" sheetId="61" r:id="rId9"/>
    <sheet name="NL92_IJsselmeer" sheetId="8" state="hidden" r:id="rId10"/>
    <sheet name="NL92_Markermeer" sheetId="9" state="hidden" r:id="rId11"/>
    <sheet name="NL92_Zwarte_Meer" sheetId="10" state="hidden" r:id="rId12"/>
    <sheet name="NL92_Ketelmeer_Vossemeer" sheetId="11" state="hidden" r:id="rId13"/>
    <sheet name="NL92_Randmeren_Oost" sheetId="12" state="hidden" r:id="rId14"/>
    <sheet name="NL92_Randmeren_Zuid" sheetId="13" state="hidden" r:id="rId15"/>
    <sheet name="NL89_Volkerak" sheetId="14" state="hidden" r:id="rId16"/>
    <sheet name="NL89_Zoommedt" sheetId="15" state="hidden" r:id="rId17"/>
    <sheet name="NL93_8 (Bovenrijn, Waal)" sheetId="16" state="hidden" r:id="rId18"/>
    <sheet name="NL93_7 (Nederrijn, Lek)" sheetId="17" state="hidden" r:id="rId19"/>
    <sheet name="NL93_IJssel" sheetId="18" state="hidden" r:id="rId20"/>
    <sheet name="NL94_4 (Oude Maas)" sheetId="19" state="hidden" r:id="rId21"/>
    <sheet name="8 - Fytobenthos" sheetId="62" r:id="rId22"/>
    <sheet name="NL90_1 (Brab.kanalen) " sheetId="55" r:id="rId23"/>
    <sheet name="NL91BM (Bedijkte Maas) " sheetId="51" r:id="rId24"/>
    <sheet name="NL91BOM (Bovenmaas) " sheetId="48" r:id="rId25"/>
    <sheet name="NL91GM (Grensmaas) " sheetId="49" r:id="rId26"/>
    <sheet name="NL91ZM (Zandmaas) " sheetId="50" r:id="rId27"/>
    <sheet name="NL93_IJssel " sheetId="42" r:id="rId28"/>
    <sheet name="NL93_Twentekanalen " sheetId="54" r:id="rId29"/>
    <sheet name="NL93_7 (Nederrijn, Lek) " sheetId="41" r:id="rId30"/>
    <sheet name="NL93_8 (Bovenrijn, Waal) " sheetId="40" r:id="rId31"/>
    <sheet name="NL94_4 (Oude Maas) " sheetId="43" r:id="rId32"/>
    <sheet name="NL94_1 (Haringvliet-Oost) " sheetId="46" r:id="rId33"/>
    <sheet name="NL94_2 (Dordtse Biesbosch)" sheetId="21" r:id="rId34"/>
    <sheet name="NL94_10 (Brabantse Biesbosch)" sheetId="22" state="hidden" r:id="rId35"/>
    <sheet name="Noordwaard" sheetId="36" state="hidden" r:id="rId36"/>
    <sheet name="NL94_1 (Haringvliet-Oost)" sheetId="23" state="hidden" r:id="rId37"/>
    <sheet name="NL94_11 (Haringvliet west)" sheetId="24" state="hidden" r:id="rId38"/>
    <sheet name="NL91BOM (Bovenmaas)" sheetId="25" state="hidden" r:id="rId39"/>
    <sheet name="NL91GM (Grensmaas)" sheetId="26" state="hidden" r:id="rId40"/>
    <sheet name="NL91ZM (Zandmaas)" sheetId="27" state="hidden" r:id="rId41"/>
    <sheet name="NL91BM (Bedijkte Maas)" sheetId="28" state="hidden" r:id="rId42"/>
    <sheet name="NL94-5 (Beneden-Maas)" sheetId="29" state="hidden" r:id="rId43"/>
    <sheet name="NL94-6 (Bergsche Maas)" sheetId="37" state="hidden" r:id="rId44"/>
    <sheet name="NL94_3 (Boven-, Beneden Merw.)" sheetId="20" r:id="rId45"/>
    <sheet name="NL94-5 (Beneden-Maas) " sheetId="52" r:id="rId46"/>
    <sheet name="NL94-6 (Bergsche Maas) " sheetId="53" r:id="rId47"/>
    <sheet name="NL94_7 (Hollandsche IJssel)" sheetId="31" r:id="rId48"/>
    <sheet name="NL94_10 (Brabantse Biesbosch" sheetId="44" r:id="rId49"/>
    <sheet name="NL94_11 (Haringvliet west) " sheetId="47" r:id="rId50"/>
    <sheet name="NL99_VechtZwarteWater" sheetId="30" r:id="rId51"/>
    <sheet name="NL93_Twentekanalen" sheetId="32" state="hidden" r:id="rId52"/>
    <sheet name="NL90_1 (Brab.kanalen)" sheetId="33" state="hidden" r:id="rId53"/>
  </sheets>
  <definedNames>
    <definedName name="_xlnm._FilterDatabase" localSheetId="2" hidden="1">'1 - Toetsresultaten KRW'!$A$57:$F$94</definedName>
    <definedName name="_xlnm._FilterDatabase" localSheetId="4" hidden="1">'3 - Trends groeiwijzen'!$A$17:$AJ$88</definedName>
    <definedName name="_xlnm._FilterDatabase" localSheetId="5" hidden="1">'4 - Trends groeivormen'!$A$5:$K$118</definedName>
    <definedName name="_xlnm._FilterDatabase" localSheetId="6" hidden="1">'5 - Biezen'!$A$34:$AL$108</definedName>
    <definedName name="_xlnm._FilterDatabase" localSheetId="7" hidden="1">'6 - Nieuwe soorten'!$A$5:$G$22</definedName>
    <definedName name="_xlnm._FilterDatabase" localSheetId="8" hidden="1">'7 - Exoten'!$A$33:$L$56</definedName>
    <definedName name="_xlnm._FilterDatabase" localSheetId="23" hidden="1">'NL91BM (Bedijkte Maas) '!$A$57:$AMJ$74</definedName>
    <definedName name="_xlnm._FilterDatabase" localSheetId="24" hidden="1">'NL91BOM (Bovenmaas) '!$A$15:$B$159</definedName>
    <definedName name="_xlnm._FilterDatabase" localSheetId="25" hidden="1">'NL91GM (Grensmaas) '!$A$251:$ALT$261</definedName>
    <definedName name="_xlnm._FilterDatabase" localSheetId="26" hidden="1">'NL91ZM (Zandmaas) '!$A$16:$B$257</definedName>
    <definedName name="_xlnm._FilterDatabase" localSheetId="29" hidden="1">'NL93_7 (Nederrijn, Lek) '!$A$248:$ALQ$271</definedName>
    <definedName name="_xlnm._FilterDatabase" localSheetId="30" hidden="1">'NL93_8 (Bovenrijn, Waal) '!$A$21:$V$24</definedName>
    <definedName name="_xlnm._FilterDatabase" localSheetId="27" hidden="1">'NL93_IJssel '!$A$134:$ALO$183</definedName>
    <definedName name="_xlnm._FilterDatabase" localSheetId="32" hidden="1">'NL94_1 (Haringvliet-Oost) '!$A$35:$AMK$42</definedName>
    <definedName name="_xlnm._FilterDatabase" localSheetId="48" hidden="1">'NL94_10 (Brabantse Biesbosch'!$A$26:$AME$253</definedName>
    <definedName name="_xlnm._FilterDatabase" localSheetId="44" hidden="1">'NL94_3 (Boven-, Beneden Merw.)'!$A$59:$AMK$286</definedName>
    <definedName name="_xlnm._FilterDatabase" localSheetId="31" hidden="1">'NL94_4 (Oude Maas) '!$A$109:$AML$203</definedName>
    <definedName name="_xlnm._FilterDatabase" localSheetId="47" hidden="1">'NL94_7 (Hollandsche IJssel)'!$A$79:$AC$102</definedName>
    <definedName name="_xlnm._FilterDatabase" localSheetId="45" hidden="1">'NL94-5 (Beneden-Maas) '!$A$15:$B$223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2" i="38" l="1"/>
  <c r="K47" i="38"/>
  <c r="H171" i="61" l="1"/>
  <c r="H128" i="61"/>
  <c r="H107" i="61"/>
  <c r="BD104" i="61" l="1"/>
  <c r="X205" i="48" l="1"/>
  <c r="X240" i="48"/>
  <c r="X238" i="48"/>
  <c r="X237" i="48"/>
  <c r="X236" i="48"/>
  <c r="X234" i="48"/>
  <c r="X233" i="48"/>
  <c r="X232" i="48"/>
  <c r="X231" i="48"/>
  <c r="X228" i="48"/>
  <c r="X225" i="48"/>
  <c r="X224" i="48"/>
  <c r="X221" i="48"/>
  <c r="X220" i="48"/>
  <c r="X217" i="48"/>
  <c r="X215" i="48"/>
  <c r="X214" i="48"/>
  <c r="X213" i="48"/>
  <c r="X210" i="48"/>
  <c r="X206" i="48"/>
  <c r="X204" i="48"/>
  <c r="Z346" i="20"/>
  <c r="AA346" i="20"/>
  <c r="Y186" i="31"/>
  <c r="Z186" i="31"/>
  <c r="X186" i="31"/>
  <c r="Y169" i="31"/>
  <c r="Y22" i="31"/>
  <c r="Z22" i="31"/>
  <c r="Y44" i="31"/>
  <c r="X169" i="31"/>
  <c r="K159" i="61"/>
  <c r="K156" i="61"/>
  <c r="K157" i="61"/>
  <c r="K158" i="61"/>
  <c r="K160" i="61"/>
  <c r="K163" i="61"/>
  <c r="K166" i="61"/>
  <c r="K168" i="61"/>
  <c r="K171" i="61"/>
  <c r="I125" i="61"/>
  <c r="I123" i="61"/>
  <c r="I128" i="61"/>
  <c r="J104" i="61"/>
  <c r="J102" i="61"/>
  <c r="I104" i="61"/>
  <c r="I102" i="61"/>
  <c r="J107" i="61"/>
  <c r="I107" i="61"/>
  <c r="Z169" i="31" l="1"/>
  <c r="H49" i="2"/>
  <c r="J49" i="2"/>
  <c r="E49" i="2"/>
  <c r="D49" i="2"/>
  <c r="K36" i="38" l="1"/>
  <c r="K37" i="38"/>
  <c r="K38" i="38"/>
  <c r="K39" i="38"/>
  <c r="K40" i="38"/>
  <c r="K41" i="38"/>
  <c r="K43" i="38"/>
  <c r="K44" i="38"/>
  <c r="K45" i="38"/>
  <c r="K46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35" i="38"/>
  <c r="H186" i="31" l="1"/>
  <c r="I186" i="31"/>
  <c r="L186" i="31"/>
  <c r="O186" i="31"/>
  <c r="P186" i="31"/>
  <c r="Q186" i="31"/>
  <c r="R186" i="31"/>
  <c r="S186" i="31"/>
  <c r="T186" i="31"/>
  <c r="U186" i="31"/>
  <c r="V186" i="31"/>
  <c r="W186" i="31"/>
  <c r="F186" i="31"/>
  <c r="H169" i="31"/>
  <c r="I169" i="31"/>
  <c r="L169" i="31"/>
  <c r="O169" i="31"/>
  <c r="P169" i="31"/>
  <c r="Q169" i="31"/>
  <c r="R169" i="31"/>
  <c r="S169" i="31"/>
  <c r="T169" i="31"/>
  <c r="U169" i="31"/>
  <c r="V169" i="31"/>
  <c r="W169" i="31"/>
  <c r="F169" i="31"/>
  <c r="H44" i="31"/>
  <c r="I44" i="31"/>
  <c r="L44" i="31"/>
  <c r="O44" i="31"/>
  <c r="P44" i="31"/>
  <c r="Q44" i="31"/>
  <c r="R44" i="31"/>
  <c r="S44" i="31"/>
  <c r="U44" i="31"/>
  <c r="V44" i="31"/>
  <c r="W44" i="31"/>
  <c r="X44" i="31"/>
  <c r="F44" i="31"/>
  <c r="H22" i="31"/>
  <c r="I22" i="31"/>
  <c r="L22" i="31"/>
  <c r="O22" i="31"/>
  <c r="P22" i="31"/>
  <c r="Q22" i="31"/>
  <c r="S22" i="31"/>
  <c r="T22" i="31"/>
  <c r="U22" i="31"/>
  <c r="V22" i="31"/>
  <c r="W22" i="31"/>
  <c r="F22" i="31"/>
  <c r="Q172" i="53"/>
  <c r="T172" i="53"/>
  <c r="U172" i="53"/>
  <c r="P172" i="53"/>
  <c r="Q152" i="53"/>
  <c r="T152" i="53"/>
  <c r="U152" i="53"/>
  <c r="P152" i="53"/>
  <c r="Q39" i="53"/>
  <c r="T39" i="53"/>
  <c r="U39" i="53"/>
  <c r="P39" i="53"/>
  <c r="Q25" i="53"/>
  <c r="T25" i="53"/>
  <c r="U25" i="53"/>
  <c r="P25" i="53"/>
  <c r="G265" i="51"/>
  <c r="I265" i="51"/>
  <c r="L265" i="51"/>
  <c r="O265" i="51"/>
  <c r="P265" i="51"/>
  <c r="R265" i="51"/>
  <c r="S265" i="51"/>
  <c r="U265" i="51"/>
  <c r="V265" i="51"/>
  <c r="E265" i="51"/>
  <c r="G223" i="51"/>
  <c r="I223" i="51"/>
  <c r="L223" i="51"/>
  <c r="O223" i="51"/>
  <c r="P223" i="51"/>
  <c r="R223" i="51"/>
  <c r="S223" i="51"/>
  <c r="U223" i="51"/>
  <c r="V223" i="51"/>
  <c r="E223" i="51"/>
  <c r="G39" i="51"/>
  <c r="I39" i="51"/>
  <c r="L39" i="51"/>
  <c r="O39" i="51"/>
  <c r="P39" i="51"/>
  <c r="R39" i="51"/>
  <c r="S39" i="51"/>
  <c r="U39" i="51"/>
  <c r="V39" i="51"/>
  <c r="E39" i="51"/>
  <c r="G25" i="51"/>
  <c r="I25" i="51"/>
  <c r="L25" i="51"/>
  <c r="O25" i="51"/>
  <c r="P25" i="51"/>
  <c r="R25" i="51"/>
  <c r="S25" i="51"/>
  <c r="U25" i="51"/>
  <c r="V25" i="51"/>
  <c r="E25" i="51"/>
  <c r="F278" i="49"/>
  <c r="G278" i="49"/>
  <c r="H278" i="49"/>
  <c r="I278" i="49"/>
  <c r="L278" i="49"/>
  <c r="O278" i="49"/>
  <c r="P278" i="49"/>
  <c r="R278" i="49"/>
  <c r="S278" i="49"/>
  <c r="U278" i="49"/>
  <c r="V278" i="49"/>
  <c r="E278" i="49"/>
  <c r="F230" i="49"/>
  <c r="G230" i="49"/>
  <c r="H230" i="49"/>
  <c r="I230" i="49"/>
  <c r="L230" i="49"/>
  <c r="O230" i="49"/>
  <c r="P230" i="49"/>
  <c r="R230" i="49"/>
  <c r="S230" i="49"/>
  <c r="U230" i="49"/>
  <c r="V230" i="49"/>
  <c r="E230" i="49"/>
  <c r="L60" i="49"/>
  <c r="O60" i="49"/>
  <c r="F60" i="49"/>
  <c r="G60" i="49"/>
  <c r="H60" i="49"/>
  <c r="I60" i="49"/>
  <c r="P60" i="49"/>
  <c r="R60" i="49"/>
  <c r="S60" i="49"/>
  <c r="U60" i="49"/>
  <c r="V60" i="49"/>
  <c r="E60" i="49"/>
  <c r="F25" i="49"/>
  <c r="G25" i="49"/>
  <c r="H25" i="49"/>
  <c r="I25" i="49"/>
  <c r="L25" i="49"/>
  <c r="O25" i="49"/>
  <c r="P25" i="49"/>
  <c r="R25" i="49"/>
  <c r="S25" i="49"/>
  <c r="U25" i="49"/>
  <c r="V25" i="49"/>
  <c r="E25" i="49"/>
  <c r="F29" i="49"/>
  <c r="G29" i="49"/>
  <c r="H29" i="49"/>
  <c r="I29" i="49"/>
  <c r="L29" i="49"/>
  <c r="O29" i="49"/>
  <c r="P29" i="49"/>
  <c r="R29" i="49"/>
  <c r="S29" i="49"/>
  <c r="U29" i="49"/>
  <c r="V29" i="49"/>
  <c r="E29" i="49"/>
  <c r="R225" i="43"/>
  <c r="U47" i="43"/>
  <c r="R240" i="42"/>
  <c r="M46" i="42"/>
  <c r="U46" i="42"/>
  <c r="R311" i="41"/>
  <c r="F272" i="41"/>
  <c r="E202" i="40"/>
  <c r="F235" i="40"/>
  <c r="G235" i="40"/>
  <c r="H235" i="40"/>
  <c r="J235" i="40"/>
  <c r="M235" i="40"/>
  <c r="N235" i="40"/>
  <c r="Q235" i="40"/>
  <c r="R235" i="40"/>
  <c r="U235" i="40"/>
  <c r="V235" i="40"/>
  <c r="E235" i="40"/>
  <c r="F272" i="46"/>
  <c r="G272" i="46"/>
  <c r="H272" i="46"/>
  <c r="K272" i="46"/>
  <c r="N272" i="46"/>
  <c r="O272" i="46"/>
  <c r="Q272" i="46"/>
  <c r="R272" i="46"/>
  <c r="U272" i="46"/>
  <c r="V272" i="46"/>
  <c r="E272" i="46"/>
  <c r="F228" i="46"/>
  <c r="G228" i="46"/>
  <c r="H228" i="46"/>
  <c r="K228" i="46"/>
  <c r="N228" i="46"/>
  <c r="O228" i="46"/>
  <c r="Q228" i="46"/>
  <c r="R228" i="46"/>
  <c r="U228" i="46"/>
  <c r="V228" i="46"/>
  <c r="E228" i="46"/>
  <c r="F47" i="46"/>
  <c r="G47" i="46"/>
  <c r="H47" i="46"/>
  <c r="K47" i="46"/>
  <c r="N47" i="46"/>
  <c r="O47" i="46"/>
  <c r="Q47" i="46"/>
  <c r="R47" i="46"/>
  <c r="U47" i="46"/>
  <c r="V47" i="46"/>
  <c r="E47" i="46"/>
  <c r="F24" i="46"/>
  <c r="G24" i="46"/>
  <c r="H24" i="46"/>
  <c r="K24" i="46"/>
  <c r="N24" i="46"/>
  <c r="O24" i="46"/>
  <c r="Q24" i="46"/>
  <c r="R24" i="46"/>
  <c r="U24" i="46"/>
  <c r="V24" i="46"/>
  <c r="E24" i="46"/>
  <c r="E253" i="44"/>
  <c r="U293" i="44"/>
  <c r="G293" i="44"/>
  <c r="K293" i="44"/>
  <c r="N293" i="44"/>
  <c r="O293" i="44"/>
  <c r="Q293" i="44"/>
  <c r="R293" i="44"/>
  <c r="V293" i="44"/>
  <c r="E293" i="44"/>
  <c r="G253" i="44"/>
  <c r="K253" i="44"/>
  <c r="N253" i="44"/>
  <c r="O253" i="44"/>
  <c r="Q253" i="44"/>
  <c r="R253" i="44"/>
  <c r="U253" i="44"/>
  <c r="V253" i="44"/>
  <c r="G63" i="44"/>
  <c r="K63" i="44"/>
  <c r="N63" i="44"/>
  <c r="O63" i="44"/>
  <c r="Q63" i="44"/>
  <c r="R63" i="44"/>
  <c r="U63" i="44"/>
  <c r="V63" i="44"/>
  <c r="E63" i="44"/>
  <c r="G34" i="44"/>
  <c r="K34" i="44"/>
  <c r="N34" i="44"/>
  <c r="O34" i="44"/>
  <c r="Q34" i="44"/>
  <c r="R34" i="44"/>
  <c r="U34" i="44"/>
  <c r="V34" i="44"/>
  <c r="E34" i="44"/>
  <c r="G24" i="44"/>
  <c r="K24" i="44"/>
  <c r="N24" i="44"/>
  <c r="O24" i="44"/>
  <c r="Q24" i="44"/>
  <c r="R24" i="44"/>
  <c r="U24" i="44"/>
  <c r="V24" i="44"/>
  <c r="E24" i="44"/>
  <c r="H346" i="20"/>
  <c r="J346" i="20"/>
  <c r="M346" i="20"/>
  <c r="N346" i="20"/>
  <c r="P346" i="20"/>
  <c r="Q346" i="20"/>
  <c r="R346" i="20"/>
  <c r="S346" i="20"/>
  <c r="T346" i="20"/>
  <c r="U346" i="20"/>
  <c r="V346" i="20"/>
  <c r="W346" i="20"/>
  <c r="X346" i="20"/>
  <c r="Y346" i="20"/>
  <c r="F346" i="20"/>
  <c r="H286" i="20"/>
  <c r="J286" i="20"/>
  <c r="M286" i="20"/>
  <c r="N286" i="20"/>
  <c r="P286" i="20"/>
  <c r="Q286" i="20"/>
  <c r="R286" i="20"/>
  <c r="S286" i="20"/>
  <c r="T286" i="20"/>
  <c r="U286" i="20"/>
  <c r="V286" i="20"/>
  <c r="W286" i="20"/>
  <c r="X286" i="20"/>
  <c r="Y286" i="20"/>
  <c r="F286" i="20"/>
  <c r="H25" i="20"/>
  <c r="J25" i="20"/>
  <c r="M25" i="20"/>
  <c r="N25" i="20"/>
  <c r="P25" i="20"/>
  <c r="Q25" i="20"/>
  <c r="R25" i="20"/>
  <c r="S25" i="20"/>
  <c r="T25" i="20"/>
  <c r="U25" i="20"/>
  <c r="V25" i="20"/>
  <c r="W25" i="20"/>
  <c r="X25" i="20"/>
  <c r="Y25" i="20"/>
  <c r="F25" i="20"/>
  <c r="H57" i="20"/>
  <c r="J57" i="20"/>
  <c r="M57" i="20"/>
  <c r="N57" i="20"/>
  <c r="P57" i="20"/>
  <c r="Q57" i="20"/>
  <c r="R57" i="20"/>
  <c r="S57" i="20"/>
  <c r="T57" i="20"/>
  <c r="U57" i="20"/>
  <c r="V57" i="20"/>
  <c r="W57" i="20"/>
  <c r="X57" i="20"/>
  <c r="Y57" i="20"/>
  <c r="F57" i="20"/>
  <c r="H33" i="20"/>
  <c r="I33" i="20"/>
  <c r="J33" i="20"/>
  <c r="M33" i="20"/>
  <c r="N33" i="20"/>
  <c r="P33" i="20"/>
  <c r="Q33" i="20"/>
  <c r="R33" i="20"/>
  <c r="S33" i="20"/>
  <c r="T33" i="20"/>
  <c r="U33" i="20"/>
  <c r="V33" i="20"/>
  <c r="W33" i="20"/>
  <c r="X33" i="20"/>
  <c r="Y33" i="20"/>
  <c r="F33" i="20"/>
  <c r="F24" i="43"/>
  <c r="G24" i="43"/>
  <c r="H24" i="43"/>
  <c r="J24" i="43"/>
  <c r="M24" i="43"/>
  <c r="N24" i="43"/>
  <c r="Q24" i="43"/>
  <c r="R24" i="43"/>
  <c r="U24" i="43"/>
  <c r="V24" i="43"/>
  <c r="E24" i="43"/>
  <c r="F266" i="43"/>
  <c r="G266" i="43"/>
  <c r="H266" i="43"/>
  <c r="J266" i="43"/>
  <c r="M266" i="43"/>
  <c r="N266" i="43"/>
  <c r="Q266" i="43"/>
  <c r="R266" i="43"/>
  <c r="U266" i="43"/>
  <c r="V266" i="43"/>
  <c r="E266" i="43"/>
  <c r="F225" i="43"/>
  <c r="G225" i="43"/>
  <c r="H225" i="43"/>
  <c r="J225" i="43"/>
  <c r="M225" i="43"/>
  <c r="N225" i="43"/>
  <c r="Q225" i="43"/>
  <c r="U225" i="43"/>
  <c r="V225" i="43"/>
  <c r="E225" i="43"/>
  <c r="F47" i="43"/>
  <c r="G47" i="43"/>
  <c r="H47" i="43"/>
  <c r="J47" i="43"/>
  <c r="M47" i="43"/>
  <c r="N47" i="43"/>
  <c r="Q47" i="43"/>
  <c r="R47" i="43"/>
  <c r="V47" i="43"/>
  <c r="E47" i="43"/>
  <c r="H275" i="42" l="1"/>
  <c r="J275" i="42"/>
  <c r="M275" i="42"/>
  <c r="N275" i="42"/>
  <c r="Q275" i="42"/>
  <c r="R275" i="42"/>
  <c r="U275" i="42"/>
  <c r="V275" i="42"/>
  <c r="F275" i="42"/>
  <c r="H240" i="42"/>
  <c r="J240" i="42"/>
  <c r="M240" i="42"/>
  <c r="N240" i="42"/>
  <c r="Q240" i="42"/>
  <c r="U240" i="42"/>
  <c r="V240" i="42"/>
  <c r="F240" i="42"/>
  <c r="H311" i="41"/>
  <c r="J311" i="41"/>
  <c r="M311" i="41"/>
  <c r="N311" i="41"/>
  <c r="Q311" i="41"/>
  <c r="U311" i="41"/>
  <c r="V311" i="41"/>
  <c r="F311" i="41"/>
  <c r="H272" i="41"/>
  <c r="J272" i="41"/>
  <c r="M272" i="41"/>
  <c r="N272" i="41"/>
  <c r="Q272" i="41"/>
  <c r="R272" i="41"/>
  <c r="U272" i="41"/>
  <c r="V272" i="41"/>
  <c r="H46" i="42"/>
  <c r="J46" i="42"/>
  <c r="N46" i="42"/>
  <c r="Q46" i="42"/>
  <c r="R46" i="42"/>
  <c r="V46" i="42"/>
  <c r="F46" i="42"/>
  <c r="H23" i="42"/>
  <c r="J23" i="42"/>
  <c r="M23" i="42"/>
  <c r="N23" i="42"/>
  <c r="Q23" i="42"/>
  <c r="R23" i="42"/>
  <c r="U23" i="42"/>
  <c r="V23" i="42"/>
  <c r="F23" i="42"/>
  <c r="H27" i="42"/>
  <c r="J27" i="42"/>
  <c r="M27" i="42"/>
  <c r="N27" i="42"/>
  <c r="Q27" i="42"/>
  <c r="R27" i="42"/>
  <c r="U27" i="42"/>
  <c r="V27" i="42"/>
  <c r="F27" i="42"/>
  <c r="F202" i="40"/>
  <c r="G202" i="40"/>
  <c r="H202" i="40"/>
  <c r="J202" i="40"/>
  <c r="M202" i="40"/>
  <c r="N202" i="40"/>
  <c r="Q202" i="40"/>
  <c r="R202" i="40"/>
  <c r="U202" i="40"/>
  <c r="V202" i="40"/>
  <c r="H60" i="41"/>
  <c r="J60" i="41"/>
  <c r="M60" i="41"/>
  <c r="N60" i="41"/>
  <c r="Q60" i="41"/>
  <c r="R60" i="41"/>
  <c r="U60" i="41"/>
  <c r="V60" i="41"/>
  <c r="F60" i="41"/>
  <c r="H47" i="41"/>
  <c r="J47" i="41"/>
  <c r="M47" i="41"/>
  <c r="R47" i="41"/>
  <c r="U47" i="41"/>
  <c r="V47" i="41"/>
  <c r="F47" i="41"/>
  <c r="H41" i="41"/>
  <c r="J41" i="41"/>
  <c r="M41" i="41"/>
  <c r="N41" i="41"/>
  <c r="Q41" i="41"/>
  <c r="R41" i="41"/>
  <c r="U41" i="41"/>
  <c r="V41" i="41"/>
  <c r="F41" i="41"/>
  <c r="F38" i="40"/>
  <c r="G38" i="40"/>
  <c r="H38" i="40"/>
  <c r="J38" i="40"/>
  <c r="M38" i="40"/>
  <c r="N38" i="40"/>
  <c r="Q38" i="40"/>
  <c r="R38" i="40"/>
  <c r="U38" i="40"/>
  <c r="V38" i="40"/>
  <c r="E38" i="40"/>
  <c r="F25" i="40" l="1"/>
  <c r="G25" i="40"/>
  <c r="H25" i="40"/>
  <c r="J25" i="40"/>
  <c r="M25" i="40"/>
  <c r="N25" i="40"/>
  <c r="Q25" i="40"/>
  <c r="R25" i="40"/>
  <c r="U25" i="40"/>
  <c r="V25" i="40"/>
  <c r="E25" i="40"/>
  <c r="O28" i="9" l="1"/>
  <c r="C34" i="13" l="1"/>
  <c r="D34" i="13"/>
  <c r="E34" i="13"/>
  <c r="F34" i="13"/>
  <c r="G34" i="13"/>
  <c r="H34" i="13"/>
  <c r="I34" i="13"/>
  <c r="J34" i="13"/>
  <c r="M34" i="13"/>
  <c r="Q34" i="13"/>
  <c r="R34" i="13"/>
</calcChain>
</file>

<file path=xl/comments1.xml><?xml version="1.0" encoding="utf-8"?>
<comments xmlns="http://schemas.openxmlformats.org/spreadsheetml/2006/main">
  <authors>
    <author>Joost van Deelen</author>
  </authors>
  <commentList>
    <comment ref="K81" authorId="0" shapeId="0">
      <text>
        <r>
          <rPr>
            <b/>
            <sz val="9"/>
            <color indexed="81"/>
            <rFont val="Tahoma"/>
            <family val="2"/>
          </rPr>
          <t>Joost van Deelen:</t>
        </r>
        <r>
          <rPr>
            <sz val="9"/>
            <color indexed="81"/>
            <rFont val="Tahoma"/>
            <family val="2"/>
          </rPr>
          <t xml:space="preserve">
Hoge waarde afkomstig van 1 waarde van Sterrenkroos sp. In andere jaren niet voorgekomen.
 </t>
        </r>
      </text>
    </comment>
  </commentList>
</comments>
</file>

<file path=xl/comments2.xml><?xml version="1.0" encoding="utf-8"?>
<comments xmlns="http://schemas.openxmlformats.org/spreadsheetml/2006/main">
  <authors>
    <author>Joost van Deelen</author>
  </authors>
  <commentList>
    <comment ref="N96" authorId="0" shapeId="0">
      <text>
        <r>
          <rPr>
            <b/>
            <sz val="9"/>
            <color indexed="81"/>
            <rFont val="Tahoma"/>
            <family val="2"/>
          </rPr>
          <t>Joost van Deelen:</t>
        </r>
        <r>
          <rPr>
            <sz val="9"/>
            <color indexed="81"/>
            <rFont val="Tahoma"/>
            <family val="2"/>
          </rPr>
          <t xml:space="preserve">
In historische dataset zeer hoge bedekkingen voor Riet en Rietgras, zeer waarschijnlijk foutief. In overzicht hier beide soorten voor 2011 buiten beschouwing gelaten</t>
        </r>
      </text>
    </comment>
  </commentList>
</comments>
</file>

<file path=xl/comments3.xml><?xml version="1.0" encoding="utf-8"?>
<comments xmlns="http://schemas.openxmlformats.org/spreadsheetml/2006/main">
  <authors>
    <author>Joost van Deelen</author>
  </authors>
  <commentList>
    <comment ref="A1" authorId="0" shapeId="0">
      <text>
        <r>
          <rPr>
            <b/>
            <sz val="9"/>
            <color indexed="81"/>
            <rFont val="Tahoma"/>
            <charset val="1"/>
          </rPr>
          <t>Joost van Deelen:</t>
        </r>
        <r>
          <rPr>
            <sz val="9"/>
            <color indexed="81"/>
            <rFont val="Tahoma"/>
            <charset val="1"/>
          </rPr>
          <t xml:space="preserve">
Historische gegevens 2012, 2018 en 2019 volledig opnieuw berekend aan de hand van gegevens uit server RWS (https://maps.rijkswaterstaat.nl/dataregister/srv/dut/catalog.search#/metadata/bd038026-9fde-4038-839f-e3e6437badde) en deelwaterlichaamindeling 
Geel en oranje gemarkeerde cellen in bovenste tabel zijn aangepast na opnieuw berekenen van historische gegevens.</t>
        </r>
      </text>
    </comment>
  </commentList>
</comments>
</file>

<file path=xl/comments4.xml><?xml version="1.0" encoding="utf-8"?>
<comments xmlns="http://schemas.openxmlformats.org/spreadsheetml/2006/main">
  <authors>
    <author>Joost van Deelen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Joost van Deelen:</t>
        </r>
        <r>
          <rPr>
            <sz val="9"/>
            <color indexed="81"/>
            <rFont val="Tahoma"/>
            <family val="2"/>
          </rPr>
          <t xml:space="preserve">
Vanwege opzet historische gegevens:
- Dotterbloem/Spindotterbloem samengevoegd (waarden opgeteld) 
- Heen/Oeverbies samengevoegd (waarden opgeteld)
- Getande weegbree/Grote weegbree samengevoegd (waarden opgeteld)</t>
        </r>
      </text>
    </comment>
  </commentList>
</comments>
</file>

<file path=xl/comments5.xml><?xml version="1.0" encoding="utf-8"?>
<comments xmlns="http://schemas.openxmlformats.org/spreadsheetml/2006/main">
  <authors>
    <author>Joost van Deelen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Joost van Deelen:</t>
        </r>
        <r>
          <rPr>
            <sz val="9"/>
            <color indexed="81"/>
            <rFont val="Tahoma"/>
            <family val="2"/>
          </rPr>
          <t xml:space="preserve">
Joost van Deelen:
Joost van Deelen:
Vanwege opzet historische gegevens:
- Dotterbloem/Spindotterbloem samengevoegd (waarden opgeteld) 
- Heen/Oeverbies samengevoegd (waarden opgeteld)
- Getande weegbree/Grote weegbree samengevoegd </t>
        </r>
      </text>
    </comment>
  </commentList>
</comments>
</file>

<file path=xl/comments6.xml><?xml version="1.0" encoding="utf-8"?>
<comments xmlns="http://schemas.openxmlformats.org/spreadsheetml/2006/main">
  <authors>
    <author>Joost van Deelen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Joost van Deelen:</t>
        </r>
        <r>
          <rPr>
            <sz val="9"/>
            <color indexed="81"/>
            <rFont val="Tahoma"/>
            <family val="2"/>
          </rPr>
          <t xml:space="preserve">
Vanwege opzet historische gegevens:
- Dotterbloem/Spindotterbloem samengevoegd (waarden opgeteld) 
- Heen/Oeverbies samengevoegd (waarden opgeteld)
- Getande weegbree/Grote weegbree samengevoegd (waarden opgeteld)</t>
        </r>
      </text>
    </comment>
  </commentList>
</comments>
</file>

<file path=xl/comments7.xml><?xml version="1.0" encoding="utf-8"?>
<comments xmlns="http://schemas.openxmlformats.org/spreadsheetml/2006/main">
  <authors>
    <author>Joost van Deelen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Joost van Deelen:</t>
        </r>
        <r>
          <rPr>
            <sz val="9"/>
            <color indexed="81"/>
            <rFont val="Tahoma"/>
            <family val="2"/>
          </rPr>
          <t xml:space="preserve">
Joost van Deelen:
Vanwege opzet historische gegevens:
- Dotterbloem/Spindotterbloem samengevoegd (waarden opgeteld) 
- Heen/Oeverbies samengevoegd (waarden opgeteld)
- Getande weegbree/Grote weegbree samengevoegd (waarden opgeteld)</t>
        </r>
      </text>
    </comment>
  </commentList>
</comments>
</file>

<file path=xl/sharedStrings.xml><?xml version="1.0" encoding="utf-8"?>
<sst xmlns="http://schemas.openxmlformats.org/spreadsheetml/2006/main" count="19680" uniqueCount="1990">
  <si>
    <t>waterlichaam</t>
  </si>
  <si>
    <t>Abundantie</t>
  </si>
  <si>
    <t>Grensmaas</t>
  </si>
  <si>
    <t>Kransblad</t>
  </si>
  <si>
    <t>Sterkranswier</t>
  </si>
  <si>
    <t>Doorgroeid fonteinkruid</t>
  </si>
  <si>
    <t>Gekroesd fonteinkruid</t>
  </si>
  <si>
    <t>Schedefonteinkruid</t>
  </si>
  <si>
    <t>Tenger fonteinkruid</t>
  </si>
  <si>
    <t>Zannichellia</t>
  </si>
  <si>
    <t>Snavelruppia</t>
  </si>
  <si>
    <t>Smalle waterpest</t>
  </si>
  <si>
    <t>Watergentiaan</t>
  </si>
  <si>
    <t>Mattenbies</t>
  </si>
  <si>
    <t>Overige</t>
  </si>
  <si>
    <t>Aarvederkruid</t>
  </si>
  <si>
    <t>Kranswier</t>
  </si>
  <si>
    <t>Totale bedekking</t>
  </si>
  <si>
    <t>Ruppia spec.</t>
  </si>
  <si>
    <t>totaal</t>
  </si>
  <si>
    <t>Gele plomp</t>
  </si>
  <si>
    <t>Kleine Egelskop</t>
  </si>
  <si>
    <t>Rivierfonteinkruid</t>
  </si>
  <si>
    <t>Totaal waterplanten</t>
  </si>
  <si>
    <t>Pijlkruid</t>
  </si>
  <si>
    <t>Gewoon sterrenkroos</t>
  </si>
  <si>
    <t>Ondergedoken</t>
  </si>
  <si>
    <t>Drijvend</t>
  </si>
  <si>
    <t>Klein kroos</t>
  </si>
  <si>
    <t>Kleine egelskop</t>
  </si>
  <si>
    <t>Brabantse Biesbosch</t>
  </si>
  <si>
    <t>Grof hoornblad</t>
  </si>
  <si>
    <t>Ijssel</t>
  </si>
  <si>
    <t>Chara connivens</t>
  </si>
  <si>
    <t>--</t>
  </si>
  <si>
    <t>Fijne waterranonkel</t>
  </si>
  <si>
    <t>Waternetje</t>
  </si>
  <si>
    <t>Hydrodictyon reticulatum</t>
  </si>
  <si>
    <t>Gesnaveld boogsterrenmos</t>
  </si>
  <si>
    <t>Kribbenachterlichtmos</t>
  </si>
  <si>
    <t>Watervalmos</t>
  </si>
  <si>
    <t>Watervedermos</t>
  </si>
  <si>
    <t>Octodiceras fontanum</t>
  </si>
  <si>
    <t>Gevleugeld sterrenkroos</t>
  </si>
  <si>
    <t>Moerashyacint</t>
  </si>
  <si>
    <t>Stomphoekig sterrenkroos</t>
  </si>
  <si>
    <t>Hydrocotyle ranunculoides</t>
  </si>
  <si>
    <t>Elodea nuttallii</t>
  </si>
  <si>
    <t>Gewoon kribbenmos</t>
  </si>
  <si>
    <t>Oeverbisschopsmuts</t>
  </si>
  <si>
    <t>Oeverpluisdraadmos</t>
  </si>
  <si>
    <t>Amblystegium varium</t>
  </si>
  <si>
    <t>Rivierpluisdraadmos</t>
  </si>
  <si>
    <t>Uiterwaardmos</t>
  </si>
  <si>
    <t>Dwergkroos</t>
  </si>
  <si>
    <t>Beekmos</t>
  </si>
  <si>
    <t>Rond boogsterrenmos</t>
  </si>
  <si>
    <t>Brede waterpest</t>
  </si>
  <si>
    <t>Elodea canadensis</t>
  </si>
  <si>
    <t>Rijstgras</t>
  </si>
  <si>
    <t>Leersia oryzoides</t>
  </si>
  <si>
    <t>Type</t>
  </si>
  <si>
    <t>Associatie van Sterkranswier</t>
  </si>
  <si>
    <t>Nitellopsidetum obtusae</t>
  </si>
  <si>
    <t>Associatie van Ruw kransblad</t>
  </si>
  <si>
    <t>Chara canescens</t>
  </si>
  <si>
    <t>Breekbaar kransblad</t>
  </si>
  <si>
    <t>Chara globularis</t>
  </si>
  <si>
    <t>Chara contraria</t>
  </si>
  <si>
    <t>Buigzaam glanswier</t>
  </si>
  <si>
    <t>Nitella flexilis</t>
  </si>
  <si>
    <t>Klein boomglanswier</t>
  </si>
  <si>
    <t>Tolypella glomerata</t>
  </si>
  <si>
    <t>Ruw kransblad</t>
  </si>
  <si>
    <t>Chara aspera</t>
  </si>
  <si>
    <t>Nitellopsis obtusa</t>
  </si>
  <si>
    <t>Associatie van Doorgroeid fonteinkruid</t>
  </si>
  <si>
    <t>Associatie van Glanzig fonteinkruid</t>
  </si>
  <si>
    <t>Myriophyllo-Nupharetum</t>
  </si>
  <si>
    <t>Watergentiaan-associatie</t>
  </si>
  <si>
    <t>Potameto-Nymphoidetum</t>
  </si>
  <si>
    <t>Potamogeton perfoliatus</t>
  </si>
  <si>
    <t>Glanzig fonteinkruid</t>
  </si>
  <si>
    <t>Potamogeton lucens</t>
  </si>
  <si>
    <t>Groot blaasjeskruid</t>
  </si>
  <si>
    <t>Utricularia vulgaris</t>
  </si>
  <si>
    <t>Associatie van Vlottende waterranonkel</t>
  </si>
  <si>
    <t>Potamogeton nodosus</t>
  </si>
  <si>
    <t>aantal opnamen</t>
  </si>
  <si>
    <t>Charetum asperae (evt. Charetum canescentis)</t>
  </si>
  <si>
    <t>IJsselmeer is habitatgebied type H3150 (Meren met krabbescheer en fonteinkruiden)</t>
  </si>
  <si>
    <t>Chara virgata</t>
  </si>
  <si>
    <t>Zwarte Meer is habitatgebied type H3150 (Meren met krabbescheer en fonteinkruiden)</t>
  </si>
  <si>
    <t>Veluwerandmeren is habitatgebied type H3140 (Kranswierwateren)</t>
  </si>
  <si>
    <t>Potameton lucentis</t>
  </si>
  <si>
    <t>Biesbosch is habitatgebied type H3260B (Beken en rivieren met waterplanten (Grote fonteinkruiden))</t>
  </si>
  <si>
    <t>Calitricho hamulatae-Ranuncululo fluitanti</t>
  </si>
  <si>
    <t>Grensmaas is habitatgebied type H3260B (Beken en rivieren met waterplanten (Grote fonteinkruiden))</t>
  </si>
  <si>
    <t>TOTALE BEDEKKINGEN (%)</t>
  </si>
  <si>
    <t>Begroeibaar areaal (0-3 m)</t>
  </si>
  <si>
    <t>Emers</t>
  </si>
  <si>
    <t>Totaal draadwier</t>
  </si>
  <si>
    <t>Ondiep (0-1,5 m)</t>
  </si>
  <si>
    <t>Diep (1,5-3 m)</t>
  </si>
  <si>
    <t>PRESENTIE SOORTEN (IN PQ'S)</t>
  </si>
  <si>
    <t>Draadwier</t>
  </si>
  <si>
    <t>Darmwier</t>
  </si>
  <si>
    <t>Bronmos</t>
  </si>
  <si>
    <t>Kleine lisdodde</t>
  </si>
  <si>
    <t>Riet</t>
  </si>
  <si>
    <t>BEDEKKINGEN SOORTEN (%)</t>
  </si>
  <si>
    <t>Totaal draadwieren</t>
  </si>
  <si>
    <t>Totaal drijvend</t>
  </si>
  <si>
    <t>Totaal emerse</t>
  </si>
  <si>
    <t>Totaal flab</t>
  </si>
  <si>
    <t>Totaal kroos</t>
  </si>
  <si>
    <t>Totaal ondergedoken</t>
  </si>
  <si>
    <t>N2000</t>
  </si>
  <si>
    <t>Ranunculo fluitantis-Potamogeto perfoliati</t>
  </si>
  <si>
    <t>Chara vulgaris var. longibracteata</t>
  </si>
  <si>
    <t>Chara vulgaris var. vulgaris</t>
  </si>
  <si>
    <t>Doorschijnend sterrenkroos</t>
  </si>
  <si>
    <t>Groot nimfkruid</t>
  </si>
  <si>
    <t>Grote lisdodde</t>
  </si>
  <si>
    <t>Puntig fonteinkruid</t>
  </si>
  <si>
    <t>- Chara contraria</t>
  </si>
  <si>
    <t>- Chara vulgaris</t>
  </si>
  <si>
    <t>- Chara vulgaris var. longibracteata</t>
  </si>
  <si>
    <t>Witte waterlelie</t>
  </si>
  <si>
    <t>Heen</t>
  </si>
  <si>
    <t>Grote egelskop</t>
  </si>
  <si>
    <t>Zwanebloem</t>
  </si>
  <si>
    <t>Haarfonteinkruid</t>
  </si>
  <si>
    <t>Mos</t>
  </si>
  <si>
    <t>Puntkroos</t>
  </si>
  <si>
    <t>Smalle waterweegbree</t>
  </si>
  <si>
    <t>Stijve waterranonkel</t>
  </si>
  <si>
    <t>- Chara vulgaris var. vulgaris</t>
  </si>
  <si>
    <t>Veelwortelig kroos</t>
  </si>
  <si>
    <t>draadwier</t>
  </si>
  <si>
    <t>darmwier</t>
  </si>
  <si>
    <t>Extra diep (3-6 m)</t>
  </si>
  <si>
    <t>tenger fonteinkruid</t>
  </si>
  <si>
    <t>totale bedekking</t>
  </si>
  <si>
    <t>totaal submers</t>
  </si>
  <si>
    <t>totaal drijvend</t>
  </si>
  <si>
    <t>totaal emers</t>
  </si>
  <si>
    <t>totaal flab</t>
  </si>
  <si>
    <t>totaal kroos</t>
  </si>
  <si>
    <t>totaal oever</t>
  </si>
  <si>
    <t>Gewoon bronmos</t>
  </si>
  <si>
    <t>waternetje</t>
  </si>
  <si>
    <t>Hoofdgeul</t>
  </si>
  <si>
    <t>Nevengeul</t>
  </si>
  <si>
    <t>veenwortel</t>
  </si>
  <si>
    <t>Akkerkers</t>
  </si>
  <si>
    <t>Greppelrus</t>
  </si>
  <si>
    <t>Krulzuring</t>
  </si>
  <si>
    <t>Moeraskers</t>
  </si>
  <si>
    <t>Moeraskruiskruid</t>
  </si>
  <si>
    <t>Moerasvergeet-mij-nietje</t>
  </si>
  <si>
    <t>Oeverzegge</t>
  </si>
  <si>
    <t>rietgras</t>
  </si>
  <si>
    <t>Rietzwengras</t>
  </si>
  <si>
    <t>Rode waterereprijs</t>
  </si>
  <si>
    <t>slijkgroen</t>
  </si>
  <si>
    <t>Vijfvingerkruid</t>
  </si>
  <si>
    <t>Watermunt</t>
  </si>
  <si>
    <t>waterpeper</t>
  </si>
  <si>
    <t>Wolfspoot</t>
  </si>
  <si>
    <t>Zilverschoon</t>
  </si>
  <si>
    <t>Pluisdraadmos</t>
  </si>
  <si>
    <t>Waterpluisdraadmos</t>
  </si>
  <si>
    <t>Bitterzoet</t>
  </si>
  <si>
    <t>Blauw glidkruid</t>
  </si>
  <si>
    <t>Gele Lis</t>
  </si>
  <si>
    <t>Gele waterkers</t>
  </si>
  <si>
    <t>Gewone waterbies</t>
  </si>
  <si>
    <t>Grote egelskop s.l.</t>
  </si>
  <si>
    <t>Grote engelwortel</t>
  </si>
  <si>
    <t>Grote Kattenstaart</t>
  </si>
  <si>
    <t>grote waterweegbree</t>
  </si>
  <si>
    <t>Grote wederik</t>
  </si>
  <si>
    <t>Harig Wilgeroosje</t>
  </si>
  <si>
    <t>Ijle zegge</t>
  </si>
  <si>
    <t>Kalmoes</t>
  </si>
  <si>
    <t>Kluwenzuring</t>
  </si>
  <si>
    <t>Koninginnekruid</t>
  </si>
  <si>
    <t>Lidrus</t>
  </si>
  <si>
    <t>Liesgras</t>
  </si>
  <si>
    <t>Moerasandoorn</t>
  </si>
  <si>
    <t>Moerasbasterdwederik</t>
  </si>
  <si>
    <t>Moeraswalstro</t>
  </si>
  <si>
    <t>Pitrus</t>
  </si>
  <si>
    <t>Platte rus</t>
  </si>
  <si>
    <t>Rietgras</t>
  </si>
  <si>
    <t>Rietzwenkgras</t>
  </si>
  <si>
    <t>Riviertandzaad</t>
  </si>
  <si>
    <t>Ruige zegge</t>
  </si>
  <si>
    <t>Scherpe zegge</t>
  </si>
  <si>
    <t>Valse voszegge</t>
  </si>
  <si>
    <t>Veenwortel</t>
  </si>
  <si>
    <t>Waterpeper</t>
  </si>
  <si>
    <t>Waterzuring</t>
  </si>
  <si>
    <t>Witte Waterkers</t>
  </si>
  <si>
    <t>Wollige munt</t>
  </si>
  <si>
    <t>Zeegroene rus</t>
  </si>
  <si>
    <t>Zwart Tandzaad</t>
  </si>
  <si>
    <t>Boomsnavelmos</t>
  </si>
  <si>
    <t>Gewoon Bronmos</t>
  </si>
  <si>
    <t>Gewoon knopmos</t>
  </si>
  <si>
    <t>Gewoon Kribbenmos</t>
  </si>
  <si>
    <t>Gewoon riviervedermos</t>
  </si>
  <si>
    <t>Klei-snavelmos</t>
  </si>
  <si>
    <t>Nopjeswier</t>
  </si>
  <si>
    <t>Zwanenbloem</t>
  </si>
  <si>
    <t>Gewone smeerwortel</t>
  </si>
  <si>
    <t>Kleine Lisdodde</t>
  </si>
  <si>
    <t>Late guldenroede</t>
  </si>
  <si>
    <t>Moeraszegge</t>
  </si>
  <si>
    <t>Ruw beemdgras</t>
  </si>
  <si>
    <t>Zilte rus</t>
  </si>
  <si>
    <t>Dikkopmos</t>
  </si>
  <si>
    <t>Gewoon puntmos</t>
  </si>
  <si>
    <t>Haarmuts</t>
  </si>
  <si>
    <t>Bastaardbies</t>
  </si>
  <si>
    <t>Sterrenkroos</t>
  </si>
  <si>
    <t>Rivierkruiskruid</t>
  </si>
  <si>
    <t>Watertorkruid</t>
  </si>
  <si>
    <t>Knikmos sp.</t>
  </si>
  <si>
    <t>Langsteel-kribbenmos</t>
  </si>
  <si>
    <t>Sterrekroos</t>
  </si>
  <si>
    <t>Fijn hoornblad</t>
  </si>
  <si>
    <t>Kikkerbeet</t>
  </si>
  <si>
    <t>Grote kattenstaart</t>
  </si>
  <si>
    <t>witte waterkers</t>
  </si>
  <si>
    <t>gewone waterbies</t>
  </si>
  <si>
    <t>dotterbloem</t>
  </si>
  <si>
    <t>gevleugeld sterrenkroos</t>
  </si>
  <si>
    <t>ruwe bies</t>
  </si>
  <si>
    <t>moerasvergeetmijnietje</t>
  </si>
  <si>
    <t>Haringvliet-West</t>
  </si>
  <si>
    <t>waterzuring</t>
  </si>
  <si>
    <t>zeegroene rus</t>
  </si>
  <si>
    <t>Gele lis</t>
  </si>
  <si>
    <t>Grof Hoornblad</t>
  </si>
  <si>
    <t>kleine egelskop</t>
  </si>
  <si>
    <t>Akkermunt</t>
  </si>
  <si>
    <t>Beklierde basterdwederik</t>
  </si>
  <si>
    <t>Beklierde duizendknoop</t>
  </si>
  <si>
    <t>Elzenzegge</t>
  </si>
  <si>
    <t>Gewoon barbarakruid</t>
  </si>
  <si>
    <t>Heelblaadjes</t>
  </si>
  <si>
    <t>Kleine watereppe</t>
  </si>
  <si>
    <t>Kransmunt</t>
  </si>
  <si>
    <t>Moerasbeemdgras</t>
  </si>
  <si>
    <t>Moerasspirea</t>
  </si>
  <si>
    <t>Perzikkruid</t>
  </si>
  <si>
    <t>Poelruit</t>
  </si>
  <si>
    <t>Schijnraket</t>
  </si>
  <si>
    <t>Smalle aster</t>
  </si>
  <si>
    <t>Viltige basterdwederik</t>
  </si>
  <si>
    <t>Zwart tandzaad</t>
  </si>
  <si>
    <t>Parapluutjesmos</t>
  </si>
  <si>
    <t>Blaartrekkende boterbloem</t>
  </si>
  <si>
    <t>Begroeibaar areaal hoofdgeul (0-3 m)</t>
  </si>
  <si>
    <t>nopjeswier</t>
  </si>
  <si>
    <t>Penseelbladige waterranonkel</t>
  </si>
  <si>
    <t>Vlottende waterranonkel</t>
  </si>
  <si>
    <t>Blauwe waterereprijs</t>
  </si>
  <si>
    <t>Fioringras</t>
  </si>
  <si>
    <t>Maasraket</t>
  </si>
  <si>
    <t>Slanke waterkers</t>
  </si>
  <si>
    <t>Slanke waterweegbree</t>
  </si>
  <si>
    <t>Waterscheerling</t>
  </si>
  <si>
    <t>Zomprus</t>
  </si>
  <si>
    <t>Gewoon Dikkopmos</t>
  </si>
  <si>
    <t>Diknerfkribbenmos</t>
  </si>
  <si>
    <t>Bultkroos</t>
  </si>
  <si>
    <t>Hoornblad</t>
  </si>
  <si>
    <t>mattenbies</t>
  </si>
  <si>
    <t>Ongelijkbladig vederkruid</t>
  </si>
  <si>
    <t>Klein vlooienkruid</t>
  </si>
  <si>
    <t>Moerasmelkdistel</t>
  </si>
  <si>
    <t>Gewoon spatwatermos</t>
  </si>
  <si>
    <t>Rondbladig boogsterremos</t>
  </si>
  <si>
    <t>Fonteinkruid hybride</t>
  </si>
  <si>
    <t>Bermzuring</t>
  </si>
  <si>
    <t>Dotterbloem</t>
  </si>
  <si>
    <t>Gevleugeld/geoord helmkruid</t>
  </si>
  <si>
    <t>IJzerhard</t>
  </si>
  <si>
    <t>Kruipende boterbloem</t>
  </si>
  <si>
    <t>Beekpunge</t>
  </si>
  <si>
    <t>Echte valeriaan</t>
  </si>
  <si>
    <t>Gevleugeld helmkruid</t>
  </si>
  <si>
    <t>Gewone engelwortel</t>
  </si>
  <si>
    <t>Haagwinde</t>
  </si>
  <si>
    <t>Knikkend tandzaad</t>
  </si>
  <si>
    <t>Moeraszuring</t>
  </si>
  <si>
    <t>Ridderzuring</t>
  </si>
  <si>
    <t>Wilde bertram</t>
  </si>
  <si>
    <t>Driekantige bies</t>
  </si>
  <si>
    <t>Geknikte vossestaart</t>
  </si>
  <si>
    <t>Grote waterweegbree</t>
  </si>
  <si>
    <t>Harig wilgenroosje</t>
  </si>
  <si>
    <t>Moerasrolklaver</t>
  </si>
  <si>
    <t>Penningkruid</t>
  </si>
  <si>
    <t>Pluimzegge</t>
  </si>
  <si>
    <t>Veerdelig tandzaad</t>
  </si>
  <si>
    <t>Watermuur</t>
  </si>
  <si>
    <t>Rondbladig boogsterrenmos</t>
  </si>
  <si>
    <t>Harig Wilgenroosje</t>
  </si>
  <si>
    <t>Waterkruiskruid</t>
  </si>
  <si>
    <t>Snavelmos</t>
  </si>
  <si>
    <t>water</t>
  </si>
  <si>
    <t>Goudzuring</t>
  </si>
  <si>
    <t>Grote watereppe</t>
  </si>
  <si>
    <t>Callitriche truncata</t>
  </si>
  <si>
    <t>Alisma gramineum</t>
  </si>
  <si>
    <t>Nuphar lutea</t>
  </si>
  <si>
    <t>Sagittaria sagittifolia</t>
  </si>
  <si>
    <t>Butomus umbellatus</t>
  </si>
  <si>
    <t>Kroos</t>
  </si>
  <si>
    <t>Flab</t>
  </si>
  <si>
    <t>WATER</t>
  </si>
  <si>
    <t>OEVER</t>
  </si>
  <si>
    <t>Chara sp.</t>
  </si>
  <si>
    <t>Ceratophyllum demersum</t>
  </si>
  <si>
    <t>Nymphaea alba</t>
  </si>
  <si>
    <t>Riccia fluitans</t>
  </si>
  <si>
    <t>Potamogeton trichoides</t>
  </si>
  <si>
    <t>Hydrocharis morsus-ranae</t>
  </si>
  <si>
    <t>Lemna minor</t>
  </si>
  <si>
    <t>Sparganium emersum</t>
  </si>
  <si>
    <t>Lemna trisulca</t>
  </si>
  <si>
    <t>Potamogeton pectinatus</t>
  </si>
  <si>
    <t>Potamogeton pusillus</t>
  </si>
  <si>
    <t>Callitriche sp.</t>
  </si>
  <si>
    <t>Callitriche obtusangula</t>
  </si>
  <si>
    <t>Spirodela polyrhiza</t>
  </si>
  <si>
    <t>Caltha palustris</t>
  </si>
  <si>
    <t>Scutellaria galericulata</t>
  </si>
  <si>
    <t>Veronica beccabunga</t>
  </si>
  <si>
    <t>Solanum dulcamara</t>
  </si>
  <si>
    <t>Bolboschoenus maritimus</t>
  </si>
  <si>
    <t>Epilobium hirsutum</t>
  </si>
  <si>
    <t>Convolvulus sepia</t>
  </si>
  <si>
    <t>Typha latifolia</t>
  </si>
  <si>
    <t>Angelica archangelica</t>
  </si>
  <si>
    <t>Sparganium erectum</t>
  </si>
  <si>
    <t>Barbarea vulgaris</t>
  </si>
  <si>
    <t>Symphytum officinale</t>
  </si>
  <si>
    <t>Angelica sylvestris</t>
  </si>
  <si>
    <t>Rorippa amphibia</t>
  </si>
  <si>
    <t>Iris pseudacorus</t>
  </si>
  <si>
    <t>Agrostis stolonifera</t>
  </si>
  <si>
    <t>Valeriana officinalis</t>
  </si>
  <si>
    <t>Catabrosa aquatica</t>
  </si>
  <si>
    <t>Persicaria amphibia</t>
  </si>
  <si>
    <t>Carex acuta</t>
  </si>
  <si>
    <t>Festuca arundinacea</t>
  </si>
  <si>
    <t>Phalaris arundinacea</t>
  </si>
  <si>
    <t>Phragmites australis</t>
  </si>
  <si>
    <t>Carex paniculata</t>
  </si>
  <si>
    <t>Juncus effusus</t>
  </si>
  <si>
    <t>Carex riparia</t>
  </si>
  <si>
    <t>Galium palustre</t>
  </si>
  <si>
    <t>Myosotis scorpioides</t>
  </si>
  <si>
    <t>Filipendula ulmaria</t>
  </si>
  <si>
    <t>Sonchus palustris</t>
  </si>
  <si>
    <t>Rorippa palustris</t>
  </si>
  <si>
    <t>Stachys palustris</t>
  </si>
  <si>
    <t>Schoenoplectus lacustris</t>
  </si>
  <si>
    <t>Glyceria maxima</t>
  </si>
  <si>
    <t>Equisetum palustre</t>
  </si>
  <si>
    <t>Eupatorium cannabinum</t>
  </si>
  <si>
    <t>Rumex conglomeratus</t>
  </si>
  <si>
    <t>Berula erecta</t>
  </si>
  <si>
    <t>Calamagrostis canescens</t>
  </si>
  <si>
    <t>Carex pseudocyperus</t>
  </si>
  <si>
    <t>Acorus calamus</t>
  </si>
  <si>
    <t>Typha angustifolia</t>
  </si>
  <si>
    <t>Rhynchostegium sp.</t>
  </si>
  <si>
    <t>Amblystegium fluviatile</t>
  </si>
  <si>
    <t>Amblystegium sp.</t>
  </si>
  <si>
    <t>Amblystegium tenax</t>
  </si>
  <si>
    <t>Fontinalis antipyretica</t>
  </si>
  <si>
    <t>Cinclidotus fontinaloides</t>
  </si>
  <si>
    <t>Leptodictyum riparium</t>
  </si>
  <si>
    <t>Bidens frondosa</t>
  </si>
  <si>
    <t>Lycopus europaeus</t>
  </si>
  <si>
    <t>Rumex hydrolapathum</t>
  </si>
  <si>
    <t>Persicaria hydropiper</t>
  </si>
  <si>
    <t>Mentha aquatica</t>
  </si>
  <si>
    <t>Jacobaea aquatica</t>
  </si>
  <si>
    <t>Watergras</t>
  </si>
  <si>
    <t>Moerasvergeetmijnietje</t>
  </si>
  <si>
    <t>Hoge cyperzegge</t>
  </si>
  <si>
    <t>Hennegras</t>
  </si>
  <si>
    <t>Grote waternavel</t>
  </si>
  <si>
    <t>Gewoon watervorkje</t>
  </si>
  <si>
    <t>Gewoon blaasjeskruid</t>
  </si>
  <si>
    <t>Oever</t>
  </si>
  <si>
    <t>Bosbies</t>
  </si>
  <si>
    <t>Bossig spitsmos</t>
  </si>
  <si>
    <t>Fluitekruid</t>
  </si>
  <si>
    <t>Geoord helmkruid</t>
  </si>
  <si>
    <t>Gewone berenklauw</t>
  </si>
  <si>
    <t>Grote weegbree</t>
  </si>
  <si>
    <t>Hondsdraf</t>
  </si>
  <si>
    <t>Kraakwilg</t>
  </si>
  <si>
    <t>Schietwilg</t>
  </si>
  <si>
    <t>Tengere rus</t>
  </si>
  <si>
    <t>Witte klaver</t>
  </si>
  <si>
    <t>Zwarte els</t>
  </si>
  <si>
    <t>Scirpus sylvaticus</t>
  </si>
  <si>
    <t>Cirriphyllum crassinervum</t>
  </si>
  <si>
    <t>Anthriscus sylvestris</t>
  </si>
  <si>
    <t>Scrophularia auriculata</t>
  </si>
  <si>
    <t>Heracleum sphondylium</t>
  </si>
  <si>
    <t>Juncus bufonius</t>
  </si>
  <si>
    <t>Alisma plantago-aquatica</t>
  </si>
  <si>
    <t>Plantago major</t>
  </si>
  <si>
    <t>Glechoma hederacea</t>
  </si>
  <si>
    <t>Carex remota</t>
  </si>
  <si>
    <t>Salix fragilis</t>
  </si>
  <si>
    <t>Ranunculus repens</t>
  </si>
  <si>
    <t>Carex acutiformis</t>
  </si>
  <si>
    <t>Poa trivialis</t>
  </si>
  <si>
    <t>Salix alba</t>
  </si>
  <si>
    <t>Juncus tenageia</t>
  </si>
  <si>
    <t>Tweerijige zegge</t>
  </si>
  <si>
    <t>Carex disticha</t>
  </si>
  <si>
    <t>Potentilla reptans</t>
  </si>
  <si>
    <t>Trifolium repens</t>
  </si>
  <si>
    <t>Potentilla anserina</t>
  </si>
  <si>
    <t>Juncus articulatus</t>
  </si>
  <si>
    <t>Alnus glutinosa</t>
  </si>
  <si>
    <t>Enteromorpha sp.</t>
  </si>
  <si>
    <t>Sterrenkroos sp.</t>
  </si>
  <si>
    <t>Myriophyllum spicatum</t>
  </si>
  <si>
    <t>Potamogeton crispus</t>
  </si>
  <si>
    <t>Zannichellia palustris</t>
  </si>
  <si>
    <t>Ceratophyllum submersum</t>
  </si>
  <si>
    <t>Rorippa sylvestris</t>
  </si>
  <si>
    <t>Solidago gigantea</t>
  </si>
  <si>
    <t>Pulicaria vulgaris</t>
  </si>
  <si>
    <t>Elymus caninus</t>
  </si>
  <si>
    <t>Lythrum salicaria</t>
  </si>
  <si>
    <t>Apium nodiflorum</t>
  </si>
  <si>
    <t>Scrophularia umbrosa</t>
  </si>
  <si>
    <t>Schoenoplectus triqueter</t>
  </si>
  <si>
    <t>Veronica anagallis-aquatica</t>
  </si>
  <si>
    <t>Rumex x pratensis</t>
  </si>
  <si>
    <t>Nasturtium officinale</t>
  </si>
  <si>
    <t>Alisma lanceolatum</t>
  </si>
  <si>
    <t>Schoenoplectus tabernaemontanus</t>
  </si>
  <si>
    <t>Veronica catenata</t>
  </si>
  <si>
    <t>Senecio sarracenicus</t>
  </si>
  <si>
    <t>Rumex obtusifolius</t>
  </si>
  <si>
    <t>Festuca gigantea</t>
  </si>
  <si>
    <t>Thalictrum flavum</t>
  </si>
  <si>
    <t>Jacobaea palustris</t>
  </si>
  <si>
    <t>Stachys arvensis</t>
  </si>
  <si>
    <t>Leskea polycarpa</t>
  </si>
  <si>
    <t>Reuzenzwenkgras</t>
  </si>
  <si>
    <t>Ruwe bies</t>
  </si>
  <si>
    <t>Witte waterkers</t>
  </si>
  <si>
    <t>Groot moerasscherm</t>
  </si>
  <si>
    <t>Hondstarwegras</t>
  </si>
  <si>
    <t>Ranunculus fluitans</t>
  </si>
  <si>
    <t>Vallisneria</t>
  </si>
  <si>
    <t>Vallisneria spiralis</t>
  </si>
  <si>
    <t>Schoenoplectus x carinatus</t>
  </si>
  <si>
    <t>Reuzenbalsemien</t>
  </si>
  <si>
    <t>Achterlichtmos</t>
  </si>
  <si>
    <t>Schistidium sp.</t>
  </si>
  <si>
    <t>Akkerdistel</t>
  </si>
  <si>
    <t>Epilobium ciliatum</t>
  </si>
  <si>
    <t>Bijvoet</t>
  </si>
  <si>
    <t>Artemisia vulgaris</t>
  </si>
  <si>
    <t>Bittere veldkers</t>
  </si>
  <si>
    <t>Brede wespenorchis</t>
  </si>
  <si>
    <t>Gewone braam</t>
  </si>
  <si>
    <t>Gewoon pluisdraadmos</t>
  </si>
  <si>
    <t>Goudgele honingklaver</t>
  </si>
  <si>
    <t>Grote brandnetel</t>
  </si>
  <si>
    <t>Heermoes</t>
  </si>
  <si>
    <t>Hertsmunt</t>
  </si>
  <si>
    <t>Klein hoefblad</t>
  </si>
  <si>
    <t>Klein springzaad</t>
  </si>
  <si>
    <t>Korreltjespeermos</t>
  </si>
  <si>
    <t>Pohlia camptotracheia</t>
  </si>
  <si>
    <t>Langsteelkribbenmos</t>
  </si>
  <si>
    <t>Moerassnavelmos</t>
  </si>
  <si>
    <t>Vaucheria compacta</t>
  </si>
  <si>
    <t>Marchantia polymorpha</t>
  </si>
  <si>
    <t>Reuzenberenklauw</t>
  </si>
  <si>
    <t>Rode ganzenvoet</t>
  </si>
  <si>
    <t>Rood zwenkgras</t>
  </si>
  <si>
    <t>Vogelwikke</t>
  </si>
  <si>
    <t>Vossenstaartmos</t>
  </si>
  <si>
    <t>Juncus inflexus</t>
  </si>
  <si>
    <t>Achillea ptarmica</t>
  </si>
  <si>
    <t>Myosoton aquaticum</t>
  </si>
  <si>
    <t>Vicia cracca</t>
  </si>
  <si>
    <t>Bidens tripartita</t>
  </si>
  <si>
    <t>Aster lanceolatum</t>
  </si>
  <si>
    <t>Carex hirta</t>
  </si>
  <si>
    <t>Festuca rubra</t>
  </si>
  <si>
    <t>Chenopodium rubrum</t>
  </si>
  <si>
    <t>Scleropodium cespitans</t>
  </si>
  <si>
    <t>Lysimachia nummularia</t>
  </si>
  <si>
    <t>Heracleum mantegazzianum</t>
  </si>
  <si>
    <t>Mannagras</t>
  </si>
  <si>
    <t>Glyceria fluitans</t>
  </si>
  <si>
    <t>Oxyrrhynchium speciosum</t>
  </si>
  <si>
    <t>Cinclidotus riparius</t>
  </si>
  <si>
    <t>Rumex crispus</t>
  </si>
  <si>
    <t>Bidens cernua</t>
  </si>
  <si>
    <t>Callitriche stagnalis</t>
  </si>
  <si>
    <t>Rubus fruticosus</t>
  </si>
  <si>
    <t>Eleocharis palustris</t>
  </si>
  <si>
    <t>Amblystegium serpens</t>
  </si>
  <si>
    <t>Melilotus altissimus</t>
  </si>
  <si>
    <t>Urtica dioica</t>
  </si>
  <si>
    <t>Lysimachia vulgaris</t>
  </si>
  <si>
    <t>Echinochloa crus-galli</t>
  </si>
  <si>
    <t>Pulicaria dysenterica</t>
  </si>
  <si>
    <t>Equisetum arvense</t>
  </si>
  <si>
    <t>Mentha longifolia</t>
  </si>
  <si>
    <t>Tussilago farfara</t>
  </si>
  <si>
    <t>Impatiens parviflora</t>
  </si>
  <si>
    <t>Cirsium arvense</t>
  </si>
  <si>
    <t>Mentha arvensis</t>
  </si>
  <si>
    <t>Cardamine amara</t>
  </si>
  <si>
    <t>Epipactis helleborine</t>
  </si>
  <si>
    <t>Impatiens glandulifera</t>
  </si>
  <si>
    <t>Klein glaskroos</t>
  </si>
  <si>
    <t>Boerenwormkruid</t>
  </si>
  <si>
    <t>Grote x kleine lisdodde</t>
  </si>
  <si>
    <t>Oostenrijkse kers</t>
  </si>
  <si>
    <t>Bryum sp.</t>
  </si>
  <si>
    <t>Grimmia pulvinata</t>
  </si>
  <si>
    <t>Plagiomnium affine</t>
  </si>
  <si>
    <t>Elatine hexandra</t>
  </si>
  <si>
    <t>Rorippa austriaca</t>
  </si>
  <si>
    <t>Convolvulus sepium</t>
  </si>
  <si>
    <t>Typha x glauca</t>
  </si>
  <si>
    <t>Sium latifolium</t>
  </si>
  <si>
    <t>Tanacetum vulgare</t>
  </si>
  <si>
    <t>Akkerwinde</t>
  </si>
  <si>
    <t>Bezemkruiskruid</t>
  </si>
  <si>
    <t>Canadese fijnstraal</t>
  </si>
  <si>
    <t>Echte kamille</t>
  </si>
  <si>
    <t>Engels raaigras</t>
  </si>
  <si>
    <t>Gekroesde melkdistel</t>
  </si>
  <si>
    <t>Gerimpeld boogsterrenmos</t>
  </si>
  <si>
    <t>Gesnaveld klauwtjesmos</t>
  </si>
  <si>
    <t>Gewone bermzegge</t>
  </si>
  <si>
    <t>Gewone brunel</t>
  </si>
  <si>
    <t>Gewone haarmuts</t>
  </si>
  <si>
    <t>Gewoon diknerfmos</t>
  </si>
  <si>
    <t>Gewoon krulmos</t>
  </si>
  <si>
    <t>Gewoon muisjesmos</t>
  </si>
  <si>
    <t>Gewoon varkensgras</t>
  </si>
  <si>
    <t>Grijze haarmuts</t>
  </si>
  <si>
    <t>Groene amarant</t>
  </si>
  <si>
    <t>Grote klit</t>
  </si>
  <si>
    <t>Jacobskruiskruid</t>
  </si>
  <si>
    <t>Klein kruiskruid</t>
  </si>
  <si>
    <t>Kleine majer</t>
  </si>
  <si>
    <t>Korrelganzenvoet</t>
  </si>
  <si>
    <t>Kweek</t>
  </si>
  <si>
    <t>Liggende ganzerik</t>
  </si>
  <si>
    <t>Melganzenvoet</t>
  </si>
  <si>
    <t>Middelste teunisbloem</t>
  </si>
  <si>
    <t>Moerasdroogbloem</t>
  </si>
  <si>
    <t>Nerfamarant</t>
  </si>
  <si>
    <t>Paardenbloem</t>
  </si>
  <si>
    <t>Penseeldikkopmos</t>
  </si>
  <si>
    <t>Reukeloze kamille</t>
  </si>
  <si>
    <t>Riviersterretje</t>
  </si>
  <si>
    <t>Robertskruid</t>
  </si>
  <si>
    <t>Rode kornoelje</t>
  </si>
  <si>
    <t>Scherpe boterbloem</t>
  </si>
  <si>
    <t>Slijkgroen</t>
  </si>
  <si>
    <t>Smal tandzaad</t>
  </si>
  <si>
    <t>Smalle weegbree</t>
  </si>
  <si>
    <t>Smaltandmos</t>
  </si>
  <si>
    <t>Spiesmelde</t>
  </si>
  <si>
    <t>Straatgras</t>
  </si>
  <si>
    <t>Strandmelde</t>
  </si>
  <si>
    <t>Vertakte leeuwentand</t>
  </si>
  <si>
    <t>Welriekende ganzenvoet</t>
  </si>
  <si>
    <t>Zacht vetkruid</t>
  </si>
  <si>
    <t>Zachte ooievaarsbek</t>
  </si>
  <si>
    <t>Zeegroene ganzenvoet</t>
  </si>
  <si>
    <t>Zeeraket</t>
  </si>
  <si>
    <t>Zwarte bes</t>
  </si>
  <si>
    <t>Zwarte mosterd</t>
  </si>
  <si>
    <t>Zwarte nachtschade</t>
  </si>
  <si>
    <t>Solanum nigrum</t>
  </si>
  <si>
    <t>Brassica nigra</t>
  </si>
  <si>
    <t>Ribes nigrum</t>
  </si>
  <si>
    <t>Cakile maritima</t>
  </si>
  <si>
    <t>Chenopodium glaucum</t>
  </si>
  <si>
    <t>Geranium molle</t>
  </si>
  <si>
    <t>Sedum sexangulare</t>
  </si>
  <si>
    <t>Chenopodium ambrosioides</t>
  </si>
  <si>
    <t>Oenanthe aquatica</t>
  </si>
  <si>
    <t>Poa annua</t>
  </si>
  <si>
    <t>Atriplex littoralis</t>
  </si>
  <si>
    <t>Leontodon autumnalis</t>
  </si>
  <si>
    <t>Atriplex prostrata</t>
  </si>
  <si>
    <t>Geranium robertianum</t>
  </si>
  <si>
    <t>Cornus sanguinea</t>
  </si>
  <si>
    <t>Ranunculus acris</t>
  </si>
  <si>
    <t>Limosella aquatica</t>
  </si>
  <si>
    <t>Taraxacum officinalis</t>
  </si>
  <si>
    <t>Elytrigia repens</t>
  </si>
  <si>
    <t>Salsola kali</t>
  </si>
  <si>
    <t>Arctium lappa</t>
  </si>
  <si>
    <t>Chenopodium polyspermum</t>
  </si>
  <si>
    <t>Polygonum aviculare</t>
  </si>
  <si>
    <t>Rumex maritimus</t>
  </si>
  <si>
    <t>Sonchus asper</t>
  </si>
  <si>
    <t>Prunella vulgaris</t>
  </si>
  <si>
    <t>Erigeron canadensis</t>
  </si>
  <si>
    <t>Lolium perenne</t>
  </si>
  <si>
    <t>Persicaria lapathifolia</t>
  </si>
  <si>
    <t>Ranunculus sceleratus</t>
  </si>
  <si>
    <t>Senecio inaequidens</t>
  </si>
  <si>
    <t>Senecio vulgaris</t>
  </si>
  <si>
    <t>Jacobaea vulgaris</t>
  </si>
  <si>
    <t>Amaranthus blitum</t>
  </si>
  <si>
    <t>Amaranthus blitoides</t>
  </si>
  <si>
    <t>Potentilla supina</t>
  </si>
  <si>
    <t>Oenothera biennis</t>
  </si>
  <si>
    <t>Tripleurospermum maritimum</t>
  </si>
  <si>
    <t>Erucastrum gallicum</t>
  </si>
  <si>
    <t>Bidens connata</t>
  </si>
  <si>
    <t>Syntrichia latifolia</t>
  </si>
  <si>
    <t>Brachythecium populeum</t>
  </si>
  <si>
    <t>Orthotrichum diaphanum</t>
  </si>
  <si>
    <t>Calliergonella cuspidata</t>
  </si>
  <si>
    <t>Funaria hygrometrica</t>
  </si>
  <si>
    <t>Cratoneuron filicinum</t>
  </si>
  <si>
    <t>Orthotrichum affine</t>
  </si>
  <si>
    <t>Carex spicata</t>
  </si>
  <si>
    <t>Hypnum cupressiforme</t>
  </si>
  <si>
    <t>Plagiomnium undulatum</t>
  </si>
  <si>
    <t>Plagiomnium rostratum</t>
  </si>
  <si>
    <t>Matricaria recutita</t>
  </si>
  <si>
    <t>Cinclidotus danubicus</t>
  </si>
  <si>
    <t>Cirriphyllum crassinervium</t>
  </si>
  <si>
    <t>Convolvulus arvensis</t>
  </si>
  <si>
    <t>Lunularia cruciata</t>
  </si>
  <si>
    <t>Hottonia palustris</t>
  </si>
  <si>
    <t>Senecio aquatica</t>
  </si>
  <si>
    <t>Epilobium parviflorum</t>
  </si>
  <si>
    <t>Persicaria maculosa</t>
  </si>
  <si>
    <t>Poa palustris</t>
  </si>
  <si>
    <t>Bidens cernuus</t>
  </si>
  <si>
    <t>Mimulus guttatus</t>
  </si>
  <si>
    <t>Gele maskerbloem</t>
  </si>
  <si>
    <t>Waterviolier</t>
  </si>
  <si>
    <t>Fijn laddermos</t>
  </si>
  <si>
    <t>Harig knopkruid</t>
  </si>
  <si>
    <t>Late stekelnoot</t>
  </si>
  <si>
    <t>Middelste waterkers</t>
  </si>
  <si>
    <t>Oranje springzaad</t>
  </si>
  <si>
    <t>Uitstaande melde</t>
  </si>
  <si>
    <t>Brachythecium sp.</t>
  </si>
  <si>
    <t>Kindbergia praelonga</t>
  </si>
  <si>
    <t>Taraxacum officinale</t>
  </si>
  <si>
    <t>Impatiens capensis</t>
  </si>
  <si>
    <t>Galium palustris</t>
  </si>
  <si>
    <t>Galinsoga ciliata</t>
  </si>
  <si>
    <t>Atriplex patula</t>
  </si>
  <si>
    <t>Plantago lanceolata</t>
  </si>
  <si>
    <t>Xanthium strumarium</t>
  </si>
  <si>
    <t>Rorippa x anceps</t>
  </si>
  <si>
    <t>Amaranthus hybridus</t>
  </si>
  <si>
    <t>Halvemaantjesmos</t>
  </si>
  <si>
    <t>Pijkruid</t>
  </si>
  <si>
    <t>Bruin cypergras</t>
  </si>
  <si>
    <t>Engelse alant</t>
  </si>
  <si>
    <t>Knopig helmkruid</t>
  </si>
  <si>
    <t>Naaldwaterbies</t>
  </si>
  <si>
    <t>Zeegroene ganzevoet</t>
  </si>
  <si>
    <t>Gewoon vedermos</t>
  </si>
  <si>
    <t>Landvorkje sp.</t>
  </si>
  <si>
    <t>Riccia sp.</t>
  </si>
  <si>
    <t>Juncus gerardii</t>
  </si>
  <si>
    <t>Fissidens crassipes</t>
  </si>
  <si>
    <t>Fissidens sp.</t>
  </si>
  <si>
    <t>Orthotrichum sp.</t>
  </si>
  <si>
    <t>Bidens radiata</t>
  </si>
  <si>
    <t>carex acuta</t>
  </si>
  <si>
    <t>Alisma lanceolata</t>
  </si>
  <si>
    <t>Rumex palustris</t>
  </si>
  <si>
    <t>Eleocharis acicularis</t>
  </si>
  <si>
    <t>Juncus compressus</t>
  </si>
  <si>
    <t>Scrophularia nodosa</t>
  </si>
  <si>
    <t>Inula brittannica</t>
  </si>
  <si>
    <t>Harig wilgeroosje</t>
  </si>
  <si>
    <t>Beemdlangbloem</t>
  </si>
  <si>
    <t>Duitse dot</t>
  </si>
  <si>
    <t>Echt bitterkruid</t>
  </si>
  <si>
    <t>Echte koekoeksbloem</t>
  </si>
  <si>
    <t>Geknikte vossenstaart</t>
  </si>
  <si>
    <t>Gewone steenraket</t>
  </si>
  <si>
    <t>Grauwe wilg</t>
  </si>
  <si>
    <t>Katwilg</t>
  </si>
  <si>
    <t>Pinksterbloem</t>
  </si>
  <si>
    <t>Zwarte zegge</t>
  </si>
  <si>
    <t>Carex nigra</t>
  </si>
  <si>
    <t>Nymphoides peltata</t>
  </si>
  <si>
    <t>Cardamine pratensis</t>
  </si>
  <si>
    <t>Gnaphalium uliginosum</t>
  </si>
  <si>
    <t>Salix viminalis</t>
  </si>
  <si>
    <t>Salix cinerea</t>
  </si>
  <si>
    <t>Alopecurus geniculatus</t>
  </si>
  <si>
    <t>Lychnis flos-cuculi</t>
  </si>
  <si>
    <t>Picris hieracioides</t>
  </si>
  <si>
    <t>Salix dasyclados</t>
  </si>
  <si>
    <t>Festuca pratensis</t>
  </si>
  <si>
    <t>Erysimum cheiranthoides</t>
  </si>
  <si>
    <t>Hygrohypnum luridum</t>
  </si>
  <si>
    <t>Cynodon dactylon</t>
  </si>
  <si>
    <t>Handjesgras</t>
  </si>
  <si>
    <t>Xanthiun strumarium</t>
  </si>
  <si>
    <t>Epilobium palustre</t>
  </si>
  <si>
    <t>Ruwe smele</t>
  </si>
  <si>
    <t>Carex otrubae</t>
  </si>
  <si>
    <t>Deschampsia caespitosa</t>
  </si>
  <si>
    <t>Mentha x niliaca</t>
  </si>
  <si>
    <t>Nasturtium officinalis</t>
  </si>
  <si>
    <t>Bieslook</t>
  </si>
  <si>
    <t>Doornappel</t>
  </si>
  <si>
    <t>Fraai duizendguldenkruid</t>
  </si>
  <si>
    <t>Heksenmelk</t>
  </si>
  <si>
    <t>Herik</t>
  </si>
  <si>
    <t>Hopklaver</t>
  </si>
  <si>
    <t>Ijzerhard</t>
  </si>
  <si>
    <t>Japanse duizendknoop</t>
  </si>
  <si>
    <t>Kaal breukkruid</t>
  </si>
  <si>
    <t>Kleine leeuwenbek</t>
  </si>
  <si>
    <t>Muurdubbeltandmos</t>
  </si>
  <si>
    <t>Postelein</t>
  </si>
  <si>
    <t>Schijfkamille</t>
  </si>
  <si>
    <t>Stippelganzevoet</t>
  </si>
  <si>
    <t>Zeepkruid</t>
  </si>
  <si>
    <t>Zonnebloem</t>
  </si>
  <si>
    <t>Zwarte populier</t>
  </si>
  <si>
    <t>Helianthus annuus</t>
  </si>
  <si>
    <t>Populus nigra</t>
  </si>
  <si>
    <t>Saponaria officinalis</t>
  </si>
  <si>
    <t>Chenopodium album</t>
  </si>
  <si>
    <t>Erucastrumgallicum</t>
  </si>
  <si>
    <t>Aster lanceolata</t>
  </si>
  <si>
    <t>Elymus repens</t>
  </si>
  <si>
    <t>Sinapis arvensis</t>
  </si>
  <si>
    <t>Verbena officinalis</t>
  </si>
  <si>
    <t>Herniaria glabra</t>
  </si>
  <si>
    <t>Wilde kruisdistel</t>
  </si>
  <si>
    <t>Mentha arvense</t>
  </si>
  <si>
    <t>Lotus pedunculatus</t>
  </si>
  <si>
    <t>Matricaria discoidea</t>
  </si>
  <si>
    <t>Chenopodium ficifolium</t>
  </si>
  <si>
    <t>Artemisia biennis</t>
  </si>
  <si>
    <t>Portulaca oleracea</t>
  </si>
  <si>
    <t>Eryngium campestre</t>
  </si>
  <si>
    <t>Chaenorrhinum minor</t>
  </si>
  <si>
    <t>Datura stramonium</t>
  </si>
  <si>
    <t>Didymodon vinealis</t>
  </si>
  <si>
    <t>Oxyrrhinchium speciosum</t>
  </si>
  <si>
    <t>Fallopia japonica</t>
  </si>
  <si>
    <t>Medicago lupulina</t>
  </si>
  <si>
    <t>Euphorbia esula</t>
  </si>
  <si>
    <t>Centaurium pulchellum</t>
  </si>
  <si>
    <t>Phascum cuspidatum</t>
  </si>
  <si>
    <t>Rhynchostegium confertum</t>
  </si>
  <si>
    <t>Snavelmos sp.</t>
  </si>
  <si>
    <t>Dikkopmos sp.</t>
  </si>
  <si>
    <t>Dwergsnavelmos</t>
  </si>
  <si>
    <t>Aster lanceolatus</t>
  </si>
  <si>
    <t>Rhynchostegiella curviseta</t>
  </si>
  <si>
    <t>Carex muricata</t>
  </si>
  <si>
    <t>Gewone hoornbloem</t>
  </si>
  <si>
    <t>Glad walstro</t>
  </si>
  <si>
    <t>Grote kaardenbol</t>
  </si>
  <si>
    <t>Heggenwikke</t>
  </si>
  <si>
    <t>Kribbenmos sp.</t>
  </si>
  <si>
    <t>Kropaar</t>
  </si>
  <si>
    <t>Pastinaak</t>
  </si>
  <si>
    <t>Peen</t>
  </si>
  <si>
    <t>Ringelwikke</t>
  </si>
  <si>
    <t>Cinclidotus sp.</t>
  </si>
  <si>
    <t>Dactylis glomerata</t>
  </si>
  <si>
    <t>Vicia sepium</t>
  </si>
  <si>
    <t>Dipsacus fullonum</t>
  </si>
  <si>
    <t>Galium mollugo</t>
  </si>
  <si>
    <t>Ceratium fontanum</t>
  </si>
  <si>
    <t>Chara vulgaris</t>
  </si>
  <si>
    <t>Pastinaca sativa</t>
  </si>
  <si>
    <t>Daucus carota</t>
  </si>
  <si>
    <t>Vicia hirsuta</t>
  </si>
  <si>
    <t>Matig</t>
  </si>
  <si>
    <t>Ontoereikend</t>
  </si>
  <si>
    <t>Allium schoenoprasum</t>
  </si>
  <si>
    <t>Zeesla</t>
  </si>
  <si>
    <t>Totaal oeverplanten</t>
  </si>
  <si>
    <t>oever</t>
  </si>
  <si>
    <t>Puntdragend glanswier</t>
  </si>
  <si>
    <t>Akkermelkdistel</t>
  </si>
  <si>
    <t>Gewone Braam</t>
  </si>
  <si>
    <t>Goudknopje</t>
  </si>
  <si>
    <t>Heemst</t>
  </si>
  <si>
    <t>Liggende vetmuur</t>
  </si>
  <si>
    <t>Madeliefje</t>
  </si>
  <si>
    <t>Watercrassula</t>
  </si>
  <si>
    <t>Zompvergeetmijnietje</t>
  </si>
  <si>
    <t>Amandelwilg</t>
  </si>
  <si>
    <t>Dauwbraam</t>
  </si>
  <si>
    <t>Duinriet</t>
  </si>
  <si>
    <t>Gewone es</t>
  </si>
  <si>
    <t>Gewone hennepnetel</t>
  </si>
  <si>
    <t>Gewone melkdistel</t>
  </si>
  <si>
    <t>Gewone raket</t>
  </si>
  <si>
    <t>Gewoon knikkertjesmos</t>
  </si>
  <si>
    <t>Groot warkruid</t>
  </si>
  <si>
    <t>Grote vossenstaart</t>
  </si>
  <si>
    <t>Kantige basterdwederik</t>
  </si>
  <si>
    <t>Maïs</t>
  </si>
  <si>
    <t>Timoteegras</t>
  </si>
  <si>
    <t>Vogelmuur</t>
  </si>
  <si>
    <t>Wilde cichorei</t>
  </si>
  <si>
    <t>Zachte duizendknoop</t>
  </si>
  <si>
    <t>Zegge</t>
  </si>
  <si>
    <t>Veenknikmos</t>
  </si>
  <si>
    <t>Kleisnavelmos</t>
  </si>
  <si>
    <t>Kribbenmos</t>
  </si>
  <si>
    <t>Vedermos</t>
  </si>
  <si>
    <t>Gewoon kransblad</t>
  </si>
  <si>
    <t>Cotula coronopifolia</t>
  </si>
  <si>
    <t>Zea mays</t>
  </si>
  <si>
    <t>Crassula helmsii</t>
  </si>
  <si>
    <t>KRW</t>
  </si>
  <si>
    <t>Stomp fonteinkruid</t>
  </si>
  <si>
    <t>Potamogeton obtusifolius</t>
  </si>
  <si>
    <t>Sterrekroos sp.</t>
  </si>
  <si>
    <t>Spiraalruppia</t>
  </si>
  <si>
    <t>Doorschijnend sterrekroos</t>
  </si>
  <si>
    <t>Wortelloos kroos</t>
  </si>
  <si>
    <t>NL94_7</t>
  </si>
  <si>
    <t>NL99_VECHTZWARTEWATER</t>
  </si>
  <si>
    <t>Grote waterranonkel</t>
  </si>
  <si>
    <t>Knopige duizendknoop</t>
  </si>
  <si>
    <t>Moeraswederik</t>
  </si>
  <si>
    <t>NL94_11</t>
  </si>
  <si>
    <t>NL94_10</t>
  </si>
  <si>
    <t>Watervorkje</t>
  </si>
  <si>
    <t>Basterdklaver</t>
  </si>
  <si>
    <t>Biezeknoppen</t>
  </si>
  <si>
    <t>Voszegge</t>
  </si>
  <si>
    <t>Egelboterbloem</t>
  </si>
  <si>
    <t>Gewone wederik</t>
  </si>
  <si>
    <t>Speerdistel</t>
  </si>
  <si>
    <t>Lemna minuta</t>
  </si>
  <si>
    <t>Myriophyllum heterophyllum</t>
  </si>
  <si>
    <t>Ranunculus circinatus</t>
  </si>
  <si>
    <t>Potamogeton mucronatus</t>
  </si>
  <si>
    <t>Callitriche platycarpa</t>
  </si>
  <si>
    <t>NL94_3</t>
  </si>
  <si>
    <t>Slecht</t>
  </si>
  <si>
    <t>Boomglanswier</t>
  </si>
  <si>
    <t>Chara vulgaris var longibracteata</t>
  </si>
  <si>
    <t>Ruppia maritima</t>
  </si>
  <si>
    <t>Zannichellia palustris palustris</t>
  </si>
  <si>
    <t>Zannichellia palustris pedicellata</t>
  </si>
  <si>
    <t>Associatie van Waterlelie en Gele plomp</t>
  </si>
  <si>
    <t>Tolypella sp.</t>
  </si>
  <si>
    <t>Najas marina</t>
  </si>
  <si>
    <t>Nitella mucronata</t>
  </si>
  <si>
    <t>Chara spp.</t>
  </si>
  <si>
    <t>Ranunculus aquatilis</t>
  </si>
  <si>
    <t>Ulva lactuca</t>
  </si>
  <si>
    <t>Ruppia cirrhosa</t>
  </si>
  <si>
    <t>Ruppia sp.</t>
  </si>
  <si>
    <t xml:space="preserve">aantal opnamen </t>
  </si>
  <si>
    <t>Rorippa arvensis</t>
  </si>
  <si>
    <t>Sonchus arvensis</t>
  </si>
  <si>
    <t>Convulvulus arvensis</t>
  </si>
  <si>
    <t>Salix triandra</t>
  </si>
  <si>
    <t>Carex sp.</t>
  </si>
  <si>
    <t>Persicaria mitis</t>
  </si>
  <si>
    <t>Cichorium intybus</t>
  </si>
  <si>
    <t>Stellaria media</t>
  </si>
  <si>
    <t>Dactylis glomarata</t>
  </si>
  <si>
    <t>Silidago gigantea</t>
  </si>
  <si>
    <t>Parsicaria maculosa</t>
  </si>
  <si>
    <t>Cuscuta europaea</t>
  </si>
  <si>
    <t>Alopecurus pratensis</t>
  </si>
  <si>
    <t>Fraxinus excelsior</t>
  </si>
  <si>
    <t>Galeopsis tetrahit</t>
  </si>
  <si>
    <t>Rubus caesius</t>
  </si>
  <si>
    <t>Calamagrostis epigejos</t>
  </si>
  <si>
    <t>Rorippa nasturtium-aquaticum</t>
  </si>
  <si>
    <t>Phleum pratense</t>
  </si>
  <si>
    <t>Deschampsia cespitosa</t>
  </si>
  <si>
    <t>Sagina procumbens</t>
  </si>
  <si>
    <t>Jacobaea paludosa</t>
  </si>
  <si>
    <t>Epilobium tetragonum</t>
  </si>
  <si>
    <t>Sisymbrium officinalis</t>
  </si>
  <si>
    <t>Sonchus oleraceus</t>
  </si>
  <si>
    <t>Cerastium fontanum</t>
  </si>
  <si>
    <t>Matricaria chamomilla</t>
  </si>
  <si>
    <t>Physcomitrium pyriforme</t>
  </si>
  <si>
    <t>Bryum pseudotriquetrum</t>
  </si>
  <si>
    <t>Oxyrrhynchium hians</t>
  </si>
  <si>
    <t>Myosotis laxa</t>
  </si>
  <si>
    <t>Schoenoplectus tabernaemontani</t>
  </si>
  <si>
    <t>Mentha x verticillata</t>
  </si>
  <si>
    <t>Bellis perennis</t>
  </si>
  <si>
    <t>Althaea officinalis</t>
  </si>
  <si>
    <t>Carex vulpina</t>
  </si>
  <si>
    <t>Cirsium vulgare</t>
  </si>
  <si>
    <t>Lysimachis thyrsiflora</t>
  </si>
  <si>
    <t>Ranunculus flammula</t>
  </si>
  <si>
    <t>Juncus conglomeratus</t>
  </si>
  <si>
    <t>Trifolium hybridum</t>
  </si>
  <si>
    <t>Cicuta virosa</t>
  </si>
  <si>
    <t>Ranunculus peltatus heterophyllus</t>
  </si>
  <si>
    <t>Potamogeton nododsus</t>
  </si>
  <si>
    <t>Potamogeton x nitens</t>
  </si>
  <si>
    <t>Schistidium platyphyllum</t>
  </si>
  <si>
    <t>Rhynchostegium riparoides</t>
  </si>
  <si>
    <t>Epilobium parviflora</t>
  </si>
  <si>
    <t>Scrophularia sp.</t>
  </si>
  <si>
    <t>Knikmos spec.</t>
  </si>
  <si>
    <t>Brachythecium rutabulum</t>
  </si>
  <si>
    <t>Mentha x rotundifolia</t>
  </si>
  <si>
    <t>Sisymbrium austriacum</t>
  </si>
  <si>
    <t>Haaksterrenkroos</t>
  </si>
  <si>
    <t>Spits fonteinkruid</t>
  </si>
  <si>
    <t>Potamogeton acutifolius</t>
  </si>
  <si>
    <t>Callitriche brutia</t>
  </si>
  <si>
    <t>Lemna gibba</t>
  </si>
  <si>
    <t>Pontederia cordata</t>
  </si>
  <si>
    <t>Ceratophyllum sp.</t>
  </si>
  <si>
    <t>Lysimachia thyrsiflora</t>
  </si>
  <si>
    <t>Lotus uliginosus</t>
  </si>
  <si>
    <t>Carex elongata</t>
  </si>
  <si>
    <t>NL93_8 (Bovenrijn, Waal)</t>
  </si>
  <si>
    <t>NL93_7 (Nederrijn, Lek)</t>
  </si>
  <si>
    <t>NL93_IJSSEL</t>
  </si>
  <si>
    <t>NL94_4 (Oude Maas)</t>
  </si>
  <si>
    <t>NL94_3 (Boven- en Beneden-Merwede)</t>
  </si>
  <si>
    <t>NL90_1 (Midden-Limburgse en Brabantse Kanalen)</t>
  </si>
  <si>
    <t>NL93_TWENTEKANALEN</t>
  </si>
  <si>
    <t>NL94_7 (Hollandsche Ijssel)</t>
  </si>
  <si>
    <t>NL94_5 (Beneden-Maas)</t>
  </si>
  <si>
    <t>NL91BM (Bedijkte Maas)</t>
  </si>
  <si>
    <t>NL91ZM (Zandmaas)</t>
  </si>
  <si>
    <t>NL91GM (Grensmaas)</t>
  </si>
  <si>
    <t>NL91BOM (Boven-Maas)</t>
  </si>
  <si>
    <t>NL94_11 (Haringvliet-west)</t>
  </si>
  <si>
    <t>NL94_1 (Hollandsch Diep, Haringvliet-oost)</t>
  </si>
  <si>
    <t>NL94_10 (Brabantse Biesbosch)</t>
  </si>
  <si>
    <t>NL94_2 (Dordtse Biesbosch)</t>
  </si>
  <si>
    <t>2 - Trends van soorten per waterlichaam</t>
  </si>
  <si>
    <t>Nulpar lutea</t>
  </si>
  <si>
    <t>Soncus palustris</t>
  </si>
  <si>
    <t>Rorippa microphylla</t>
  </si>
  <si>
    <t>Racomitrium aciculare</t>
  </si>
  <si>
    <t>Angelica syvestris</t>
  </si>
  <si>
    <t>aantal opnames</t>
  </si>
  <si>
    <t>KRW*</t>
  </si>
  <si>
    <t>Rus sp.</t>
  </si>
  <si>
    <t>Gewoon dikkopmos</t>
  </si>
  <si>
    <t>Gewoon muursterretje</t>
  </si>
  <si>
    <t>Gewoon plakkaatmos</t>
  </si>
  <si>
    <t>Kleidubbeltandmos</t>
  </si>
  <si>
    <t>Moerasdikkopmos</t>
  </si>
  <si>
    <t>Muurachterlichtmos</t>
  </si>
  <si>
    <t>Zodeknikmos</t>
  </si>
  <si>
    <t>Bryum caespiticium</t>
  </si>
  <si>
    <t>Schistidium crassipilum</t>
  </si>
  <si>
    <t>Brachythecium mildeanum</t>
  </si>
  <si>
    <t>Didymodon fallax</t>
  </si>
  <si>
    <t>Pellia epiphylla</t>
  </si>
  <si>
    <t>Tortula muralis</t>
  </si>
  <si>
    <t>Juncus sp.</t>
  </si>
  <si>
    <t>BEDEKKINGEN WATERPLANTEN (%)</t>
  </si>
  <si>
    <t>Kroos sp.</t>
  </si>
  <si>
    <t>Basterdamarant</t>
  </si>
  <si>
    <t>Rechte alsem</t>
  </si>
  <si>
    <t>Tomaat</t>
  </si>
  <si>
    <t>Violetknolknikmos</t>
  </si>
  <si>
    <t>Scharlakenknolknikmos</t>
  </si>
  <si>
    <t>Riviermos</t>
  </si>
  <si>
    <t>Gewoon viltsterrenmos</t>
  </si>
  <si>
    <t>Kleipeermos</t>
  </si>
  <si>
    <t>Lemna sp.</t>
  </si>
  <si>
    <t>Bryum violaceum</t>
  </si>
  <si>
    <t>Bryum klinggraeffii</t>
  </si>
  <si>
    <t>Dialytrichia mucronata</t>
  </si>
  <si>
    <t>Pohlia melanodon</t>
  </si>
  <si>
    <t>Rhizomnium punctatum</t>
  </si>
  <si>
    <t>Solanum lycopersicum</t>
  </si>
  <si>
    <t>Europese hanenpoot</t>
  </si>
  <si>
    <t>Cyperus fuscus</t>
  </si>
  <si>
    <t>Egeria</t>
  </si>
  <si>
    <t>Rood guichelheil</t>
  </si>
  <si>
    <t>Bros dubbeltandmos</t>
  </si>
  <si>
    <t>Gedraaid knikmos</t>
  </si>
  <si>
    <t>Geelkorrelknikmos</t>
  </si>
  <si>
    <t>Gezoomd vedermos</t>
  </si>
  <si>
    <t>Grofkorrelknikmos</t>
  </si>
  <si>
    <t>Kleigreppelmos</t>
  </si>
  <si>
    <t>Kleismaragdsteeltje</t>
  </si>
  <si>
    <t>Knikmos</t>
  </si>
  <si>
    <t>Slankmos</t>
  </si>
  <si>
    <t>Zilvermos</t>
  </si>
  <si>
    <t>Egeria densa</t>
  </si>
  <si>
    <t>Anagallis arvensis</t>
  </si>
  <si>
    <t>Nasturtium microphyllum</t>
  </si>
  <si>
    <t>Bryum argenteum</t>
  </si>
  <si>
    <t>aantal locaties</t>
  </si>
  <si>
    <t>deel</t>
  </si>
  <si>
    <t>Draadwieren</t>
  </si>
  <si>
    <t>Duizendblad</t>
  </si>
  <si>
    <t>Fluitenkruid</t>
  </si>
  <si>
    <t>Gestreepte witbol</t>
  </si>
  <si>
    <t>Glanshaver</t>
  </si>
  <si>
    <t>Grote klis</t>
  </si>
  <si>
    <t>Honingklaver sp.</t>
  </si>
  <si>
    <t>Kleine klaver</t>
  </si>
  <si>
    <t>Rode klaver</t>
  </si>
  <si>
    <t>Timotheegras</t>
  </si>
  <si>
    <t>Achillea millefolia</t>
  </si>
  <si>
    <t>Arrhenatherum elatius</t>
  </si>
  <si>
    <t>Holcus lanatus</t>
  </si>
  <si>
    <t>Trifolium dubium</t>
  </si>
  <si>
    <t>Melilotus sp.</t>
  </si>
  <si>
    <t>Trifolium pratense</t>
  </si>
  <si>
    <t>Veldrus</t>
  </si>
  <si>
    <t>Hollandsche Ijssel</t>
  </si>
  <si>
    <t>Beneden Maas</t>
  </si>
  <si>
    <t>Boven- en Beneden Merwede</t>
  </si>
  <si>
    <t>Dordtse Biesbosch</t>
  </si>
  <si>
    <t>Zandzegge</t>
  </si>
  <si>
    <t>Sint-Janskruid</t>
  </si>
  <si>
    <t>Reukloze kamille</t>
  </si>
  <si>
    <t>Papegaaienkruid</t>
  </si>
  <si>
    <t>Kruipend stalkruid</t>
  </si>
  <si>
    <t>Kleine leeuwentand</t>
  </si>
  <si>
    <t>Klein kaasjeskruid</t>
  </si>
  <si>
    <t>Gewoon struisgras</t>
  </si>
  <si>
    <t>Gewone rolklaver</t>
  </si>
  <si>
    <t>Getande weegbree</t>
  </si>
  <si>
    <t>Hop</t>
  </si>
  <si>
    <t>Kruisdistel</t>
  </si>
  <si>
    <t>Raapzaad</t>
  </si>
  <si>
    <t>Smal vlieszaad</t>
  </si>
  <si>
    <t>Stekend loogkruid</t>
  </si>
  <si>
    <t>Stippelganzenvoet</t>
  </si>
  <si>
    <t>Boommos</t>
  </si>
  <si>
    <t>Knikkersterretje</t>
  </si>
  <si>
    <t>Corispermum intermedium</t>
  </si>
  <si>
    <t>Brassica rapa</t>
  </si>
  <si>
    <t>Humulus lupulus</t>
  </si>
  <si>
    <t>Eenstijlige meidoorn</t>
  </si>
  <si>
    <t>Gewone berenkllauw</t>
  </si>
  <si>
    <t>Groot hoefblad</t>
  </si>
  <si>
    <t>Tandzaad</t>
  </si>
  <si>
    <t>Waterkers</t>
  </si>
  <si>
    <t>Kleivedermos</t>
  </si>
  <si>
    <t>Gelderse roos</t>
  </si>
  <si>
    <t>Gewone esdoorn</t>
  </si>
  <si>
    <t>Kornoelje sp.</t>
  </si>
  <si>
    <t>Rode ogentroost</t>
  </si>
  <si>
    <t>Spaanse aak</t>
  </si>
  <si>
    <t>Gewoon dikkopmos?</t>
  </si>
  <si>
    <t>Inhoud:</t>
  </si>
  <si>
    <t>1 - Samenvatting toetsresultaten KRW maatlat overige waterflora</t>
  </si>
  <si>
    <t>Amaranthus retroflexus</t>
  </si>
  <si>
    <t>Ononis repens</t>
  </si>
  <si>
    <t>Pylaisia polyantha</t>
  </si>
  <si>
    <t>Didymodon sinuosus</t>
  </si>
  <si>
    <t>Bryum capillare</t>
  </si>
  <si>
    <t>Carex arenaria</t>
  </si>
  <si>
    <t>Nasturtium ofiicinalis</t>
  </si>
  <si>
    <t>Juncus acutiflorus</t>
  </si>
  <si>
    <t>Hypericum perforatum</t>
  </si>
  <si>
    <t>Elytrygia repens</t>
  </si>
  <si>
    <t>Malva neglecta</t>
  </si>
  <si>
    <t>Leontodon saxatilis</t>
  </si>
  <si>
    <t>Agrostis capillaris</t>
  </si>
  <si>
    <t>Lotus corniculatus</t>
  </si>
  <si>
    <t>Plantago major ssp. Pleiosperma</t>
  </si>
  <si>
    <t>Ranunculs sceleratus</t>
  </si>
  <si>
    <t>Kindberia praelonga</t>
  </si>
  <si>
    <t>Dicranella varia</t>
  </si>
  <si>
    <t>Leptobryum pyriforme</t>
  </si>
  <si>
    <t>Barbula unguiculata</t>
  </si>
  <si>
    <t>Bryum dichotomum</t>
  </si>
  <si>
    <t>Fissidens bryoides</t>
  </si>
  <si>
    <t>Bryum barnesii</t>
  </si>
  <si>
    <t xml:space="preserve">Potamogeton pectinatus </t>
  </si>
  <si>
    <t>Viburnum opulus</t>
  </si>
  <si>
    <t>Acer pseudoplatanus</t>
  </si>
  <si>
    <t>Cornus sp.</t>
  </si>
  <si>
    <t>Chaenorrhinum minus</t>
  </si>
  <si>
    <t>Odontites verna</t>
  </si>
  <si>
    <t>Acer campestre</t>
  </si>
  <si>
    <t>Fissidens taxifolius</t>
  </si>
  <si>
    <t>Petasites hybridus</t>
  </si>
  <si>
    <t>Crataegus monogyna</t>
  </si>
  <si>
    <t>Syntrichia papillosa</t>
  </si>
  <si>
    <t>Noordwaard</t>
  </si>
  <si>
    <t>R8</t>
  </si>
  <si>
    <t>Samenvatting EKR-maatlatscores per waterlichaam</t>
  </si>
  <si>
    <t>Overig draadwier</t>
  </si>
  <si>
    <t>Oude Maas</t>
  </si>
  <si>
    <t>Haringvliet-Oost</t>
  </si>
  <si>
    <t>deelgebied Noordwaard</t>
  </si>
  <si>
    <t>Aantal soorten</t>
  </si>
  <si>
    <t>Plat fonteinkruid</t>
  </si>
  <si>
    <t>Glanswier</t>
  </si>
  <si>
    <t>Nitella sp.</t>
  </si>
  <si>
    <t>aantal soorten waterplanten</t>
  </si>
  <si>
    <t>Potamogeton compressus</t>
  </si>
  <si>
    <t>Overige draadwieren</t>
  </si>
  <si>
    <t>Parvopotamion</t>
  </si>
  <si>
    <t>Phragmition</t>
  </si>
  <si>
    <t xml:space="preserve">RG Fontinalis </t>
  </si>
  <si>
    <t>onbegroeid</t>
  </si>
  <si>
    <t>849*</t>
  </si>
  <si>
    <t>* excl. Veluwemeer</t>
  </si>
  <si>
    <t>Tolypella intricata</t>
  </si>
  <si>
    <t>Columbiaanse wolffia</t>
  </si>
  <si>
    <t>Wolffia columbiana</t>
  </si>
  <si>
    <t>Grote/Getande weegbree</t>
  </si>
  <si>
    <t>Heen/Oeverbies</t>
  </si>
  <si>
    <t>Petasites hybrida</t>
  </si>
  <si>
    <t>Plantago major s.l.</t>
  </si>
  <si>
    <t>Waterteunisbloem</t>
  </si>
  <si>
    <t>Gewone varkensgras</t>
  </si>
  <si>
    <t>Ludwigia grandiflora</t>
  </si>
  <si>
    <t>ov. Draadwieren</t>
  </si>
  <si>
    <t>Groot heksenkruid</t>
  </si>
  <si>
    <t>Donkergroene basterdwederik</t>
  </si>
  <si>
    <t>Draadgierst</t>
  </si>
  <si>
    <t>Druifkruid</t>
  </si>
  <si>
    <t>Glansbesnachtschade</t>
  </si>
  <si>
    <t>Harig vingergras</t>
  </si>
  <si>
    <t>Liggende ganzenvoet</t>
  </si>
  <si>
    <t>Peterselie</t>
  </si>
  <si>
    <t>Witte krodde</t>
  </si>
  <si>
    <t>Slibmos</t>
  </si>
  <si>
    <t>Sponswatervorkje</t>
  </si>
  <si>
    <t>Riccia cavernosa</t>
  </si>
  <si>
    <t>Physcomitrella patens</t>
  </si>
  <si>
    <t>Thlaspi arvense</t>
  </si>
  <si>
    <t>Epilobium parvoflorum</t>
  </si>
  <si>
    <t>Petroselinum crispum</t>
  </si>
  <si>
    <t>Chenopodium pumilio</t>
  </si>
  <si>
    <t>Digitaria ischaemum</t>
  </si>
  <si>
    <t>Digitaria sanguinalis</t>
  </si>
  <si>
    <t>Solanum physalifolium</t>
  </si>
  <si>
    <t>Chenopodium botrys</t>
  </si>
  <si>
    <t>Panicum capillare</t>
  </si>
  <si>
    <t>Epilobium obscurum</t>
  </si>
  <si>
    <t>Basterdamarant/Groene amarant</t>
  </si>
  <si>
    <t>overige draadwieren</t>
  </si>
  <si>
    <t>Duizendknoop</t>
  </si>
  <si>
    <t>Es</t>
  </si>
  <si>
    <t>Glad vingergras</t>
  </si>
  <si>
    <t>Hopwarkruid</t>
  </si>
  <si>
    <t>Kleine duizendknoop</t>
  </si>
  <si>
    <t>Liggend vetmuur</t>
  </si>
  <si>
    <t>Persicaria minus</t>
  </si>
  <si>
    <t>Cuscuta lupuliformis</t>
  </si>
  <si>
    <t>Galinsoga quadriradiata</t>
  </si>
  <si>
    <t>Persicaria sp.</t>
  </si>
  <si>
    <t>- Chara sp.</t>
  </si>
  <si>
    <t>- Chara globularis</t>
  </si>
  <si>
    <t>Gekroesd plakkaatmos</t>
  </si>
  <si>
    <t>Pellia endiviifolia</t>
  </si>
  <si>
    <t>Bosrank</t>
  </si>
  <si>
    <t>Waterpunge</t>
  </si>
  <si>
    <t>Moerasandijvie</t>
  </si>
  <si>
    <t>Kleine kattenstaart</t>
  </si>
  <si>
    <t>Kattendoorn</t>
  </si>
  <si>
    <t>Bekerhaarmuts</t>
  </si>
  <si>
    <t>Clematis vitalba</t>
  </si>
  <si>
    <t>Ononis spinosa</t>
  </si>
  <si>
    <t>Equisetum vulgare</t>
  </si>
  <si>
    <t>Tephroseris congestus</t>
  </si>
  <si>
    <t>Odontites  verna</t>
  </si>
  <si>
    <t>Samolus valerandi</t>
  </si>
  <si>
    <t>Lythrum hyssopifolia</t>
  </si>
  <si>
    <t>Orthotrichum cupulatum</t>
  </si>
  <si>
    <t>Circaea lutetiana</t>
  </si>
  <si>
    <t>Vloedvedermos</t>
  </si>
  <si>
    <t>Fissidens gymnandrus</t>
  </si>
  <si>
    <t>Dotterbloem/Spindotter</t>
  </si>
  <si>
    <t>Kluwenhoornbloem</t>
  </si>
  <si>
    <t>Grote kaardebol</t>
  </si>
  <si>
    <t>Waterpostelein</t>
  </si>
  <si>
    <t>Klein riviervedermos</t>
  </si>
  <si>
    <t>Stomp boogsterrenmos</t>
  </si>
  <si>
    <t>Vossestaartmos</t>
  </si>
  <si>
    <t>Moerasstreepzaad</t>
  </si>
  <si>
    <t>Plagiomnium ellipticum</t>
  </si>
  <si>
    <t>Fissidens pusillus</t>
  </si>
  <si>
    <t>Solanumnigrum</t>
  </si>
  <si>
    <t>Lythrum portula</t>
  </si>
  <si>
    <t>Crepis paludosus</t>
  </si>
  <si>
    <t>Cerastium glomeratum</t>
  </si>
  <si>
    <t>Symphytum officinalis</t>
  </si>
  <si>
    <t>Conyza canadensis</t>
  </si>
  <si>
    <t>Kleefkruid</t>
  </si>
  <si>
    <t>Witte honingklaver</t>
  </si>
  <si>
    <t>Brachytheciumrutabulum</t>
  </si>
  <si>
    <t>Melilotus alba</t>
  </si>
  <si>
    <t>Stellariamedia</t>
  </si>
  <si>
    <t>Galium aparine</t>
  </si>
  <si>
    <t>Cirsiumarvense</t>
  </si>
  <si>
    <t>Tanacetum vulgaris</t>
  </si>
  <si>
    <t>Siumlatifolium</t>
  </si>
  <si>
    <t>Rode schijnspurrie</t>
  </si>
  <si>
    <t>Bosveldkers</t>
  </si>
  <si>
    <t>Veldlathyrus</t>
  </si>
  <si>
    <t>Lathyrus pratensis</t>
  </si>
  <si>
    <t>Cardamine flexuosa</t>
  </si>
  <si>
    <t>Nitella spp.</t>
  </si>
  <si>
    <t>Leptodictyumriparium</t>
  </si>
  <si>
    <t>Alismaplantago-aquatica</t>
  </si>
  <si>
    <t>Bergsche Maas</t>
  </si>
  <si>
    <t>NL94-6 (Bergsche Maas)</t>
  </si>
  <si>
    <t>deelwaterlichaam</t>
  </si>
  <si>
    <t>referentie-areaal</t>
  </si>
  <si>
    <t>areaal 2012</t>
  </si>
  <si>
    <t>areaal 2018</t>
  </si>
  <si>
    <t>ha</t>
  </si>
  <si>
    <t>Dordtse Kil - Noord</t>
  </si>
  <si>
    <t>Getijdenlek</t>
  </si>
  <si>
    <t>Spui</t>
  </si>
  <si>
    <t>Afgedamde Maas-Noord</t>
  </si>
  <si>
    <t>Beneden Merwede</t>
  </si>
  <si>
    <t>Boven Merwede</t>
  </si>
  <si>
    <t>Sliedrechtse Biesbosch</t>
  </si>
  <si>
    <t>Nieuwe Merwede</t>
  </si>
  <si>
    <t>Beneden-Maas</t>
  </si>
  <si>
    <t>Afgedamde Maas-Zuid</t>
  </si>
  <si>
    <t>Amer</t>
  </si>
  <si>
    <t>Hollandsch Diep</t>
  </si>
  <si>
    <t>* Brakwaterkransblad</t>
  </si>
  <si>
    <t>* Gebogen kransblad</t>
  </si>
  <si>
    <t>* Brokkelig kransblad</t>
  </si>
  <si>
    <t>* Breekbaar kransblad</t>
  </si>
  <si>
    <t>* Teer kransblad</t>
  </si>
  <si>
    <t>* Ruw kransblad</t>
  </si>
  <si>
    <t>* zittende zannichellia</t>
  </si>
  <si>
    <t>* gesteelde zannichellia</t>
  </si>
  <si>
    <t>* Klein boomglanswier</t>
  </si>
  <si>
    <t>* Gewoon kransblad</t>
  </si>
  <si>
    <t>* Buigzaam glanswier</t>
  </si>
  <si>
    <t>* Puntdragend glanswier</t>
  </si>
  <si>
    <t>* Zittende zannichellia</t>
  </si>
  <si>
    <t>* Gesteelde zannichellia</t>
  </si>
  <si>
    <t>* Vertakt boomglanswier</t>
  </si>
  <si>
    <t>*  Zittende zannichellia</t>
  </si>
  <si>
    <t>Mos sp.</t>
  </si>
  <si>
    <t>* Gewoon kranswier</t>
  </si>
  <si>
    <t>Spergularia rubra</t>
  </si>
  <si>
    <t>Deschampsia cerpitosa</t>
  </si>
  <si>
    <t>Schistidiumplatyphyllum</t>
  </si>
  <si>
    <t>* Buigzaam  glanswier</t>
  </si>
  <si>
    <t>Leptodictyon riparium</t>
  </si>
  <si>
    <t>Waterlichaam IJsselmeer (NL92_IJSSELMEER)</t>
  </si>
  <si>
    <t>Waterlichaam Markermeer (NL92_MARKERMEER)</t>
  </si>
  <si>
    <t>Waterlichaam Zwarte Meer (NL92_ZWARTE_MEER)</t>
  </si>
  <si>
    <t>Waterlichaam Ketelmeer  en Vossemeer (NL92_KETELMEER_VOSSEMEER)</t>
  </si>
  <si>
    <t>Waterlichaam Randmeren Oost (NL92_RANDMEREN_OOST)</t>
  </si>
  <si>
    <t>Waterlichaam Randmeren Zuid (NL92_RANDMEREN_ZUID)</t>
  </si>
  <si>
    <t>Waterlichaam Volkerakmeer (NL89_VOLKERAK)</t>
  </si>
  <si>
    <t>Waterlichaam Zoommeer en Eendracht (NL89_ZOOMMEDT)</t>
  </si>
  <si>
    <t>Waterlichaam Boven-Rijn en Waal (NL93_8)</t>
  </si>
  <si>
    <t>Waterlichaam Neder-Rijn en Lek (NL93_7)</t>
  </si>
  <si>
    <t>Waterlichaam IJssel (NL93_IJSSEL)</t>
  </si>
  <si>
    <t>Waterlichaam Oude Maas (NL94_4)</t>
  </si>
  <si>
    <t>Waterlichaam Dordtse Biesbosch (NL94_2)</t>
  </si>
  <si>
    <t>Waterlichaam Brabantse Biesbosch (NL94_10)</t>
  </si>
  <si>
    <t>Waterlichaam Haringvliet-Oost (NL94_1)</t>
  </si>
  <si>
    <t>Waterlichaam Boven-Maas (NL91BOM)</t>
  </si>
  <si>
    <t>Waterlichaam Grensmaas (NL91GM)</t>
  </si>
  <si>
    <t>Waterlichaam Zandmaas (NL91ZM)</t>
  </si>
  <si>
    <t>Waterlichaam Bedijkte Maas (NL91BM)</t>
  </si>
  <si>
    <t>Waterlichaam Beneden-Maas (NL94_5)</t>
  </si>
  <si>
    <t>Waterlichaam Bergsche Maas (NL94_6)</t>
  </si>
  <si>
    <t>Waterlichaam Vecht - Zwarte Water (NL99_VECHTZWARTEWATER)</t>
  </si>
  <si>
    <t>Waterlichaam Hollandsche IJssel (NL94_7)</t>
  </si>
  <si>
    <t>Waterlichaam Twentekanalen (NL93_TWENTHEKANALEN)</t>
  </si>
  <si>
    <t>Trends in het aandeel van groeivormen van waterplanten per waterlichaam</t>
  </si>
  <si>
    <t>Trends in abundanties van waterplantensoorten per waterlichaam</t>
  </si>
  <si>
    <t>Samenvattende gegevens water- en oeverplanten, meetjaren 2005-2019</t>
  </si>
  <si>
    <t>areaal 2019</t>
  </si>
  <si>
    <t>* Groot boomglanswier</t>
  </si>
  <si>
    <t>aantal soorten</t>
  </si>
  <si>
    <t>Breed dubbeltandmos</t>
  </si>
  <si>
    <t>Didymodon luridus</t>
  </si>
  <si>
    <t>Gewone vlier</t>
  </si>
  <si>
    <t>Kleine varkenskers</t>
  </si>
  <si>
    <t>Populier</t>
  </si>
  <si>
    <t>Spatelmos</t>
  </si>
  <si>
    <t>* Spindotter</t>
  </si>
  <si>
    <t>* Zittende Zannichellia</t>
  </si>
  <si>
    <t>Fissidens arnoldii</t>
  </si>
  <si>
    <t>Homalia trichomanoides</t>
  </si>
  <si>
    <t>Zannichellia palustris ssp. Palustris</t>
  </si>
  <si>
    <t>Populus sp.</t>
  </si>
  <si>
    <t>Coronopus didymus</t>
  </si>
  <si>
    <t>Sambucus nigra</t>
  </si>
  <si>
    <t>Knopkroos</t>
  </si>
  <si>
    <t>Verspreidbladige waterpest</t>
  </si>
  <si>
    <t>Witte munt</t>
  </si>
  <si>
    <t>Roodknolknikmos</t>
  </si>
  <si>
    <t>Bryum gemmiferum</t>
  </si>
  <si>
    <t>Bryum rubens</t>
  </si>
  <si>
    <t>Lagarosiphon major</t>
  </si>
  <si>
    <t>Mentha suaveolens</t>
  </si>
  <si>
    <t>Lemna turionifera</t>
  </si>
  <si>
    <t>Najas major</t>
  </si>
  <si>
    <t>Geelrode naaldaar</t>
  </si>
  <si>
    <t>Gewone klit</t>
  </si>
  <si>
    <t>Gewoon herderstasje</t>
  </si>
  <si>
    <t>* Oeverbies</t>
  </si>
  <si>
    <t>* Oostelijke bies</t>
  </si>
  <si>
    <t>Peperkers</t>
  </si>
  <si>
    <t>Schijngenadekruid</t>
  </si>
  <si>
    <t>Vlas</t>
  </si>
  <si>
    <t>Vlasbekje</t>
  </si>
  <si>
    <t>Potamogeton nitens</t>
  </si>
  <si>
    <t>Linaria vulgaris</t>
  </si>
  <si>
    <t>Liinum usitatissimum</t>
  </si>
  <si>
    <t>Lindernia dubia</t>
  </si>
  <si>
    <t>Lepidium latifolium</t>
  </si>
  <si>
    <t>Bolboschoenus laticarpus</t>
  </si>
  <si>
    <t>Bolboschoenus planiculmis</t>
  </si>
  <si>
    <t>Capsella bursa-pastoris</t>
  </si>
  <si>
    <t>Arctium pubens</t>
  </si>
  <si>
    <t>Setaria pumila</t>
  </si>
  <si>
    <t>Grote kroosvaren</t>
  </si>
  <si>
    <t>Bolboschoenus maritimus s.l.</t>
  </si>
  <si>
    <t>Azolla caroliniana</t>
  </si>
  <si>
    <t>Hakig greppelmos</t>
  </si>
  <si>
    <t>Spits boogsterrenmos</t>
  </si>
  <si>
    <t>Hondsroos</t>
  </si>
  <si>
    <t>Knolboterbloem</t>
  </si>
  <si>
    <t>Stijf barbarakruid</t>
  </si>
  <si>
    <t>Veldzuring</t>
  </si>
  <si>
    <t>Rumex acetosa</t>
  </si>
  <si>
    <t>Barbarea stricta</t>
  </si>
  <si>
    <t>Ranunculus bulbosus</t>
  </si>
  <si>
    <t>Rosa canina</t>
  </si>
  <si>
    <t>*Puntdragend glanswier</t>
  </si>
  <si>
    <t>Ratelpopulier</t>
  </si>
  <si>
    <t>Humuluslupulus</t>
  </si>
  <si>
    <t>Dicranella schreberiana</t>
  </si>
  <si>
    <t>Brachthecium mildeanum</t>
  </si>
  <si>
    <t>Plagiomnium cuspidatum</t>
  </si>
  <si>
    <t>Pohlia   melanodon</t>
  </si>
  <si>
    <t>Brachytheciummildeanum</t>
  </si>
  <si>
    <t>Bryum rubens s.l.</t>
  </si>
  <si>
    <t>Marchantiapolymorpha</t>
  </si>
  <si>
    <t>Populus tremula</t>
  </si>
  <si>
    <t>Waterlichaam Midden-Limburgse en Noord-Brabantse Kanalen (NL90_1)</t>
  </si>
  <si>
    <t>overig draadwier</t>
  </si>
  <si>
    <t>Bedijkte Maas</t>
  </si>
  <si>
    <t>Tolypella prolifera</t>
  </si>
  <si>
    <t>aantal pq's</t>
  </si>
  <si>
    <t>laatste wijziging 2013</t>
  </si>
  <si>
    <t>laatste wijziging 2016</t>
  </si>
  <si>
    <t>areaal 2020</t>
  </si>
  <si>
    <t>Soortsamenstelling</t>
  </si>
  <si>
    <t>Samenvattende gegevens water- en oeverplanten, meetjaren 2005-2020</t>
  </si>
  <si>
    <t>Vaucheria</t>
  </si>
  <si>
    <t>Enteromorpha</t>
  </si>
  <si>
    <t>Zannichellia palustris [1]</t>
  </si>
  <si>
    <t>Vaatplanten en kranswieren</t>
  </si>
  <si>
    <t>(Draad)wieren</t>
  </si>
  <si>
    <t>Mossen</t>
  </si>
  <si>
    <t>Persicaria</t>
  </si>
  <si>
    <t>Eleocharis palustris [1]</t>
  </si>
  <si>
    <t>Nitella</t>
  </si>
  <si>
    <t>Persicaria minor</t>
  </si>
  <si>
    <t>Chara</t>
  </si>
  <si>
    <t>Populus</t>
  </si>
  <si>
    <t>Caltha palustris ssp. araneosa</t>
  </si>
  <si>
    <t>Achillea millefolium</t>
  </si>
  <si>
    <t>Callitriche</t>
  </si>
  <si>
    <t>Myosotis scorpioides ssp. scorpioides</t>
  </si>
  <si>
    <t>Solanum nigrum ssp. nigrum</t>
  </si>
  <si>
    <t>Carduus crispus</t>
  </si>
  <si>
    <t>Equisetum fluviatile</t>
  </si>
  <si>
    <t>Peucedanum palustre</t>
  </si>
  <si>
    <t>Aantal soorten per waterlichaam (n)</t>
  </si>
  <si>
    <t>PRESENTIE SOORTEN IN PQ's</t>
  </si>
  <si>
    <t>Groeivormen</t>
  </si>
  <si>
    <t>Meetjaren</t>
  </si>
  <si>
    <t>Compartiment</t>
  </si>
  <si>
    <t>aantal opnamen (n)</t>
  </si>
  <si>
    <t>Waterlichaam</t>
  </si>
  <si>
    <t>Boven- en Beneden Merwede (NL94_3)</t>
  </si>
  <si>
    <t>Enteromorpha intestinalis</t>
  </si>
  <si>
    <t>Zannichellia palustris ssp. palustris</t>
  </si>
  <si>
    <t>Nasturtium</t>
  </si>
  <si>
    <t>Bidens</t>
  </si>
  <si>
    <t>Cerastium fontanum ssp. vulgare</t>
  </si>
  <si>
    <t>Epipactis helleborine ssp. helleborine</t>
  </si>
  <si>
    <t>Geranium dissectum</t>
  </si>
  <si>
    <t>Parietaria</t>
  </si>
  <si>
    <t>Ribes rubrum</t>
  </si>
  <si>
    <t>Glaskruid</t>
  </si>
  <si>
    <t>Grote weegbree s.l.</t>
  </si>
  <si>
    <t>Wolffia</t>
  </si>
  <si>
    <t>Carex pendula</t>
  </si>
  <si>
    <t>Crepis capillaris</t>
  </si>
  <si>
    <t>Epilobium tetragonum [1]</t>
  </si>
  <si>
    <t>Hypericum tetrapterum</t>
  </si>
  <si>
    <t>Myosotis laxa ssp. cespitosa</t>
  </si>
  <si>
    <t>Agrostis gigantea</t>
  </si>
  <si>
    <t>Arabidopsis thaliana</t>
  </si>
  <si>
    <t>Hypochaeris radicata</t>
  </si>
  <si>
    <t>Silene flos-cuculi</t>
  </si>
  <si>
    <t>Stellaria graminea</t>
  </si>
  <si>
    <t>Kruldistel</t>
  </si>
  <si>
    <t>IJle zegge</t>
  </si>
  <si>
    <t>Holpijp</t>
  </si>
  <si>
    <t>Melkeppe</t>
  </si>
  <si>
    <t>Nederlandse soortsnaam</t>
  </si>
  <si>
    <t>Slipbladige ooievaarsbek</t>
  </si>
  <si>
    <t>Aalbes</t>
  </si>
  <si>
    <t>Zittende zannichellia</t>
  </si>
  <si>
    <t>Hangende zegge</t>
  </si>
  <si>
    <t>Klein streepzaad</t>
  </si>
  <si>
    <t>Gevleugeld hertshooi</t>
  </si>
  <si>
    <t>Zompvergeet-mij-nietje</t>
  </si>
  <si>
    <t>Hoog struisgras</t>
  </si>
  <si>
    <t>Zandraket</t>
  </si>
  <si>
    <t>Gewoon biggenkruid</t>
  </si>
  <si>
    <t>Grasmuur</t>
  </si>
  <si>
    <t xml:space="preserve">Water </t>
  </si>
  <si>
    <t>Aantal PQ's</t>
  </si>
  <si>
    <t>ondergrens GEP</t>
  </si>
  <si>
    <t>Goed</t>
  </si>
  <si>
    <t>Datarapportage</t>
  </si>
  <si>
    <t>Projectnummer:</t>
  </si>
  <si>
    <t>Omschrijving:</t>
  </si>
  <si>
    <t>Uitvoerend laboratorium:</t>
  </si>
  <si>
    <t xml:space="preserve">Eurofins Omegam B.V. </t>
  </si>
  <si>
    <t>Eurofins AquaSense</t>
  </si>
  <si>
    <t>H.J.E. Wenckebachweg 120</t>
  </si>
  <si>
    <t>1114 AD Amsterdam-Duivendrecht</t>
  </si>
  <si>
    <t>Postbus 94685</t>
  </si>
  <si>
    <t>1090 GR Amsterdam</t>
  </si>
  <si>
    <t>+31 20 59 76 754</t>
  </si>
  <si>
    <t>Opdrachtgever:</t>
  </si>
  <si>
    <t>Rijkswaterstaat Centrale Informatie Voorziening</t>
  </si>
  <si>
    <t>Derde Werelddreef 1</t>
  </si>
  <si>
    <t>2622 HA Delft</t>
  </si>
  <si>
    <t>Referentie opdrachtgever:</t>
  </si>
  <si>
    <t xml:space="preserve">Zaaknummer 31154489
 </t>
  </si>
  <si>
    <t>Status:</t>
  </si>
  <si>
    <t>Datum:</t>
  </si>
  <si>
    <t>Projectleider:</t>
  </si>
  <si>
    <t>Uitvoering:</t>
  </si>
  <si>
    <t>Gecontroleerd door:</t>
  </si>
  <si>
    <t>Functie:</t>
  </si>
  <si>
    <t>Projectleider</t>
  </si>
  <si>
    <t>Paraaf gecontroleerd:</t>
  </si>
  <si>
    <t>Disclaimer</t>
  </si>
  <si>
    <t xml:space="preserve">Op deze datarapportage zijn onze algemene voorwaarden van toepassing. </t>
  </si>
  <si>
    <t>Opmerkingen</t>
  </si>
  <si>
    <t>n.v.t.</t>
  </si>
  <si>
    <t>Figuren en tabellen bij hoofdrapportage over Water- en Oeverplanten in zoete stromende rijkswateren</t>
  </si>
  <si>
    <t>Werkblad</t>
  </si>
  <si>
    <t xml:space="preserve">- Deze figuren en tabellen, inclusief dit voorblad en de bijlagen, mogen niet anders dan in zijn geheel worden gereproduceerd. </t>
  </si>
  <si>
    <t>Water</t>
  </si>
  <si>
    <t>Gebaseerd op registratie als exoot in het Nederlands Soortenregister</t>
  </si>
  <si>
    <t>Gebaseerd op niet eerder voorkomen van soorten in het waterlichaam binnen  MWTL Water- en oeverplanten meetnet sinds aanvang in 2005</t>
  </si>
  <si>
    <t>Wetenschappelijke soortsnaam</t>
  </si>
  <si>
    <t>Fytobenthos</t>
  </si>
  <si>
    <t>Totaalscore</t>
  </si>
  <si>
    <t>Beoordeling</t>
  </si>
  <si>
    <t>Jaar</t>
  </si>
  <si>
    <t>Code meetobject</t>
  </si>
  <si>
    <t xml:space="preserve">Berekend met Aquokit. De gebruikte invoerbestanden zijn in opdracht van Rijkswaterstaat opgesteld volgens "Bijlage I Handleiding_Aquokit Maatlat Overige Waterflora". De werkwijze in deze bijlage wijkt af van de gangbare methode om EKR-scores te berekenen. </t>
  </si>
  <si>
    <t>Bryum</t>
  </si>
  <si>
    <t>Ditrichum</t>
  </si>
  <si>
    <t>Dialytrichia</t>
  </si>
  <si>
    <t>Lunularia</t>
  </si>
  <si>
    <t>Schistidium</t>
  </si>
  <si>
    <t>Phaeophyscia orbicularis</t>
  </si>
  <si>
    <t>Physcia tenella</t>
  </si>
  <si>
    <t>Xanthoria parietina</t>
  </si>
  <si>
    <t>Leptobryum</t>
  </si>
  <si>
    <t>Rond schaduwmos</t>
  </si>
  <si>
    <t>Heksenvingermos</t>
  </si>
  <si>
    <t>Groot dooiermos</t>
  </si>
  <si>
    <t>Meetjaar</t>
  </si>
  <si>
    <t>Vooralsnog wordt de huidige lijst soorten aangehouden, waarbij eventueel extra soorten met een 'significante' bedekking worden toegevoegd. De toegevoegde soorten zullen in de tekst van het hoofdrapport worden benoemd.</t>
  </si>
  <si>
    <t>Aanvullingen t.o.v. digitale basisrapportage 2020</t>
  </si>
  <si>
    <t>laatste wijziging 2020</t>
  </si>
  <si>
    <t>areaal 2021</t>
  </si>
  <si>
    <t>Samenvattende gegevens water- en oeverplanten, meetjaren 2005-2021</t>
  </si>
  <si>
    <t>Gewoon purpersteeltje</t>
  </si>
  <si>
    <t>Zomerfijnstraal</t>
  </si>
  <si>
    <t>Gewone agrimonie</t>
  </si>
  <si>
    <t xml:space="preserve">Gewoon kribbenmos </t>
  </si>
  <si>
    <t>Grote ratelaar</t>
  </si>
  <si>
    <t>Heggendoornzaad</t>
  </si>
  <si>
    <t>Knoopkruid</t>
  </si>
  <si>
    <t>Kompassla</t>
  </si>
  <si>
    <t>Sikkelklaver</t>
  </si>
  <si>
    <t>Wilde reseda</t>
  </si>
  <si>
    <t>Geoorde zuring</t>
  </si>
  <si>
    <t>Braamknikmos</t>
  </si>
  <si>
    <t>Colombiaanse wolffia</t>
  </si>
  <si>
    <t>Sagina</t>
  </si>
  <si>
    <t>Oude Maas (NL94_4)</t>
  </si>
  <si>
    <t>Geel walstro</t>
  </si>
  <si>
    <t>Gewoon parelmos</t>
  </si>
  <si>
    <t>Zevenblad</t>
  </si>
  <si>
    <t>incl. Noordwaard</t>
  </si>
  <si>
    <t>Echt duizendguldenkruid</t>
  </si>
  <si>
    <t>Gewone margriet</t>
  </si>
  <si>
    <t>Grijs kronkelsteeltje</t>
  </si>
  <si>
    <t>Kraailook</t>
  </si>
  <si>
    <t>Mannetjesvaren</t>
  </si>
  <si>
    <t>Moerassikkelmos</t>
  </si>
  <si>
    <t>Rode guichelheil</t>
  </si>
  <si>
    <t>Rood sterrenmos</t>
  </si>
  <si>
    <t>Selderij</t>
  </si>
  <si>
    <t>Stijve klaverzuring</t>
  </si>
  <si>
    <t>Tijmereprijs</t>
  </si>
  <si>
    <t>Zeekweek</t>
  </si>
  <si>
    <t>Gewoon kleimos</t>
  </si>
  <si>
    <t>Gewoon smaragdsteeltje</t>
  </si>
  <si>
    <t>Wilde marjolein</t>
  </si>
  <si>
    <t>Veldbeemdgras</t>
  </si>
  <si>
    <t>3 - Trends van groeiwijzen per waterlichaam</t>
  </si>
  <si>
    <t>4 - Trends van groeivormen per waterlichaam</t>
  </si>
  <si>
    <t>5 - Biezen</t>
  </si>
  <si>
    <t>6 - Nieuwe soorten</t>
  </si>
  <si>
    <t>7 - Exoten</t>
  </si>
  <si>
    <t>Status exoot</t>
  </si>
  <si>
    <t>Invasief</t>
  </si>
  <si>
    <t>Concurrentie</t>
  </si>
  <si>
    <t>Impact</t>
  </si>
  <si>
    <t>Concurrentie, Abiotische veranderingen</t>
  </si>
  <si>
    <t>2a</t>
  </si>
  <si>
    <t>2b</t>
  </si>
  <si>
    <t>2c</t>
  </si>
  <si>
    <t>2d</t>
  </si>
  <si>
    <t>Voorkomen</t>
  </si>
  <si>
    <t>Niet invasief</t>
  </si>
  <si>
    <t>x</t>
  </si>
  <si>
    <t>Aandachtsoort</t>
  </si>
  <si>
    <t>Potentieel invasief</t>
  </si>
  <si>
    <t>?</t>
  </si>
  <si>
    <t>Concurrentie, Nieuwe bron voedselweb</t>
  </si>
  <si>
    <t>Minimaal 100 jaar voortplanting</t>
  </si>
  <si>
    <t>Tussen 10 en 100 jaar voortplanting</t>
  </si>
  <si>
    <t>Minder dan 10 jaar voortplanting</t>
  </si>
  <si>
    <t>Incidentele import</t>
  </si>
  <si>
    <t>Definities voorkomen</t>
  </si>
  <si>
    <t>NL93_8</t>
  </si>
  <si>
    <t>NL94_1</t>
  </si>
  <si>
    <t>NL91BM</t>
  </si>
  <si>
    <t>NL94_4</t>
  </si>
  <si>
    <t>NL93_7</t>
  </si>
  <si>
    <t>R7</t>
  </si>
  <si>
    <t>Nederrijn-Lek</t>
  </si>
  <si>
    <t>NL93_ELSTOT</t>
  </si>
  <si>
    <t>Boven Rijn-Waal</t>
  </si>
  <si>
    <t>NL93_OPHMT921</t>
  </si>
  <si>
    <t>NL93_VEESSN</t>
  </si>
  <si>
    <t>NL94_6</t>
  </si>
  <si>
    <t>NL94_BOVENMERWEDE_B</t>
  </si>
  <si>
    <t>NL94_BRABANTSEBIESBOSC_A</t>
  </si>
  <si>
    <t>NL94_HOLLANDSCHDIEP_A</t>
  </si>
  <si>
    <t>NL94_HOLLANDSCHEIJSSEL_A</t>
  </si>
  <si>
    <t>NL94_OUDMS</t>
  </si>
  <si>
    <t>code meetpunt</t>
  </si>
  <si>
    <t>NL91GM</t>
  </si>
  <si>
    <t>Ononis repens ssp. spinosa</t>
  </si>
  <si>
    <t>Erigeron annuus</t>
  </si>
  <si>
    <t>Agrimonia eupatoria</t>
  </si>
  <si>
    <t>Rhinanthus angustifolius</t>
  </si>
  <si>
    <t>Torilis japonica</t>
  </si>
  <si>
    <t>Centaurea jacea</t>
  </si>
  <si>
    <t>Lactuca serriola</t>
  </si>
  <si>
    <t>Medicago falcata</t>
  </si>
  <si>
    <t>Phleum pratense ssp. pratense</t>
  </si>
  <si>
    <t>Reseda lutea</t>
  </si>
  <si>
    <t>Melilotus albus</t>
  </si>
  <si>
    <t>Rumex thyrsiflorus</t>
  </si>
  <si>
    <t>Sisymbrium officinale</t>
  </si>
  <si>
    <t>Arctium minus</t>
  </si>
  <si>
    <t>Azolla filiculoides</t>
  </si>
  <si>
    <t>Galium verum</t>
  </si>
  <si>
    <t>Aegopodium podagraria</t>
  </si>
  <si>
    <t>Centaurium erythraea</t>
  </si>
  <si>
    <t>Leucanthemum vulgare</t>
  </si>
  <si>
    <t>Allium vineale</t>
  </si>
  <si>
    <t>Dryopteris filix-mas</t>
  </si>
  <si>
    <t>Anagallis arvensis ssp. arvensis</t>
  </si>
  <si>
    <t>Apium graveolens</t>
  </si>
  <si>
    <t>Oxalis stricta</t>
  </si>
  <si>
    <t>Veronica serpyllifolia</t>
  </si>
  <si>
    <t>Elytrigia atherica</t>
  </si>
  <si>
    <t>Inula britannica</t>
  </si>
  <si>
    <t>Origanum vulgare</t>
  </si>
  <si>
    <t>Poa pratensis</t>
  </si>
  <si>
    <t>Aantal meetpunten (N)</t>
  </si>
  <si>
    <t>R16</t>
  </si>
  <si>
    <t>Trends in groeiwijzen van waterplanten per waterlichaam.</t>
  </si>
  <si>
    <t>Het gemiddeld % bedekking per soort over het aantal opgenomen meetpunten is weergegeven voor de jaren waarin monitoring is uitgevoerd. In de grafiektitels wordt in detail aangegeven wat is afgebeeld.</t>
  </si>
  <si>
    <t>Gemiddeld bedekkingspercentage (%)</t>
  </si>
  <si>
    <t xml:space="preserve">het gemiddelde bedekkingspercentage van de groeiwijze is weergegeven op drie verschillende manieren, namelijk cumulatief (alle groeiwijzen gestapeld), relatief (in verhouding tot elkaar) en naast elkaar. </t>
  </si>
  <si>
    <t xml:space="preserve">het gemiddelde bedekkingspercentage van de groeivormen is weergegeven op drie verschillende manieren, namelijk cumulatief (alle groeivormen gestapeld), relatief (in verhouding tot elkaar) en naast elkaar. </t>
  </si>
  <si>
    <t>Kranswieren</t>
  </si>
  <si>
    <t>Parvopotamiden (wortelende planten die zich in de waterkolom vertakken, met smalle, lijnvormige bladeren. Soorten: schedefonteinkruid, tenger fonteinkruid, puntig fonteinkruid, gekroesd fonteinkruid, zannichellia, snavelruppia)</t>
  </si>
  <si>
    <t>Magnopotamiden (wortelende planten met brede bladeren in de waterkolom en soms ook drijvend. Soorten: doorgroeid fonteinkruid, rivierfonteinkruid, glanzig fonteinkruid)</t>
  </si>
  <si>
    <t>Myriophylliden (wortelende planten met fijn verdeelde bladeren on de waterkolom. Soorten: aarvederkruid, stijve waterranonkel, vlottende waterranonkel)</t>
  </si>
  <si>
    <t>Vallisneriden (wortelende planten met lange lintbladeren die in het water zweven (vaak watervorm van soorten met ook emergente groeiwijze =helofyten). Soorten: pijlkruid, zwanebloem, kleine egelskop, smalle waterweegbree)</t>
  </si>
  <si>
    <t xml:space="preserve">Groeiwijzen volgens het systeem van Den Hartog &amp; Segal, met aanpassingen naar eigen inzicht. De volgende groeivormen worden onderscheiden: </t>
  </si>
  <si>
    <t>Overige groeiwijzen (omvat o.a: Helofyten: wortelende planten waarvan het grootste deel van de stengel en bladeren boven de waterspiegel uitsteekt. Soorten: o.a. Rietgras, liesgras, riet. daarnaast horen bij overige groeiwijzen ook: Bronmos en sterrenkrozen en wolffia)</t>
  </si>
  <si>
    <t>Lemniden (eendenkrozen en daarop gelijkend, soorten o.a.Klein kroos, Bultkroos, Veelwortelig kroos, Grote kroosvaren)</t>
  </si>
  <si>
    <t>Bolboschoenus maritimus/laticarpus</t>
  </si>
  <si>
    <t>Schoenoplectus x kuekenthalianus</t>
  </si>
  <si>
    <t>Afgedamde Maas (noord)</t>
  </si>
  <si>
    <t>Afgedamde Maas (zuid)</t>
  </si>
  <si>
    <t>Dortdsche Biesbosch</t>
  </si>
  <si>
    <t>Dortsche Kil</t>
  </si>
  <si>
    <t>Haringvliet-oost</t>
  </si>
  <si>
    <t>Heusdensch Kanaal</t>
  </si>
  <si>
    <t>Hollands Diep</t>
  </si>
  <si>
    <t>Hollandssche IJssel</t>
  </si>
  <si>
    <t>Lek</t>
  </si>
  <si>
    <t>Noord</t>
  </si>
  <si>
    <t>Echte waterplanten</t>
  </si>
  <si>
    <t>Emergente waterplanten en oeverplanten</t>
  </si>
  <si>
    <t>Thans niet bedreigd (4)</t>
  </si>
  <si>
    <t>Status Rode lijst vaatplanten 2012</t>
  </si>
  <si>
    <t>Thans niet bedreigd (8)</t>
  </si>
  <si>
    <t>Thans niet bedreigd (3)</t>
  </si>
  <si>
    <t>Thans niet bedreigd (2)</t>
  </si>
  <si>
    <t>Kwetsbaar (7)</t>
  </si>
  <si>
    <t>Kwetsbaar (11)</t>
  </si>
  <si>
    <t>Gevoelig (12)</t>
  </si>
  <si>
    <t>Kwetsbaar (6)</t>
  </si>
  <si>
    <t>Bedreigd (10)</t>
  </si>
  <si>
    <t>Gevoelig (16)</t>
  </si>
  <si>
    <t>Bedreigd (9)</t>
  </si>
  <si>
    <t>Gevoelig (1)</t>
  </si>
  <si>
    <t>Kwetsbaar (15)</t>
  </si>
  <si>
    <t>NL94_KEIZVR</t>
  </si>
  <si>
    <t>Totaal</t>
  </si>
  <si>
    <t>-</t>
  </si>
  <si>
    <t xml:space="preserve">Areaal (m2) per deelwaterlichaam per soort </t>
  </si>
  <si>
    <t xml:space="preserve">Areaal (m2) per waterlichaam per soort </t>
  </si>
  <si>
    <t>Areaal biezenbestanden (ha) in R8-waterlichamen/deelgebieden</t>
  </si>
  <si>
    <t>Boven-Maas</t>
  </si>
  <si>
    <t>NL91BOM</t>
  </si>
  <si>
    <t>Zandmaas</t>
  </si>
  <si>
    <t>NL91ZM</t>
  </si>
  <si>
    <t>NL94_5</t>
  </si>
  <si>
    <t>Vecht-Zwarte Water</t>
  </si>
  <si>
    <t>NL99</t>
  </si>
  <si>
    <t>NL99_HASSNWT</t>
  </si>
  <si>
    <t>NL94_2</t>
  </si>
  <si>
    <t>Vecht-Zwarte water</t>
  </si>
  <si>
    <t>nvt</t>
  </si>
  <si>
    <t>Export Aquo-kit</t>
  </si>
  <si>
    <t>Toetsing aan de maatlatten 2018</t>
  </si>
  <si>
    <t>Aanduiding Rode Lijst 2012</t>
  </si>
  <si>
    <t>Gevleugeld sterrekroos</t>
  </si>
  <si>
    <t>In de categorie "overig" zijn enkel de echte waterplanten opgenomen. Plantensoorten die wel in de waterzone zijn waargenomen, maar geen waterplant zijn worden daarbij niet meegeteld.</t>
  </si>
  <si>
    <t xml:space="preserve">Van de Waterlichamen Boven- en Beneden Merwede, Ijssel, Grensmaas, Brabantse Biesbosch en Bedijkte Maas zijn de reeds bestaande tabellen uit voorgaande rapportages uitgebreid. van de waterlichamen Hollandsche Ijssel, Haringvliet-Oost, Oude Maas, Nederrijn-Lek, Bergsche Maas zijn de tabellen opnieuw opgesteld aan de hand van historische gegevens, omdat hier geen tabellen uit voorgaande rapportages voorhanden waren. </t>
  </si>
  <si>
    <t>Late Guldenroede</t>
  </si>
  <si>
    <t>Nymphaeiden (wortelende planten met drijfbladeren. Soorten o.a.: gele plomp, watergentiaan, kikkerbeet, veenwortel)</t>
  </si>
  <si>
    <t>Enkele Trendgrafieken weergegeven van dominante exoten; selectie soorten o.b.v. eigen inzicht</t>
  </si>
  <si>
    <t>% PQ's</t>
  </si>
  <si>
    <t>Solsola kali</t>
  </si>
  <si>
    <t>Ceratodon purpureus</t>
  </si>
  <si>
    <t>Oxyrrhynchium hians </t>
  </si>
  <si>
    <t>Sagina sp.</t>
  </si>
  <si>
    <t>Nasturtium sp.</t>
  </si>
  <si>
    <t>Weissia controversa</t>
  </si>
  <si>
    <t>Orthotrichum diaphanu</t>
  </si>
  <si>
    <t>Mnium marginatum</t>
  </si>
  <si>
    <t>Campylopus introflexus</t>
  </si>
  <si>
    <t>Drepanocladus aduncus</t>
  </si>
  <si>
    <t>Glechomas hedera</t>
  </si>
  <si>
    <t>Tortula truncata</t>
  </si>
  <si>
    <t>Barbula convoluta</t>
  </si>
  <si>
    <t>Potamogeton pussillus</t>
  </si>
  <si>
    <t>Goedgekeurd door:</t>
  </si>
  <si>
    <t xml:space="preserve">Paraaf goedgekeurd: </t>
  </si>
  <si>
    <t>Ing. Amy de Beauvesère-Storm</t>
  </si>
  <si>
    <t>Afdelingshoofd AquaSense</t>
  </si>
  <si>
    <t>STEVWALSGR</t>
  </si>
  <si>
    <t>LOBPTN</t>
  </si>
  <si>
    <t>KUIPVR</t>
  </si>
  <si>
    <t>KEIZVR</t>
  </si>
  <si>
    <t>KAMPN</t>
  </si>
  <si>
    <t>HAGSBVSS</t>
  </si>
  <si>
    <t>GOUDRND</t>
  </si>
  <si>
    <t>POEDRIJN</t>
  </si>
  <si>
    <t>SLIEDSBB</t>
  </si>
  <si>
    <t>NOORDWBGT</t>
  </si>
  <si>
    <t>BOVSS</t>
  </si>
  <si>
    <t>GRAVBNDSS</t>
  </si>
  <si>
    <t>DORDSBB</t>
  </si>
  <si>
    <t>BRABSBB</t>
  </si>
  <si>
    <t>HARINVOMDG</t>
  </si>
  <si>
    <t>Stevensweert, Aanlegsteiger</t>
  </si>
  <si>
    <t>Lobith</t>
  </si>
  <si>
    <t>Kuipersveer</t>
  </si>
  <si>
    <t>Bergsche Maas, Keizersveer</t>
  </si>
  <si>
    <t>IJssel, Kampen</t>
  </si>
  <si>
    <t>Hagestein boven stuw</t>
  </si>
  <si>
    <t>Gouderak Noord</t>
  </si>
  <si>
    <t>Poederoijen</t>
  </si>
  <si>
    <t>Noordwaard Brabantse Biesbosch</t>
  </si>
  <si>
    <t>Haringvliet- Oost bij monding (Bovensluis)</t>
  </si>
  <si>
    <t>Grave beneden Sluis</t>
  </si>
  <si>
    <t>Locatiecode</t>
  </si>
  <si>
    <t>Locatieomschrijvnig</t>
  </si>
  <si>
    <t>Aantal schaaldelen geteld</t>
  </si>
  <si>
    <t>Nieuw toegevoegd in 2021: Overzicht van het aantal soorten aangetroffen in de fytobenthosanalyse</t>
  </si>
  <si>
    <t>Aantal soorten fytobenthos</t>
  </si>
  <si>
    <t>8 - Fytobenthos</t>
  </si>
  <si>
    <t>Aantallen overgenomen uit fytobenthosrapportages van betreffende meetjaren.</t>
  </si>
  <si>
    <t>LisavanSon@eurofins.com</t>
  </si>
  <si>
    <t>BELFBVN</t>
  </si>
  <si>
    <t>Belfeld</t>
  </si>
  <si>
    <t>EIJSDPTN</t>
  </si>
  <si>
    <t>Eijsden</t>
  </si>
  <si>
    <t>areaal 2022</t>
  </si>
  <si>
    <t>Hollandsche IJssel</t>
  </si>
  <si>
    <t>Schoenoplectus pungens</t>
  </si>
  <si>
    <t>Bovenmaas</t>
  </si>
  <si>
    <t>schedefonteinkruid</t>
  </si>
  <si>
    <t>Aantal meetpunten</t>
  </si>
  <si>
    <t>Elodeiden (zwak wortelende planten met kransen van bladeren, die de waterkolom vanaf de bodem kunnen opvullen. Soorten: smalle waterpest, Egeria, brede waterpest, Groot nimfkruid)</t>
  </si>
  <si>
    <t>NL91BOM (Bovenmaas)</t>
  </si>
  <si>
    <t>NL94-5 (Beneden Maas)</t>
  </si>
  <si>
    <t>NL94_7 (Hollandsche IJssel)</t>
  </si>
  <si>
    <t>NIEUWE SOORTEN IN 2022</t>
  </si>
  <si>
    <t>Soorten planten die in 2022 voor het eerst zijn aangetroffen in het MWTL-meetnet</t>
  </si>
  <si>
    <t>Anisantha sterilis</t>
  </si>
  <si>
    <t>IJle dravik</t>
  </si>
  <si>
    <t>Asperge</t>
  </si>
  <si>
    <t>Cardamine impatiens</t>
  </si>
  <si>
    <t>Springzaadveldkers</t>
  </si>
  <si>
    <t>Oenothera glazioviana</t>
  </si>
  <si>
    <t>Grote teunisbloem</t>
  </si>
  <si>
    <t>Potamogeton natans</t>
  </si>
  <si>
    <t>Drijvend fonteinkruid</t>
  </si>
  <si>
    <t>Sedum acre</t>
  </si>
  <si>
    <t>Muurpeper</t>
  </si>
  <si>
    <t>Aardpeer</t>
  </si>
  <si>
    <t>Basterdduizendknoop</t>
  </si>
  <si>
    <t>Asparagus officinalis</t>
  </si>
  <si>
    <t>Bryum dichotonum</t>
  </si>
  <si>
    <t>Brokkelig kransblad</t>
  </si>
  <si>
    <t>Cladophora</t>
  </si>
  <si>
    <t>Fallopia x bohemica</t>
  </si>
  <si>
    <t>Helianthus tuberosus</t>
  </si>
  <si>
    <t>Grote Waternavel</t>
  </si>
  <si>
    <t>Phleum pratense [1]</t>
  </si>
  <si>
    <t>Potamogeton friesii</t>
  </si>
  <si>
    <t>Gewoon Timoteegras</t>
  </si>
  <si>
    <t>klein streepzaad</t>
  </si>
  <si>
    <t>smal tandzaad</t>
  </si>
  <si>
    <t>EXOTEN IN 2022</t>
  </si>
  <si>
    <t>concurrentie</t>
  </si>
  <si>
    <t>onbekend</t>
  </si>
  <si>
    <t>2 (onbekend)</t>
  </si>
  <si>
    <t>Japanse Duizendknoop</t>
  </si>
  <si>
    <t>Japanse Duizendknoop/basterd duizendknoop</t>
  </si>
  <si>
    <t xml:space="preserve">Hollandsche IJssel </t>
  </si>
  <si>
    <t>fissidens bryoides</t>
  </si>
  <si>
    <t>Spirogyra</t>
  </si>
  <si>
    <t>Drijvend Fonteinkruid</t>
  </si>
  <si>
    <t>Mougeotia</t>
  </si>
  <si>
    <t>Bolboschoenus</t>
  </si>
  <si>
    <t>Bolboschoenus sp</t>
  </si>
  <si>
    <t>Stuckenia pectinata</t>
  </si>
  <si>
    <t>Parvopotamiden</t>
  </si>
  <si>
    <t>Magnopotamiden</t>
  </si>
  <si>
    <t>Myriophylliden</t>
  </si>
  <si>
    <r>
      <t>Nymphae</t>
    </r>
    <r>
      <rPr>
        <b/>
        <sz val="11"/>
        <color theme="1"/>
        <rFont val="Calibri"/>
        <family val="2"/>
      </rPr>
      <t>ï</t>
    </r>
    <r>
      <rPr>
        <b/>
        <sz val="11"/>
        <color theme="1"/>
        <rFont val="Calibri"/>
        <family val="2"/>
        <scheme val="minor"/>
      </rPr>
      <t>den</t>
    </r>
  </si>
  <si>
    <t>Elodeïden</t>
  </si>
  <si>
    <t>Vallisneriden</t>
  </si>
  <si>
    <t>Ceratophylliden</t>
  </si>
  <si>
    <t>Lemniden</t>
  </si>
  <si>
    <t>Overige groeiwijzen</t>
  </si>
  <si>
    <t>KRW-waterlichaam</t>
  </si>
  <si>
    <t>KRW-monitoringlocatie</t>
  </si>
  <si>
    <t>NL91_BOM_A</t>
  </si>
  <si>
    <t>NL91_ZM_A</t>
  </si>
  <si>
    <t>NL94_BENEDENMAAS_A</t>
  </si>
  <si>
    <t>Meetpunt</t>
  </si>
  <si>
    <t>Wegingsfactor</t>
  </si>
  <si>
    <t>MonsterObject</t>
  </si>
  <si>
    <t>Begindatum</t>
  </si>
  <si>
    <t>Einddatum</t>
  </si>
  <si>
    <t>Ligt in GeoObject</t>
  </si>
  <si>
    <t>Aantal monsters</t>
  </si>
  <si>
    <t>KRWwatertype.code</t>
  </si>
  <si>
    <t xml:space="preserve"> --- Beoordeling kwaliteitselement --- </t>
  </si>
  <si>
    <t>Grooth/Typ.code</t>
  </si>
  <si>
    <t>Par.code</t>
  </si>
  <si>
    <t>Hoed.code</t>
  </si>
  <si>
    <t>Eenh.code</t>
  </si>
  <si>
    <t>kwal.el.</t>
  </si>
  <si>
    <t>Overige waterflora-kwaliteit</t>
  </si>
  <si>
    <t>OVWFLORA</t>
  </si>
  <si>
    <t>EKR</t>
  </si>
  <si>
    <t>DIMSLS</t>
  </si>
  <si>
    <t xml:space="preserve"> --- Beoordeling deelmaatlatten en indicatoren --- </t>
  </si>
  <si>
    <t>deelm.</t>
  </si>
  <si>
    <t>Abundantie groeivormen macrofyten</t>
  </si>
  <si>
    <t>MFT_ABGV</t>
  </si>
  <si>
    <t>ind.</t>
  </si>
  <si>
    <t>Bedekking Submerse en drijfbladplanten</t>
  </si>
  <si>
    <t>BEDKG</t>
  </si>
  <si>
    <t>sSUBMSDBPTN</t>
  </si>
  <si>
    <t>Oppervlaktefractie Macrofyten - soorten bies</t>
  </si>
  <si>
    <t>OPPVTFTE</t>
  </si>
  <si>
    <t>MFT_BIES</t>
  </si>
  <si>
    <t>Soortensamenstelling Macrofyten</t>
  </si>
  <si>
    <t>MFT_SRTS</t>
  </si>
  <si>
    <t>toetsr.</t>
  </si>
  <si>
    <t>Aantal scorende soorten Macrofyten</t>
  </si>
  <si>
    <t>SOORTRDM</t>
  </si>
  <si>
    <t>MACFT</t>
  </si>
  <si>
    <t>NVT</t>
  </si>
  <si>
    <t>n</t>
  </si>
  <si>
    <t>Totaal score Macrofyten</t>
  </si>
  <si>
    <t>AANWZHD</t>
  </si>
  <si>
    <t>Fytobenthos-kwaliteit</t>
  </si>
  <si>
    <t>FYTOBEN</t>
  </si>
  <si>
    <t>Specifieke Vervuilingsgevoeligheid Index (IPS)</t>
  </si>
  <si>
    <t>IPSindex</t>
  </si>
  <si>
    <t>Hollandse Ijssel</t>
  </si>
  <si>
    <t>KRW-doelen-corr. 2020</t>
  </si>
  <si>
    <t>Bijgewerkt t/m 2022</t>
  </si>
  <si>
    <t>Laatste wijziging 2021</t>
  </si>
  <si>
    <t>J00003229</t>
  </si>
  <si>
    <t>S.A.S. Honcoop</t>
  </si>
  <si>
    <t>L.M. van Son</t>
  </si>
  <si>
    <t>0.612</t>
  </si>
  <si>
    <t>0.321*</t>
  </si>
  <si>
    <t>0.271*</t>
  </si>
  <si>
    <t>0.612*</t>
  </si>
  <si>
    <t>0.401*</t>
  </si>
  <si>
    <t>0.168*</t>
  </si>
  <si>
    <t>0.128*</t>
  </si>
  <si>
    <t>0.427*</t>
  </si>
  <si>
    <t>0.241*</t>
  </si>
  <si>
    <t>0.268*</t>
  </si>
  <si>
    <t>0.441*</t>
  </si>
  <si>
    <t>0.57*</t>
  </si>
  <si>
    <t>0.426*</t>
  </si>
  <si>
    <t>0.338*</t>
  </si>
  <si>
    <t>0.813*</t>
  </si>
  <si>
    <t>0.620*</t>
  </si>
  <si>
    <t>0.274*</t>
  </si>
  <si>
    <t>0.482*</t>
  </si>
  <si>
    <t>0.595*</t>
  </si>
  <si>
    <t>0.45*</t>
  </si>
  <si>
    <t>0.336*</t>
  </si>
  <si>
    <t>0.571*</t>
  </si>
  <si>
    <t>0.464*</t>
  </si>
  <si>
    <t>0.457*</t>
  </si>
  <si>
    <t>0.289*</t>
  </si>
  <si>
    <t>0.549*</t>
  </si>
  <si>
    <t>0.53*</t>
  </si>
  <si>
    <t>0.456*</t>
  </si>
  <si>
    <t>0.073*</t>
  </si>
  <si>
    <t>0.536*</t>
  </si>
  <si>
    <t>0.514*</t>
  </si>
  <si>
    <t>0.374*</t>
  </si>
  <si>
    <t>0.689</t>
  </si>
  <si>
    <t>0.16*</t>
  </si>
  <si>
    <t>0.689*</t>
  </si>
  <si>
    <t>0.46*</t>
  </si>
  <si>
    <t>0.436*</t>
  </si>
  <si>
    <t>0.881*</t>
  </si>
  <si>
    <t>0.761*</t>
  </si>
  <si>
    <t>0.694*</t>
  </si>
  <si>
    <t>0.779*</t>
  </si>
  <si>
    <t>0.411*</t>
  </si>
  <si>
    <t>0.729*</t>
  </si>
  <si>
    <t>0.692*</t>
  </si>
  <si>
    <t>0.611*</t>
  </si>
  <si>
    <t>0.629*</t>
  </si>
  <si>
    <t>0.602*</t>
  </si>
  <si>
    <t>0.679*</t>
  </si>
  <si>
    <t>0.637*</t>
  </si>
  <si>
    <t>0.337*</t>
  </si>
  <si>
    <t>0.466*</t>
  </si>
  <si>
    <t>0.703*</t>
  </si>
  <si>
    <t>0.502*</t>
  </si>
  <si>
    <t>0.327*</t>
  </si>
  <si>
    <t>0.494*</t>
  </si>
  <si>
    <t>0.68*</t>
  </si>
  <si>
    <t>0.5*</t>
  </si>
  <si>
    <t>0.282*</t>
  </si>
  <si>
    <t>0.485*</t>
  </si>
  <si>
    <t>0.704*</t>
  </si>
  <si>
    <t>0.49*</t>
  </si>
  <si>
    <t>0.039*</t>
  </si>
  <si>
    <t>0.588*</t>
  </si>
  <si>
    <t>0.399*</t>
  </si>
  <si>
    <t>0.363*</t>
  </si>
  <si>
    <t>0.434*</t>
  </si>
  <si>
    <t>0.495*</t>
  </si>
  <si>
    <t>0.342*</t>
  </si>
  <si>
    <t>0.459*</t>
  </si>
  <si>
    <t>0.498*</t>
  </si>
  <si>
    <t>0.051*</t>
  </si>
  <si>
    <t>0.533*</t>
  </si>
  <si>
    <t>0.644</t>
  </si>
  <si>
    <t>0.688</t>
  </si>
  <si>
    <t>0.496</t>
  </si>
  <si>
    <t>0.202*</t>
  </si>
  <si>
    <t>0.667*</t>
  </si>
  <si>
    <t>0.314*</t>
  </si>
  <si>
    <t>0.106*</t>
  </si>
  <si>
    <t>0.074*</t>
  </si>
  <si>
    <t>0.649*</t>
  </si>
  <si>
    <t>0.276*</t>
  </si>
  <si>
    <t>0.26*</t>
  </si>
  <si>
    <t>0.656*</t>
  </si>
  <si>
    <t>0.418*</t>
  </si>
  <si>
    <t>0.318*</t>
  </si>
  <si>
    <t>0.598*</t>
  </si>
  <si>
    <t>0.535*</t>
  </si>
  <si>
    <t>NL91_BM_A</t>
  </si>
  <si>
    <t>NL91_GM_A</t>
  </si>
  <si>
    <t>0.176*</t>
  </si>
  <si>
    <t>0.412*</t>
  </si>
  <si>
    <t>0.725*</t>
  </si>
  <si>
    <t>0.438*</t>
  </si>
  <si>
    <t>0.315*</t>
  </si>
  <si>
    <t>0.439*</t>
  </si>
  <si>
    <t>0.455*</t>
  </si>
  <si>
    <t>0.37*</t>
  </si>
  <si>
    <t>0.587*</t>
  </si>
  <si>
    <t>0.573*</t>
  </si>
  <si>
    <t>0.51*</t>
  </si>
  <si>
    <t>0.284*</t>
  </si>
  <si>
    <t>0.515*</t>
  </si>
  <si>
    <t>0.489*</t>
  </si>
  <si>
    <t>0.429*</t>
  </si>
  <si>
    <t>0.054*</t>
  </si>
  <si>
    <t>0.658*</t>
  </si>
  <si>
    <t>0.497*</t>
  </si>
  <si>
    <t>0.403*</t>
  </si>
  <si>
    <t>0.04*</t>
  </si>
  <si>
    <t>0.663*</t>
  </si>
  <si>
    <t>0.444*</t>
  </si>
  <si>
    <t>0.239*</t>
  </si>
  <si>
    <t>0.712*</t>
  </si>
  <si>
    <t>0.33*</t>
  </si>
  <si>
    <t xml:space="preserve">*herberekend op 16-02-2023 met behulp van aangeleverde databestanden van RWS. Volledige data van meetjaar 2021 was nog in bezit van ON. ON beschikte niet over fytobenthosdata van meetjaar 2020. </t>
  </si>
  <si>
    <t>Historische EKR-scores die niet herberekend konden worden zijn overgenomen uit "excelbijlagen figuren en tabellen" van hoofdrapportage water- en oeverplanten 2021 t/m 2018</t>
  </si>
  <si>
    <t>Definitief versie 3</t>
  </si>
  <si>
    <r>
      <t>De toetsresultaten op blad "1 - Toetsresultaten KRW"  zijn berekend met behulp van Aquokit. De daarvoor gebruikte invoerbestanden zijn in opdracht van Rijkswaterstaat opgesteld volgens "Bijlage I Handleiding_Aquokit Maatlat Overige Waterflora". De werkwijze in deze bijlage wijkt af van de gangbare methode om EKR-scores te berekenen.
Vergeleken versie 1 is het tabblad '5 - Biezen' aangepast. De soor '</t>
    </r>
    <r>
      <rPr>
        <i/>
        <sz val="9"/>
        <rFont val="Verdana"/>
        <family val="2"/>
      </rPr>
      <t xml:space="preserve">Eleocharis palustris' </t>
    </r>
    <r>
      <rPr>
        <sz val="9"/>
        <rFont val="Verdana"/>
        <family val="2"/>
      </rPr>
      <t xml:space="preserve">telt niet meer mee voor de biezen arealen. Deze soort is verwijderd en de grafieken en tabellen aangepast. 
Vergeleken versie 2 zijn de grafiektitels veranderd in tabblad '5 - Biezen' van de Beneden Maas en de Boven- en Beneden merwede.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</si>
</sst>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[$-809]General"/>
    <numFmt numFmtId="165" formatCode="[$-809]0"/>
    <numFmt numFmtId="166" formatCode="[$-809]0.00"/>
    <numFmt numFmtId="167" formatCode="[$-413]General"/>
    <numFmt numFmtId="168" formatCode="[$€-413]&quot; &quot;#,##0.00;[Red][$€-413]&quot; &quot;#,##0.00&quot;-&quot;"/>
    <numFmt numFmtId="169" formatCode="0.000"/>
    <numFmt numFmtId="170" formatCode="[$-413]d\ mmmm\ yyyy;@"/>
    <numFmt numFmtId="171" formatCode="0.0000"/>
    <numFmt numFmtId="172" formatCode="0.00000"/>
  </numFmts>
  <fonts count="8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2"/>
      <color theme="1"/>
      <name val="Arial"/>
      <family val="2"/>
    </font>
    <font>
      <i/>
      <sz val="12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color rgb="FF000000"/>
      <name val="Calibri"/>
      <family val="2"/>
    </font>
    <font>
      <sz val="10"/>
      <name val="Arial"/>
      <family val="2"/>
    </font>
    <font>
      <sz val="9"/>
      <color theme="1"/>
      <name val="Verdana"/>
      <family val="2"/>
    </font>
    <font>
      <sz val="9"/>
      <name val="Verdana"/>
      <family val="2"/>
    </font>
    <font>
      <sz val="10"/>
      <name val="Verdana"/>
      <family val="2"/>
    </font>
    <font>
      <b/>
      <sz val="18"/>
      <name val="Verdana"/>
      <family val="2"/>
    </font>
    <font>
      <b/>
      <sz val="9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i/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Arial"/>
      <family val="2"/>
    </font>
    <font>
      <i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i/>
      <sz val="9"/>
      <name val="Verdana"/>
      <family val="2"/>
    </font>
  </fonts>
  <fills count="58">
    <fill>
      <patternFill patternType="none"/>
    </fill>
    <fill>
      <patternFill patternType="gray125"/>
    </fill>
    <fill>
      <patternFill patternType="solid">
        <fgColor rgb="FFB3B3B3"/>
        <bgColor rgb="FFB3B3B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B3B3B3"/>
      </patternFill>
    </fill>
    <fill>
      <patternFill patternType="solid">
        <fgColor theme="0" tint="-0.249977111117893"/>
        <bgColor rgb="FFB2B2B2"/>
      </patternFill>
    </fill>
    <fill>
      <patternFill patternType="solid">
        <fgColor theme="0" tint="-0.249977111117893"/>
        <bgColor rgb="FFCCCC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3333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4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04">
    <xf numFmtId="0" fontId="0" fillId="0" borderId="0"/>
    <xf numFmtId="167" fontId="21" fillId="0" borderId="0"/>
    <xf numFmtId="0" fontId="22" fillId="0" borderId="0">
      <alignment horizontal="center"/>
    </xf>
    <xf numFmtId="0" fontId="22" fillId="0" borderId="0">
      <alignment horizontal="center" textRotation="90"/>
    </xf>
    <xf numFmtId="0" fontId="23" fillId="0" borderId="0"/>
    <xf numFmtId="168" fontId="23" fillId="0" borderId="0"/>
    <xf numFmtId="0" fontId="20" fillId="0" borderId="0"/>
    <xf numFmtId="0" fontId="19" fillId="0" borderId="0"/>
    <xf numFmtId="0" fontId="18" fillId="0" borderId="0"/>
    <xf numFmtId="0" fontId="38" fillId="0" borderId="0"/>
    <xf numFmtId="0" fontId="39" fillId="0" borderId="0"/>
    <xf numFmtId="0" fontId="38" fillId="0" borderId="0"/>
    <xf numFmtId="0" fontId="18" fillId="0" borderId="0"/>
    <xf numFmtId="0" fontId="38" fillId="0" borderId="0" applyNumberForma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30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5" fillId="15" borderId="0" applyNumberFormat="0" applyBorder="0" applyAlignment="0" applyProtection="0"/>
    <xf numFmtId="0" fontId="56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8" borderId="18" applyNumberFormat="0" applyAlignment="0" applyProtection="0"/>
    <xf numFmtId="0" fontId="59" fillId="19" borderId="19" applyNumberFormat="0" applyAlignment="0" applyProtection="0"/>
    <xf numFmtId="0" fontId="60" fillId="19" borderId="18" applyNumberFormat="0" applyAlignment="0" applyProtection="0"/>
    <xf numFmtId="0" fontId="61" fillId="0" borderId="20" applyNumberFormat="0" applyFill="0" applyAlignment="0" applyProtection="0"/>
    <xf numFmtId="0" fontId="62" fillId="20" borderId="21" applyNumberForma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23" applyNumberFormat="0" applyFill="0" applyAlignment="0" applyProtection="0"/>
    <xf numFmtId="0" fontId="6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66" fillId="25" borderId="0" applyNumberFormat="0" applyBorder="0" applyAlignment="0" applyProtection="0"/>
    <xf numFmtId="0" fontId="6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66" fillId="29" borderId="0" applyNumberFormat="0" applyBorder="0" applyAlignment="0" applyProtection="0"/>
    <xf numFmtId="0" fontId="6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66" fillId="33" borderId="0" applyNumberFormat="0" applyBorder="0" applyAlignment="0" applyProtection="0"/>
    <xf numFmtId="0" fontId="6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66" fillId="37" borderId="0" applyNumberFormat="0" applyBorder="0" applyAlignment="0" applyProtection="0"/>
    <xf numFmtId="0" fontId="66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66" fillId="41" borderId="0" applyNumberFormat="0" applyBorder="0" applyAlignment="0" applyProtection="0"/>
    <xf numFmtId="0" fontId="66" fillId="42" borderId="0" applyNumberFormat="0" applyBorder="0" applyAlignment="0" applyProtection="0"/>
    <xf numFmtId="0" fontId="16" fillId="43" borderId="0" applyNumberFormat="0" applyBorder="0" applyAlignment="0" applyProtection="0"/>
    <xf numFmtId="0" fontId="16" fillId="44" borderId="0" applyNumberFormat="0" applyBorder="0" applyAlignment="0" applyProtection="0"/>
    <xf numFmtId="0" fontId="66" fillId="45" borderId="0" applyNumberFormat="0" applyBorder="0" applyAlignment="0" applyProtection="0"/>
    <xf numFmtId="0" fontId="16" fillId="0" borderId="0"/>
    <xf numFmtId="0" fontId="16" fillId="21" borderId="22" applyNumberFormat="0" applyFont="0" applyAlignment="0" applyProtection="0"/>
    <xf numFmtId="0" fontId="15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9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0" borderId="0"/>
    <xf numFmtId="0" fontId="3" fillId="21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643">
    <xf numFmtId="0" fontId="0" fillId="0" borderId="0" xfId="0"/>
    <xf numFmtId="0" fontId="24" fillId="0" borderId="0" xfId="0" applyFont="1"/>
    <xf numFmtId="0" fontId="0" fillId="0" borderId="0" xfId="0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0" borderId="0" xfId="0" applyFont="1"/>
    <xf numFmtId="0" fontId="24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24" fillId="0" borderId="0" xfId="0" applyNumberFormat="1" applyFont="1"/>
    <xf numFmtId="1" fontId="0" fillId="0" borderId="0" xfId="0" applyNumberFormat="1"/>
    <xf numFmtId="1" fontId="25" fillId="0" borderId="0" xfId="0" applyNumberFormat="1" applyFont="1" applyAlignment="1">
      <alignment horizontal="center"/>
    </xf>
    <xf numFmtId="1" fontId="25" fillId="0" borderId="0" xfId="0" applyNumberFormat="1" applyFont="1"/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0" fontId="25" fillId="3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1" fontId="25" fillId="4" borderId="0" xfId="0" applyNumberFormat="1" applyFont="1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24" fillId="4" borderId="0" xfId="0" applyFont="1" applyFill="1" applyAlignment="1">
      <alignment horizontal="center"/>
    </xf>
    <xf numFmtId="0" fontId="25" fillId="3" borderId="0" xfId="0" applyFont="1" applyFill="1"/>
    <xf numFmtId="0" fontId="0" fillId="4" borderId="0" xfId="0" applyFill="1"/>
    <xf numFmtId="0" fontId="24" fillId="3" borderId="0" xfId="0" applyFont="1" applyFill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center"/>
    </xf>
    <xf numFmtId="0" fontId="28" fillId="0" borderId="0" xfId="0" applyFont="1"/>
    <xf numFmtId="0" fontId="29" fillId="0" borderId="0" xfId="0" applyFont="1"/>
    <xf numFmtId="2" fontId="29" fillId="0" borderId="0" xfId="0" applyNumberFormat="1" applyFont="1" applyAlignment="1">
      <alignment horizontal="center"/>
    </xf>
    <xf numFmtId="2" fontId="29" fillId="0" borderId="0" xfId="0" applyNumberFormat="1" applyFont="1"/>
    <xf numFmtId="1" fontId="24" fillId="3" borderId="0" xfId="0" applyNumberFormat="1" applyFont="1" applyFill="1" applyAlignment="1">
      <alignment horizontal="center"/>
    </xf>
    <xf numFmtId="1" fontId="24" fillId="0" borderId="0" xfId="0" applyNumberFormat="1" applyFont="1" applyAlignment="1">
      <alignment horizontal="center"/>
    </xf>
    <xf numFmtId="0" fontId="24" fillId="3" borderId="0" xfId="0" applyFont="1" applyFill="1"/>
    <xf numFmtId="2" fontId="24" fillId="3" borderId="0" xfId="0" applyNumberFormat="1" applyFont="1" applyFill="1"/>
    <xf numFmtId="2" fontId="24" fillId="0" borderId="0" xfId="0" applyNumberFormat="1" applyFont="1" applyAlignment="1">
      <alignment horizontal="center"/>
    </xf>
    <xf numFmtId="2" fontId="24" fillId="3" borderId="0" xfId="0" applyNumberFormat="1" applyFont="1" applyFill="1" applyAlignment="1">
      <alignment horizontal="center"/>
    </xf>
    <xf numFmtId="1" fontId="26" fillId="0" borderId="0" xfId="0" applyNumberFormat="1" applyFont="1"/>
    <xf numFmtId="0" fontId="26" fillId="0" borderId="0" xfId="0" applyFont="1" applyAlignment="1">
      <alignment horizontal="left"/>
    </xf>
    <xf numFmtId="167" fontId="30" fillId="0" borderId="0" xfId="1" applyFont="1"/>
    <xf numFmtId="1" fontId="0" fillId="4" borderId="0" xfId="0" applyNumberFormat="1" applyFill="1" applyAlignment="1">
      <alignment horizontal="center"/>
    </xf>
    <xf numFmtId="167" fontId="31" fillId="0" borderId="0" xfId="1" applyFont="1"/>
    <xf numFmtId="0" fontId="0" fillId="7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3" borderId="0" xfId="0" applyFont="1" applyFill="1" applyAlignment="1">
      <alignment horizontal="center"/>
    </xf>
    <xf numFmtId="0" fontId="32" fillId="0" borderId="0" xfId="0" applyFont="1"/>
    <xf numFmtId="0" fontId="28" fillId="0" borderId="0" xfId="0" applyFont="1" applyAlignment="1">
      <alignment horizontal="center"/>
    </xf>
    <xf numFmtId="0" fontId="28" fillId="3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32" fillId="3" borderId="0" xfId="0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0" fontId="29" fillId="5" borderId="0" xfId="0" applyFont="1" applyFill="1" applyAlignment="1">
      <alignment horizontal="center"/>
    </xf>
    <xf numFmtId="0" fontId="33" fillId="0" borderId="0" xfId="0" applyFont="1"/>
    <xf numFmtId="164" fontId="33" fillId="0" borderId="0" xfId="0" applyNumberFormat="1" applyFont="1"/>
    <xf numFmtId="0" fontId="33" fillId="0" borderId="0" xfId="0" applyFont="1" applyAlignment="1">
      <alignment horizontal="center"/>
    </xf>
    <xf numFmtId="0" fontId="33" fillId="4" borderId="0" xfId="0" applyFont="1" applyFill="1" applyAlignment="1">
      <alignment horizontal="center"/>
    </xf>
    <xf numFmtId="0" fontId="33" fillId="5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29" fillId="0" borderId="0" xfId="0" quotePrefix="1" applyFont="1"/>
    <xf numFmtId="0" fontId="29" fillId="3" borderId="0" xfId="0" applyFont="1" applyFill="1"/>
    <xf numFmtId="2" fontId="28" fillId="0" borderId="0" xfId="0" applyNumberFormat="1" applyFont="1" applyAlignment="1">
      <alignment horizontal="center"/>
    </xf>
    <xf numFmtId="2" fontId="28" fillId="3" borderId="0" xfId="0" applyNumberFormat="1" applyFont="1" applyFill="1" applyAlignment="1">
      <alignment horizontal="center"/>
    </xf>
    <xf numFmtId="1" fontId="28" fillId="0" borderId="0" xfId="0" applyNumberFormat="1" applyFont="1"/>
    <xf numFmtId="1" fontId="28" fillId="0" borderId="0" xfId="0" applyNumberFormat="1" applyFont="1" applyAlignment="1">
      <alignment horizontal="center"/>
    </xf>
    <xf numFmtId="1" fontId="28" fillId="4" borderId="0" xfId="0" applyNumberFormat="1" applyFont="1" applyFill="1" applyAlignment="1">
      <alignment horizontal="center"/>
    </xf>
    <xf numFmtId="1" fontId="28" fillId="5" borderId="0" xfId="0" applyNumberFormat="1" applyFont="1" applyFill="1" applyAlignment="1">
      <alignment horizontal="center"/>
    </xf>
    <xf numFmtId="1" fontId="28" fillId="3" borderId="0" xfId="0" applyNumberFormat="1" applyFont="1" applyFill="1" applyAlignment="1">
      <alignment horizontal="center"/>
    </xf>
    <xf numFmtId="0" fontId="33" fillId="0" borderId="0" xfId="0" quotePrefix="1" applyFont="1"/>
    <xf numFmtId="2" fontId="32" fillId="0" borderId="0" xfId="0" applyNumberFormat="1" applyFont="1" applyAlignment="1">
      <alignment horizontal="center"/>
    </xf>
    <xf numFmtId="2" fontId="32" fillId="3" borderId="0" xfId="0" applyNumberFormat="1" applyFont="1" applyFill="1" applyAlignment="1">
      <alignment horizontal="center"/>
    </xf>
    <xf numFmtId="0" fontId="28" fillId="4" borderId="0" xfId="0" applyFont="1" applyFill="1" applyAlignment="1">
      <alignment horizontal="center"/>
    </xf>
    <xf numFmtId="0" fontId="28" fillId="5" borderId="0" xfId="0" applyFont="1" applyFill="1" applyAlignment="1">
      <alignment horizontal="center"/>
    </xf>
    <xf numFmtId="2" fontId="29" fillId="3" borderId="0" xfId="0" applyNumberFormat="1" applyFont="1" applyFill="1" applyAlignment="1">
      <alignment horizontal="center"/>
    </xf>
    <xf numFmtId="2" fontId="29" fillId="4" borderId="0" xfId="0" applyNumberFormat="1" applyFont="1" applyFill="1" applyAlignment="1">
      <alignment horizontal="center"/>
    </xf>
    <xf numFmtId="1" fontId="29" fillId="0" borderId="0" xfId="0" applyNumberFormat="1" applyFont="1" applyAlignment="1">
      <alignment horizontal="center"/>
    </xf>
    <xf numFmtId="1" fontId="32" fillId="0" borderId="0" xfId="0" applyNumberFormat="1" applyFont="1"/>
    <xf numFmtId="1" fontId="29" fillId="4" borderId="0" xfId="0" applyNumberFormat="1" applyFont="1" applyFill="1" applyAlignment="1">
      <alignment horizontal="center"/>
    </xf>
    <xf numFmtId="1" fontId="29" fillId="5" borderId="0" xfId="0" applyNumberFormat="1" applyFont="1" applyFill="1" applyAlignment="1">
      <alignment horizontal="center"/>
    </xf>
    <xf numFmtId="1" fontId="29" fillId="3" borderId="0" xfId="0" applyNumberFormat="1" applyFont="1" applyFill="1" applyAlignment="1">
      <alignment horizontal="center"/>
    </xf>
    <xf numFmtId="1" fontId="29" fillId="0" borderId="0" xfId="0" applyNumberFormat="1" applyFont="1"/>
    <xf numFmtId="1" fontId="33" fillId="0" borderId="0" xfId="0" applyNumberFormat="1" applyFont="1"/>
    <xf numFmtId="0" fontId="28" fillId="3" borderId="0" xfId="0" applyFont="1" applyFill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4" fillId="3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1" fontId="34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1" fontId="34" fillId="0" borderId="0" xfId="0" applyNumberFormat="1" applyFont="1"/>
    <xf numFmtId="1" fontId="36" fillId="0" borderId="0" xfId="0" applyNumberFormat="1" applyFont="1"/>
    <xf numFmtId="2" fontId="27" fillId="4" borderId="0" xfId="0" applyNumberFormat="1" applyFont="1" applyFill="1" applyAlignment="1">
      <alignment horizontal="center"/>
    </xf>
    <xf numFmtId="2" fontId="27" fillId="0" borderId="0" xfId="0" applyNumberFormat="1" applyFont="1" applyAlignment="1">
      <alignment horizontal="center"/>
    </xf>
    <xf numFmtId="1" fontId="27" fillId="4" borderId="0" xfId="0" applyNumberFormat="1" applyFont="1" applyFill="1" applyAlignment="1">
      <alignment horizontal="center"/>
    </xf>
    <xf numFmtId="1" fontId="27" fillId="5" borderId="0" xfId="0" applyNumberFormat="1" applyFont="1" applyFill="1" applyAlignment="1">
      <alignment horizontal="center"/>
    </xf>
    <xf numFmtId="1" fontId="27" fillId="3" borderId="0" xfId="0" applyNumberFormat="1" applyFont="1" applyFill="1" applyAlignment="1">
      <alignment horizontal="center"/>
    </xf>
    <xf numFmtId="1" fontId="27" fillId="0" borderId="0" xfId="0" applyNumberFormat="1" applyFont="1" applyAlignment="1">
      <alignment horizontal="center"/>
    </xf>
    <xf numFmtId="1" fontId="27" fillId="0" borderId="0" xfId="0" applyNumberFormat="1" applyFont="1"/>
    <xf numFmtId="0" fontId="27" fillId="4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0" fontId="36" fillId="3" borderId="0" xfId="0" applyFont="1" applyFill="1" applyAlignment="1">
      <alignment horizontal="center"/>
    </xf>
    <xf numFmtId="1" fontId="35" fillId="0" borderId="0" xfId="0" applyNumberFormat="1" applyFont="1"/>
    <xf numFmtId="0" fontId="35" fillId="0" borderId="0" xfId="0" quotePrefix="1" applyFont="1"/>
    <xf numFmtId="0" fontId="27" fillId="0" borderId="0" xfId="0" quotePrefix="1" applyFont="1"/>
    <xf numFmtId="0" fontId="34" fillId="4" borderId="0" xfId="0" applyFont="1" applyFill="1" applyAlignment="1">
      <alignment horizontal="center"/>
    </xf>
    <xf numFmtId="0" fontId="27" fillId="2" borderId="0" xfId="0" applyFont="1" applyFill="1" applyAlignment="1">
      <alignment horizontal="center"/>
    </xf>
    <xf numFmtId="164" fontId="27" fillId="0" borderId="0" xfId="0" applyNumberFormat="1" applyFont="1"/>
    <xf numFmtId="164" fontId="35" fillId="0" borderId="0" xfId="0" applyNumberFormat="1" applyFont="1"/>
    <xf numFmtId="164" fontId="27" fillId="0" borderId="0" xfId="0" applyNumberFormat="1" applyFont="1" applyAlignment="1">
      <alignment horizontal="center"/>
    </xf>
    <xf numFmtId="166" fontId="27" fillId="0" borderId="0" xfId="0" applyNumberFormat="1" applyFont="1" applyAlignment="1">
      <alignment horizontal="center"/>
    </xf>
    <xf numFmtId="164" fontId="34" fillId="0" borderId="0" xfId="0" applyNumberFormat="1" applyFont="1"/>
    <xf numFmtId="164" fontId="36" fillId="0" borderId="0" xfId="0" applyNumberFormat="1" applyFont="1"/>
    <xf numFmtId="164" fontId="34" fillId="0" borderId="0" xfId="0" applyNumberFormat="1" applyFont="1" applyAlignment="1">
      <alignment horizontal="center"/>
    </xf>
    <xf numFmtId="164" fontId="34" fillId="3" borderId="0" xfId="0" applyNumberFormat="1" applyFont="1" applyFill="1" applyAlignment="1">
      <alignment horizontal="center"/>
    </xf>
    <xf numFmtId="164" fontId="36" fillId="0" borderId="0" xfId="0" applyNumberFormat="1" applyFont="1" applyAlignment="1">
      <alignment horizontal="center"/>
    </xf>
    <xf numFmtId="164" fontId="36" fillId="3" borderId="0" xfId="0" applyNumberFormat="1" applyFont="1" applyFill="1" applyAlignment="1">
      <alignment horizontal="center"/>
    </xf>
    <xf numFmtId="165" fontId="34" fillId="0" borderId="0" xfId="0" applyNumberFormat="1" applyFont="1" applyAlignment="1">
      <alignment horizontal="center"/>
    </xf>
    <xf numFmtId="165" fontId="34" fillId="0" borderId="0" xfId="0" applyNumberFormat="1" applyFont="1"/>
    <xf numFmtId="165" fontId="36" fillId="0" borderId="0" xfId="0" applyNumberFormat="1" applyFont="1"/>
    <xf numFmtId="165" fontId="27" fillId="0" borderId="0" xfId="0" applyNumberFormat="1" applyFont="1"/>
    <xf numFmtId="165" fontId="27" fillId="3" borderId="0" xfId="0" applyNumberFormat="1" applyFont="1" applyFill="1" applyAlignment="1">
      <alignment horizontal="center"/>
    </xf>
    <xf numFmtId="165" fontId="27" fillId="0" borderId="0" xfId="0" applyNumberFormat="1" applyFont="1" applyAlignment="1">
      <alignment horizontal="center"/>
    </xf>
    <xf numFmtId="166" fontId="37" fillId="0" borderId="0" xfId="1" applyNumberFormat="1" applyFont="1" applyAlignment="1">
      <alignment horizontal="center"/>
    </xf>
    <xf numFmtId="164" fontId="27" fillId="3" borderId="0" xfId="0" applyNumberFormat="1" applyFont="1" applyFill="1" applyAlignment="1">
      <alignment horizontal="center"/>
    </xf>
    <xf numFmtId="164" fontId="35" fillId="0" borderId="0" xfId="0" applyNumberFormat="1" applyFont="1" applyAlignment="1">
      <alignment horizontal="center"/>
    </xf>
    <xf numFmtId="165" fontId="35" fillId="0" borderId="0" xfId="0" applyNumberFormat="1" applyFont="1" applyAlignment="1">
      <alignment horizontal="center"/>
    </xf>
    <xf numFmtId="164" fontId="35" fillId="3" borderId="0" xfId="0" applyNumberFormat="1" applyFont="1" applyFill="1" applyAlignment="1">
      <alignment horizontal="center"/>
    </xf>
    <xf numFmtId="166" fontId="36" fillId="0" borderId="0" xfId="0" applyNumberFormat="1" applyFont="1" applyAlignment="1">
      <alignment horizontal="center"/>
    </xf>
    <xf numFmtId="0" fontId="0" fillId="6" borderId="0" xfId="0" applyFill="1" applyAlignment="1">
      <alignment horizontal="center"/>
    </xf>
    <xf numFmtId="2" fontId="0" fillId="6" borderId="0" xfId="0" applyNumberFormat="1" applyFill="1" applyAlignment="1">
      <alignment horizontal="center"/>
    </xf>
    <xf numFmtId="2" fontId="0" fillId="3" borderId="0" xfId="0" applyNumberFormat="1" applyFill="1" applyAlignment="1">
      <alignment horizontal="center"/>
    </xf>
    <xf numFmtId="1" fontId="0" fillId="4" borderId="0" xfId="0" applyNumberFormat="1" applyFill="1"/>
    <xf numFmtId="2" fontId="0" fillId="4" borderId="0" xfId="0" applyNumberFormat="1" applyFill="1"/>
    <xf numFmtId="0" fontId="0" fillId="5" borderId="0" xfId="0" applyFill="1"/>
    <xf numFmtId="0" fontId="0" fillId="5" borderId="0" xfId="0" applyFill="1" applyAlignment="1">
      <alignment horizontal="center"/>
    </xf>
    <xf numFmtId="1" fontId="0" fillId="0" borderId="0" xfId="0" applyNumberFormat="1" applyAlignment="1">
      <alignment horizontal="left"/>
    </xf>
    <xf numFmtId="0" fontId="24" fillId="0" borderId="0" xfId="0" applyFont="1" applyAlignment="1">
      <alignment horizontal="left"/>
    </xf>
    <xf numFmtId="1" fontId="24" fillId="0" borderId="0" xfId="0" applyNumberFormat="1" applyFont="1" applyAlignment="1">
      <alignment horizontal="left"/>
    </xf>
    <xf numFmtId="1" fontId="26" fillId="0" borderId="0" xfId="0" applyNumberFormat="1" applyFont="1" applyAlignment="1">
      <alignment horizontal="left"/>
    </xf>
    <xf numFmtId="1" fontId="25" fillId="3" borderId="0" xfId="0" applyNumberFormat="1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33" fillId="3" borderId="0" xfId="0" applyFont="1" applyFill="1"/>
    <xf numFmtId="1" fontId="24" fillId="3" borderId="0" xfId="0" applyNumberFormat="1" applyFont="1" applyFill="1"/>
    <xf numFmtId="0" fontId="0" fillId="0" borderId="2" xfId="0" applyBorder="1"/>
    <xf numFmtId="0" fontId="26" fillId="0" borderId="3" xfId="0" applyFont="1" applyBorder="1"/>
    <xf numFmtId="2" fontId="0" fillId="0" borderId="3" xfId="0" applyNumberFormat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/>
    <xf numFmtId="0" fontId="0" fillId="0" borderId="5" xfId="0" applyBorder="1"/>
    <xf numFmtId="0" fontId="26" fillId="0" borderId="6" xfId="0" applyFont="1" applyBorder="1"/>
    <xf numFmtId="2" fontId="0" fillId="0" borderId="6" xfId="0" applyNumberFormat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6" xfId="0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5" xfId="0" applyNumberFormat="1" applyBorder="1"/>
    <xf numFmtId="1" fontId="0" fillId="0" borderId="6" xfId="0" applyNumberFormat="1" applyBorder="1" applyAlignment="1">
      <alignment horizontal="center"/>
    </xf>
    <xf numFmtId="0" fontId="0" fillId="9" borderId="8" xfId="0" applyFill="1" applyBorder="1"/>
    <xf numFmtId="0" fontId="24" fillId="6" borderId="0" xfId="0" applyFont="1" applyFill="1" applyAlignment="1">
      <alignment horizontal="center"/>
    </xf>
    <xf numFmtId="0" fontId="32" fillId="0" borderId="3" xfId="0" applyFont="1" applyBorder="1"/>
    <xf numFmtId="0" fontId="32" fillId="3" borderId="3" xfId="0" applyFont="1" applyFill="1" applyBorder="1" applyAlignment="1">
      <alignment horizontal="center"/>
    </xf>
    <xf numFmtId="0" fontId="32" fillId="0" borderId="3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32" fillId="0" borderId="6" xfId="0" applyFont="1" applyBorder="1"/>
    <xf numFmtId="0" fontId="28" fillId="3" borderId="6" xfId="0" applyFont="1" applyFill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0" fontId="29" fillId="0" borderId="2" xfId="0" applyFont="1" applyBorder="1"/>
    <xf numFmtId="0" fontId="33" fillId="0" borderId="3" xfId="0" applyFont="1" applyBorder="1"/>
    <xf numFmtId="2" fontId="29" fillId="4" borderId="3" xfId="0" applyNumberFormat="1" applyFont="1" applyFill="1" applyBorder="1" applyAlignment="1">
      <alignment horizontal="center"/>
    </xf>
    <xf numFmtId="2" fontId="29" fillId="0" borderId="3" xfId="0" applyNumberFormat="1" applyFont="1" applyBorder="1" applyAlignment="1">
      <alignment horizontal="center"/>
    </xf>
    <xf numFmtId="0" fontId="29" fillId="4" borderId="3" xfId="0" applyFont="1" applyFill="1" applyBorder="1" applyAlignment="1">
      <alignment horizontal="center"/>
    </xf>
    <xf numFmtId="0" fontId="29" fillId="5" borderId="3" xfId="0" applyFont="1" applyFill="1" applyBorder="1" applyAlignment="1">
      <alignment horizontal="center"/>
    </xf>
    <xf numFmtId="0" fontId="29" fillId="3" borderId="3" xfId="0" applyFont="1" applyFill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29" fillId="0" borderId="8" xfId="0" applyFont="1" applyBorder="1"/>
    <xf numFmtId="0" fontId="29" fillId="0" borderId="9" xfId="0" applyFont="1" applyBorder="1" applyAlignment="1">
      <alignment horizontal="center"/>
    </xf>
    <xf numFmtId="0" fontId="29" fillId="0" borderId="5" xfId="0" applyFont="1" applyBorder="1"/>
    <xf numFmtId="2" fontId="29" fillId="4" borderId="6" xfId="0" applyNumberFormat="1" applyFont="1" applyFill="1" applyBorder="1" applyAlignment="1">
      <alignment horizontal="center"/>
    </xf>
    <xf numFmtId="2" fontId="29" fillId="0" borderId="6" xfId="0" applyNumberFormat="1" applyFont="1" applyBorder="1" applyAlignment="1">
      <alignment horizontal="center"/>
    </xf>
    <xf numFmtId="0" fontId="29" fillId="4" borderId="6" xfId="0" applyFont="1" applyFill="1" applyBorder="1" applyAlignment="1">
      <alignment horizontal="center"/>
    </xf>
    <xf numFmtId="0" fontId="29" fillId="5" borderId="6" xfId="0" applyFont="1" applyFill="1" applyBorder="1" applyAlignment="1">
      <alignment horizontal="center"/>
    </xf>
    <xf numFmtId="0" fontId="29" fillId="3" borderId="6" xfId="0" applyFont="1" applyFill="1" applyBorder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7" xfId="0" applyFont="1" applyBorder="1" applyAlignment="1">
      <alignment horizontal="center"/>
    </xf>
    <xf numFmtId="0" fontId="25" fillId="0" borderId="3" xfId="0" applyFont="1" applyBorder="1"/>
    <xf numFmtId="0" fontId="24" fillId="3" borderId="3" xfId="0" applyFont="1" applyFill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5" fillId="0" borderId="6" xfId="0" applyFont="1" applyBorder="1"/>
    <xf numFmtId="0" fontId="24" fillId="3" borderId="6" xfId="0" applyFont="1" applyFill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2" fontId="0" fillId="6" borderId="3" xfId="0" applyNumberForma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2" fontId="0" fillId="6" borderId="6" xfId="0" applyNumberFormat="1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9" borderId="5" xfId="0" applyFill="1" applyBorder="1"/>
    <xf numFmtId="1" fontId="24" fillId="0" borderId="6" xfId="0" applyNumberFormat="1" applyFont="1" applyBorder="1" applyAlignment="1">
      <alignment horizontal="center"/>
    </xf>
    <xf numFmtId="0" fontId="0" fillId="0" borderId="3" xfId="0" applyBorder="1"/>
    <xf numFmtId="0" fontId="0" fillId="0" borderId="6" xfId="0" applyBorder="1"/>
    <xf numFmtId="0" fontId="40" fillId="13" borderId="0" xfId="9" applyFont="1" applyFill="1"/>
    <xf numFmtId="0" fontId="40" fillId="13" borderId="0" xfId="9" applyFont="1" applyFill="1" applyAlignment="1">
      <alignment vertical="top"/>
    </xf>
    <xf numFmtId="0" fontId="41" fillId="13" borderId="0" xfId="9" applyFont="1" applyFill="1"/>
    <xf numFmtId="0" fontId="38" fillId="13" borderId="0" xfId="9" applyFill="1"/>
    <xf numFmtId="0" fontId="42" fillId="13" borderId="0" xfId="9" applyFont="1" applyFill="1" applyAlignment="1">
      <alignment vertical="top"/>
    </xf>
    <xf numFmtId="0" fontId="43" fillId="13" borderId="0" xfId="9" applyFont="1" applyFill="1" applyAlignment="1">
      <alignment vertical="top"/>
    </xf>
    <xf numFmtId="0" fontId="44" fillId="13" borderId="0" xfId="9" applyFont="1" applyFill="1" applyAlignment="1">
      <alignment vertical="top" wrapText="1"/>
    </xf>
    <xf numFmtId="0" fontId="40" fillId="13" borderId="0" xfId="9" applyFont="1" applyFill="1" applyAlignment="1">
      <alignment horizontal="left" wrapText="1"/>
    </xf>
    <xf numFmtId="0" fontId="39" fillId="13" borderId="0" xfId="9" quotePrefix="1" applyFont="1" applyFill="1"/>
    <xf numFmtId="0" fontId="40" fillId="14" borderId="0" xfId="17" applyFont="1" applyFill="1" applyAlignment="1">
      <alignment vertical="top"/>
    </xf>
    <xf numFmtId="0" fontId="45" fillId="13" borderId="0" xfId="9" applyFont="1" applyFill="1" applyAlignment="1">
      <alignment horizontal="left" vertical="center"/>
    </xf>
    <xf numFmtId="0" fontId="39" fillId="13" borderId="0" xfId="9" applyFont="1" applyFill="1" applyAlignment="1">
      <alignment vertical="top" wrapText="1"/>
    </xf>
    <xf numFmtId="0" fontId="45" fillId="13" borderId="0" xfId="9" applyFont="1" applyFill="1" applyAlignment="1">
      <alignment horizontal="left"/>
    </xf>
    <xf numFmtId="0" fontId="45" fillId="14" borderId="0" xfId="17" applyFont="1" applyFill="1" applyAlignment="1">
      <alignment horizontal="left" vertical="top" wrapText="1"/>
    </xf>
    <xf numFmtId="0" fontId="40" fillId="13" borderId="0" xfId="9" applyFont="1" applyFill="1" applyAlignment="1">
      <alignment horizontal="left"/>
    </xf>
    <xf numFmtId="0" fontId="39" fillId="13" borderId="0" xfId="9" applyFont="1" applyFill="1"/>
    <xf numFmtId="0" fontId="40" fillId="13" borderId="0" xfId="9" applyFont="1" applyFill="1" applyAlignment="1">
      <alignment vertical="top" wrapText="1"/>
    </xf>
    <xf numFmtId="170" fontId="40" fillId="13" borderId="0" xfId="9" quotePrefix="1" applyNumberFormat="1" applyFont="1" applyFill="1" applyAlignment="1">
      <alignment horizontal="left" vertical="top" wrapText="1"/>
    </xf>
    <xf numFmtId="0" fontId="39" fillId="13" borderId="0" xfId="9" applyFont="1" applyFill="1" applyAlignment="1">
      <alignment wrapText="1"/>
    </xf>
    <xf numFmtId="0" fontId="40" fillId="14" borderId="0" xfId="17" applyFont="1" applyFill="1"/>
    <xf numFmtId="0" fontId="45" fillId="0" borderId="0" xfId="17" applyFont="1" applyAlignment="1">
      <alignment vertical="top" wrapText="1"/>
    </xf>
    <xf numFmtId="0" fontId="48" fillId="13" borderId="0" xfId="19" applyFont="1" applyFill="1"/>
    <xf numFmtId="0" fontId="49" fillId="13" borderId="0" xfId="19" applyFont="1" applyFill="1" applyAlignment="1">
      <alignment vertical="top"/>
    </xf>
    <xf numFmtId="0" fontId="50" fillId="13" borderId="0" xfId="19" applyFont="1" applyFill="1"/>
    <xf numFmtId="0" fontId="38" fillId="13" borderId="0" xfId="19" applyFont="1" applyFill="1"/>
    <xf numFmtId="0" fontId="50" fillId="13" borderId="0" xfId="19" applyFont="1" applyFill="1" applyAlignment="1">
      <alignment wrapText="1"/>
    </xf>
    <xf numFmtId="0" fontId="50" fillId="13" borderId="0" xfId="19" quotePrefix="1" applyFont="1" applyFill="1" applyAlignment="1">
      <alignment wrapText="1"/>
    </xf>
    <xf numFmtId="0" fontId="40" fillId="13" borderId="0" xfId="9" applyFont="1" applyFill="1" applyAlignment="1">
      <alignment horizontal="left" vertical="center"/>
    </xf>
    <xf numFmtId="0" fontId="38" fillId="13" borderId="0" xfId="9" applyFill="1" applyAlignment="1">
      <alignment horizontal="left" vertical="center"/>
    </xf>
    <xf numFmtId="0" fontId="26" fillId="9" borderId="0" xfId="0" applyFont="1" applyFill="1"/>
    <xf numFmtId="0" fontId="26" fillId="9" borderId="6" xfId="0" applyFont="1" applyFill="1" applyBorder="1"/>
    <xf numFmtId="0" fontId="29" fillId="9" borderId="8" xfId="0" applyFont="1" applyFill="1" applyBorder="1"/>
    <xf numFmtId="0" fontId="33" fillId="9" borderId="0" xfId="0" applyFont="1" applyFill="1"/>
    <xf numFmtId="0" fontId="29" fillId="9" borderId="5" xfId="0" applyFont="1" applyFill="1" applyBorder="1"/>
    <xf numFmtId="0" fontId="33" fillId="9" borderId="6" xfId="0" applyFont="1" applyFill="1" applyBorder="1"/>
    <xf numFmtId="1" fontId="0" fillId="6" borderId="0" xfId="0" applyNumberFormat="1" applyFill="1" applyAlignment="1">
      <alignment horizontal="center"/>
    </xf>
    <xf numFmtId="0" fontId="33" fillId="0" borderId="6" xfId="0" applyFont="1" applyBorder="1"/>
    <xf numFmtId="0" fontId="36" fillId="0" borderId="3" xfId="0" applyFont="1" applyBorder="1"/>
    <xf numFmtId="0" fontId="34" fillId="3" borderId="3" xfId="0" applyFont="1" applyFill="1" applyBorder="1" applyAlignment="1">
      <alignment horizontal="center"/>
    </xf>
    <xf numFmtId="0" fontId="34" fillId="0" borderId="3" xfId="0" applyFont="1" applyBorder="1" applyAlignment="1">
      <alignment horizontal="center"/>
    </xf>
    <xf numFmtId="1" fontId="34" fillId="0" borderId="3" xfId="0" applyNumberFormat="1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6" fillId="0" borderId="6" xfId="0" applyFont="1" applyBorder="1"/>
    <xf numFmtId="0" fontId="34" fillId="3" borderId="6" xfId="0" applyFont="1" applyFill="1" applyBorder="1" applyAlignment="1">
      <alignment horizontal="center"/>
    </xf>
    <xf numFmtId="0" fontId="36" fillId="0" borderId="6" xfId="0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27" fillId="0" borderId="2" xfId="0" applyFont="1" applyBorder="1"/>
    <xf numFmtId="0" fontId="35" fillId="0" borderId="3" xfId="0" applyFont="1" applyBorder="1"/>
    <xf numFmtId="2" fontId="27" fillId="4" borderId="3" xfId="0" applyNumberFormat="1" applyFont="1" applyFill="1" applyBorder="1" applyAlignment="1">
      <alignment horizontal="center"/>
    </xf>
    <xf numFmtId="2" fontId="27" fillId="0" borderId="3" xfId="0" applyNumberFormat="1" applyFont="1" applyBorder="1" applyAlignment="1">
      <alignment horizontal="center"/>
    </xf>
    <xf numFmtId="0" fontId="27" fillId="4" borderId="3" xfId="0" applyFont="1" applyFill="1" applyBorder="1" applyAlignment="1">
      <alignment horizontal="center"/>
    </xf>
    <xf numFmtId="0" fontId="27" fillId="5" borderId="3" xfId="0" applyFont="1" applyFill="1" applyBorder="1" applyAlignment="1">
      <alignment horizontal="center"/>
    </xf>
    <xf numFmtId="0" fontId="27" fillId="3" borderId="3" xfId="0" applyFont="1" applyFill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7" fillId="0" borderId="3" xfId="0" applyFont="1" applyBorder="1"/>
    <xf numFmtId="0" fontId="27" fillId="0" borderId="8" xfId="0" applyFont="1" applyBorder="1"/>
    <xf numFmtId="0" fontId="27" fillId="0" borderId="9" xfId="0" applyFont="1" applyBorder="1" applyAlignment="1">
      <alignment horizontal="center"/>
    </xf>
    <xf numFmtId="0" fontId="27" fillId="0" borderId="9" xfId="0" applyFont="1" applyBorder="1"/>
    <xf numFmtId="0" fontId="27" fillId="0" borderId="5" xfId="0" applyFont="1" applyBorder="1"/>
    <xf numFmtId="0" fontId="35" fillId="0" borderId="6" xfId="0" applyFont="1" applyBorder="1"/>
    <xf numFmtId="2" fontId="27" fillId="4" borderId="6" xfId="0" applyNumberFormat="1" applyFont="1" applyFill="1" applyBorder="1" applyAlignment="1">
      <alignment horizontal="center"/>
    </xf>
    <xf numFmtId="2" fontId="27" fillId="0" borderId="6" xfId="0" applyNumberFormat="1" applyFont="1" applyBorder="1" applyAlignment="1">
      <alignment horizontal="center"/>
    </xf>
    <xf numFmtId="0" fontId="27" fillId="4" borderId="6" xfId="0" applyFont="1" applyFill="1" applyBorder="1" applyAlignment="1">
      <alignment horizontal="center"/>
    </xf>
    <xf numFmtId="0" fontId="27" fillId="5" borderId="6" xfId="0" applyFont="1" applyFill="1" applyBorder="1" applyAlignment="1">
      <alignment horizontal="center"/>
    </xf>
    <xf numFmtId="0" fontId="27" fillId="3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7" xfId="0" applyFont="1" applyBorder="1" applyAlignment="1">
      <alignment horizontal="center"/>
    </xf>
    <xf numFmtId="1" fontId="27" fillId="0" borderId="2" xfId="0" applyNumberFormat="1" applyFont="1" applyBorder="1"/>
    <xf numFmtId="1" fontId="35" fillId="0" borderId="3" xfId="0" applyNumberFormat="1" applyFont="1" applyBorder="1"/>
    <xf numFmtId="1" fontId="27" fillId="0" borderId="3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27" fillId="10" borderId="8" xfId="0" quotePrefix="1" applyFont="1" applyFill="1" applyBorder="1"/>
    <xf numFmtId="0" fontId="27" fillId="10" borderId="8" xfId="0" applyFont="1" applyFill="1" applyBorder="1"/>
    <xf numFmtId="0" fontId="27" fillId="0" borderId="8" xfId="0" applyFont="1" applyBorder="1" applyAlignment="1">
      <alignment horizontal="left"/>
    </xf>
    <xf numFmtId="0" fontId="27" fillId="0" borderId="5" xfId="0" applyFont="1" applyBorder="1" applyAlignment="1">
      <alignment horizontal="left"/>
    </xf>
    <xf numFmtId="0" fontId="27" fillId="0" borderId="7" xfId="0" applyFont="1" applyBorder="1"/>
    <xf numFmtId="2" fontId="27" fillId="10" borderId="6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27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0" fontId="0" fillId="0" borderId="13" xfId="0" applyBorder="1"/>
    <xf numFmtId="0" fontId="0" fillId="0" borderId="10" xfId="0" applyBorder="1"/>
    <xf numFmtId="0" fontId="0" fillId="0" borderId="12" xfId="0" applyBorder="1"/>
    <xf numFmtId="0" fontId="0" fillId="0" borderId="11" xfId="0" applyBorder="1"/>
    <xf numFmtId="0" fontId="24" fillId="0" borderId="27" xfId="0" applyFont="1" applyBorder="1"/>
    <xf numFmtId="0" fontId="24" fillId="0" borderId="31" xfId="0" applyFont="1" applyBorder="1"/>
    <xf numFmtId="0" fontId="24" fillId="0" borderId="33" xfId="0" applyFont="1" applyBorder="1"/>
    <xf numFmtId="0" fontId="24" fillId="0" borderId="32" xfId="0" applyFont="1" applyBorder="1"/>
    <xf numFmtId="0" fontId="24" fillId="0" borderId="32" xfId="0" applyFont="1" applyBorder="1" applyAlignment="1">
      <alignment horizontal="center"/>
    </xf>
    <xf numFmtId="0" fontId="0" fillId="0" borderId="14" xfId="0" applyBorder="1"/>
    <xf numFmtId="0" fontId="24" fillId="0" borderId="29" xfId="0" applyFont="1" applyBorder="1"/>
    <xf numFmtId="0" fontId="0" fillId="0" borderId="30" xfId="0" applyBorder="1"/>
    <xf numFmtId="0" fontId="0" fillId="10" borderId="1" xfId="0" applyFill="1" applyBorder="1" applyAlignment="1">
      <alignment horizontal="center"/>
    </xf>
    <xf numFmtId="0" fontId="16" fillId="0" borderId="0" xfId="60" applyAlignment="1">
      <alignment horizontal="left"/>
    </xf>
    <xf numFmtId="0" fontId="16" fillId="0" borderId="0" xfId="60"/>
    <xf numFmtId="0" fontId="18" fillId="0" borderId="0" xfId="8"/>
    <xf numFmtId="0" fontId="24" fillId="0" borderId="29" xfId="0" applyFont="1" applyBorder="1" applyAlignment="1">
      <alignment horizontal="center"/>
    </xf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0" fontId="65" fillId="0" borderId="0" xfId="8" applyFont="1"/>
    <xf numFmtId="0" fontId="69" fillId="0" borderId="0" xfId="0" applyFont="1"/>
    <xf numFmtId="0" fontId="24" fillId="0" borderId="28" xfId="0" applyFont="1" applyBorder="1"/>
    <xf numFmtId="0" fontId="24" fillId="0" borderId="30" xfId="0" applyFont="1" applyBorder="1"/>
    <xf numFmtId="0" fontId="26" fillId="0" borderId="13" xfId="0" applyFon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28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65" fillId="0" borderId="0" xfId="0" applyFont="1"/>
    <xf numFmtId="0" fontId="14" fillId="0" borderId="0" xfId="0" applyFont="1"/>
    <xf numFmtId="0" fontId="14" fillId="0" borderId="0" xfId="0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65" fillId="0" borderId="0" xfId="0" applyFont="1" applyAlignment="1">
      <alignment horizontal="center"/>
    </xf>
    <xf numFmtId="0" fontId="50" fillId="0" borderId="0" xfId="0" applyFont="1"/>
    <xf numFmtId="0" fontId="63" fillId="0" borderId="0" xfId="0" applyFont="1"/>
    <xf numFmtId="0" fontId="65" fillId="0" borderId="28" xfId="0" applyFont="1" applyBorder="1"/>
    <xf numFmtId="0" fontId="65" fillId="0" borderId="29" xfId="0" applyFont="1" applyBorder="1"/>
    <xf numFmtId="0" fontId="14" fillId="10" borderId="29" xfId="0" applyFont="1" applyFill="1" applyBorder="1"/>
    <xf numFmtId="0" fontId="14" fillId="46" borderId="29" xfId="0" applyFont="1" applyFill="1" applyBorder="1"/>
    <xf numFmtId="0" fontId="14" fillId="47" borderId="29" xfId="0" applyFont="1" applyFill="1" applyBorder="1"/>
    <xf numFmtId="0" fontId="14" fillId="49" borderId="29" xfId="0" applyFont="1" applyFill="1" applyBorder="1"/>
    <xf numFmtId="0" fontId="14" fillId="12" borderId="29" xfId="0" applyFont="1" applyFill="1" applyBorder="1"/>
    <xf numFmtId="0" fontId="14" fillId="51" borderId="29" xfId="0" applyFont="1" applyFill="1" applyBorder="1"/>
    <xf numFmtId="0" fontId="14" fillId="3" borderId="30" xfId="0" applyFont="1" applyFill="1" applyBorder="1"/>
    <xf numFmtId="0" fontId="14" fillId="0" borderId="10" xfId="0" applyFont="1" applyBorder="1"/>
    <xf numFmtId="2" fontId="14" fillId="0" borderId="0" xfId="0" applyNumberFormat="1" applyFont="1"/>
    <xf numFmtId="2" fontId="14" fillId="0" borderId="11" xfId="0" applyNumberFormat="1" applyFont="1" applyBorder="1"/>
    <xf numFmtId="2" fontId="50" fillId="0" borderId="0" xfId="0" applyNumberFormat="1" applyFont="1"/>
    <xf numFmtId="2" fontId="50" fillId="0" borderId="11" xfId="0" applyNumberFormat="1" applyFont="1" applyBorder="1"/>
    <xf numFmtId="0" fontId="14" fillId="0" borderId="13" xfId="0" applyFont="1" applyBorder="1"/>
    <xf numFmtId="0" fontId="14" fillId="52" borderId="29" xfId="0" applyFont="1" applyFill="1" applyBorder="1"/>
    <xf numFmtId="0" fontId="14" fillId="50" borderId="29" xfId="0" applyFont="1" applyFill="1" applyBorder="1"/>
    <xf numFmtId="0" fontId="14" fillId="0" borderId="0" xfId="0" applyFont="1" applyAlignment="1">
      <alignment horizontal="left"/>
    </xf>
    <xf numFmtId="2" fontId="14" fillId="0" borderId="14" xfId="0" applyNumberFormat="1" applyFont="1" applyBorder="1"/>
    <xf numFmtId="1" fontId="14" fillId="0" borderId="0" xfId="0" applyNumberFormat="1" applyFont="1"/>
    <xf numFmtId="2" fontId="14" fillId="0" borderId="0" xfId="0" applyNumberFormat="1" applyFont="1" applyAlignment="1">
      <alignment horizontal="right"/>
    </xf>
    <xf numFmtId="0" fontId="70" fillId="0" borderId="0" xfId="0" applyFont="1"/>
    <xf numFmtId="1" fontId="70" fillId="0" borderId="0" xfId="0" applyNumberFormat="1" applyFont="1"/>
    <xf numFmtId="0" fontId="14" fillId="0" borderId="0" xfId="0" applyFont="1" applyAlignment="1">
      <alignment horizontal="right"/>
    </xf>
    <xf numFmtId="2" fontId="14" fillId="0" borderId="0" xfId="0" applyNumberFormat="1" applyFont="1" applyAlignment="1">
      <alignment horizontal="left"/>
    </xf>
    <xf numFmtId="169" fontId="14" fillId="0" borderId="0" xfId="0" applyNumberFormat="1" applyFont="1"/>
    <xf numFmtId="2" fontId="65" fillId="0" borderId="0" xfId="0" applyNumberFormat="1" applyFont="1" applyAlignment="1">
      <alignment horizontal="left"/>
    </xf>
    <xf numFmtId="171" fontId="14" fillId="0" borderId="0" xfId="0" applyNumberFormat="1" applyFont="1" applyAlignment="1">
      <alignment horizontal="left"/>
    </xf>
    <xf numFmtId="0" fontId="65" fillId="0" borderId="0" xfId="0" applyFont="1" applyAlignment="1">
      <alignment horizontal="left"/>
    </xf>
    <xf numFmtId="0" fontId="71" fillId="0" borderId="0" xfId="0" applyFont="1"/>
    <xf numFmtId="2" fontId="14" fillId="46" borderId="29" xfId="0" applyNumberFormat="1" applyFont="1" applyFill="1" applyBorder="1"/>
    <xf numFmtId="2" fontId="14" fillId="47" borderId="29" xfId="0" applyNumberFormat="1" applyFont="1" applyFill="1" applyBorder="1"/>
    <xf numFmtId="2" fontId="14" fillId="12" borderId="29" xfId="0" applyNumberFormat="1" applyFont="1" applyFill="1" applyBorder="1"/>
    <xf numFmtId="0" fontId="13" fillId="0" borderId="0" xfId="0" applyFont="1"/>
    <xf numFmtId="0" fontId="14" fillId="53" borderId="29" xfId="0" applyFont="1" applyFill="1" applyBorder="1"/>
    <xf numFmtId="0" fontId="0" fillId="0" borderId="0" xfId="0" applyAlignment="1">
      <alignment horizontal="left" indent="1"/>
    </xf>
    <xf numFmtId="0" fontId="24" fillId="3" borderId="2" xfId="0" applyFont="1" applyFill="1" applyBorder="1"/>
    <xf numFmtId="0" fontId="24" fillId="3" borderId="3" xfId="0" applyFont="1" applyFill="1" applyBorder="1"/>
    <xf numFmtId="0" fontId="24" fillId="3" borderId="4" xfId="0" applyFont="1" applyFill="1" applyBorder="1"/>
    <xf numFmtId="0" fontId="0" fillId="0" borderId="8" xfId="0" applyBorder="1" applyAlignment="1">
      <alignment horizontal="left"/>
    </xf>
    <xf numFmtId="0" fontId="0" fillId="0" borderId="9" xfId="0" applyBorder="1"/>
    <xf numFmtId="0" fontId="0" fillId="0" borderId="5" xfId="0" applyBorder="1" applyAlignment="1">
      <alignment horizontal="left"/>
    </xf>
    <xf numFmtId="0" fontId="0" fillId="0" borderId="7" xfId="0" applyBorder="1"/>
    <xf numFmtId="0" fontId="0" fillId="0" borderId="6" xfId="0" applyBorder="1" applyAlignment="1">
      <alignment horizontal="left"/>
    </xf>
    <xf numFmtId="0" fontId="36" fillId="3" borderId="3" xfId="0" applyFont="1" applyFill="1" applyBorder="1" applyAlignment="1">
      <alignment horizontal="center"/>
    </xf>
    <xf numFmtId="0" fontId="36" fillId="0" borderId="3" xfId="0" applyFont="1" applyBorder="1" applyAlignment="1">
      <alignment horizontal="center"/>
    </xf>
    <xf numFmtId="1" fontId="27" fillId="0" borderId="5" xfId="0" applyNumberFormat="1" applyFont="1" applyBorder="1"/>
    <xf numFmtId="0" fontId="36" fillId="3" borderId="6" xfId="0" applyFont="1" applyFill="1" applyBorder="1" applyAlignment="1">
      <alignment horizontal="center"/>
    </xf>
    <xf numFmtId="1" fontId="27" fillId="0" borderId="6" xfId="0" applyNumberFormat="1" applyFont="1" applyBorder="1" applyAlignment="1">
      <alignment horizontal="center"/>
    </xf>
    <xf numFmtId="0" fontId="36" fillId="0" borderId="7" xfId="0" applyFont="1" applyBorder="1" applyAlignment="1">
      <alignment horizontal="center"/>
    </xf>
    <xf numFmtId="1" fontId="72" fillId="0" borderId="0" xfId="0" applyNumberFormat="1" applyFont="1"/>
    <xf numFmtId="2" fontId="27" fillId="10" borderId="3" xfId="0" applyNumberFormat="1" applyFont="1" applyFill="1" applyBorder="1" applyAlignment="1">
      <alignment horizontal="center"/>
    </xf>
    <xf numFmtId="2" fontId="27" fillId="10" borderId="0" xfId="0" applyNumberFormat="1" applyFont="1" applyFill="1" applyAlignment="1">
      <alignment horizontal="center"/>
    </xf>
    <xf numFmtId="0" fontId="73" fillId="0" borderId="0" xfId="0" quotePrefix="1" applyFont="1"/>
    <xf numFmtId="0" fontId="74" fillId="0" borderId="0" xfId="0" quotePrefix="1" applyFont="1"/>
    <xf numFmtId="0" fontId="75" fillId="0" borderId="0" xfId="0" quotePrefix="1" applyFont="1"/>
    <xf numFmtId="0" fontId="35" fillId="5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3" borderId="0" xfId="0" applyFont="1" applyFill="1" applyAlignment="1">
      <alignment horizontal="center"/>
    </xf>
    <xf numFmtId="0" fontId="76" fillId="0" borderId="0" xfId="0" applyFont="1"/>
    <xf numFmtId="1" fontId="27" fillId="0" borderId="8" xfId="0" applyNumberFormat="1" applyFont="1" applyBorder="1"/>
    <xf numFmtId="0" fontId="34" fillId="0" borderId="0" xfId="0" applyFont="1" applyAlignment="1">
      <alignment horizontal="left"/>
    </xf>
    <xf numFmtId="0" fontId="35" fillId="0" borderId="3" xfId="0" quotePrefix="1" applyFont="1" applyBorder="1"/>
    <xf numFmtId="0" fontId="27" fillId="10" borderId="5" xfId="0" quotePrefix="1" applyFont="1" applyFill="1" applyBorder="1"/>
    <xf numFmtId="0" fontId="35" fillId="5" borderId="3" xfId="0" applyFont="1" applyFill="1" applyBorder="1" applyAlignment="1">
      <alignment horizontal="center"/>
    </xf>
    <xf numFmtId="0" fontId="35" fillId="0" borderId="3" xfId="0" applyFont="1" applyBorder="1" applyAlignment="1">
      <alignment horizontal="center"/>
    </xf>
    <xf numFmtId="0" fontId="35" fillId="3" borderId="3" xfId="0" applyFont="1" applyFill="1" applyBorder="1" applyAlignment="1">
      <alignment horizontal="center"/>
    </xf>
    <xf numFmtId="1" fontId="35" fillId="0" borderId="6" xfId="0" applyNumberFormat="1" applyFont="1" applyBorder="1"/>
    <xf numFmtId="0" fontId="27" fillId="10" borderId="8" xfId="0" applyFont="1" applyFill="1" applyBorder="1" applyAlignment="1">
      <alignment horizontal="left"/>
    </xf>
    <xf numFmtId="2" fontId="34" fillId="0" borderId="0" xfId="0" applyNumberFormat="1" applyFont="1" applyAlignment="1">
      <alignment horizontal="center"/>
    </xf>
    <xf numFmtId="2" fontId="27" fillId="3" borderId="3" xfId="0" applyNumberFormat="1" applyFont="1" applyFill="1" applyBorder="1" applyAlignment="1">
      <alignment horizontal="center"/>
    </xf>
    <xf numFmtId="0" fontId="27" fillId="0" borderId="24" xfId="0" applyFont="1" applyBorder="1" applyAlignment="1">
      <alignment horizontal="left"/>
    </xf>
    <xf numFmtId="0" fontId="35" fillId="0" borderId="25" xfId="0" applyFont="1" applyBorder="1"/>
    <xf numFmtId="0" fontId="27" fillId="4" borderId="25" xfId="0" applyFont="1" applyFill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5" borderId="25" xfId="0" applyFont="1" applyFill="1" applyBorder="1" applyAlignment="1">
      <alignment horizontal="center"/>
    </xf>
    <xf numFmtId="0" fontId="27" fillId="3" borderId="25" xfId="0" applyFont="1" applyFill="1" applyBorder="1" applyAlignment="1">
      <alignment horizontal="center"/>
    </xf>
    <xf numFmtId="0" fontId="27" fillId="0" borderId="26" xfId="0" applyFont="1" applyBorder="1" applyAlignment="1">
      <alignment horizontal="center"/>
    </xf>
    <xf numFmtId="2" fontId="27" fillId="3" borderId="0" xfId="0" applyNumberFormat="1" applyFont="1" applyFill="1" applyAlignment="1">
      <alignment horizontal="center"/>
    </xf>
    <xf numFmtId="0" fontId="27" fillId="0" borderId="6" xfId="0" applyFont="1" applyBorder="1"/>
    <xf numFmtId="0" fontId="34" fillId="4" borderId="3" xfId="0" applyFont="1" applyFill="1" applyBorder="1" applyAlignment="1">
      <alignment horizontal="center"/>
    </xf>
    <xf numFmtId="0" fontId="34" fillId="5" borderId="0" xfId="0" applyFont="1" applyFill="1" applyAlignment="1">
      <alignment horizontal="center"/>
    </xf>
    <xf numFmtId="0" fontId="34" fillId="4" borderId="6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2" fontId="34" fillId="4" borderId="0" xfId="0" applyNumberFormat="1" applyFont="1" applyFill="1" applyAlignment="1">
      <alignment horizontal="center"/>
    </xf>
    <xf numFmtId="0" fontId="27" fillId="10" borderId="2" xfId="0" applyFont="1" applyFill="1" applyBorder="1"/>
    <xf numFmtId="0" fontId="35" fillId="0" borderId="6" xfId="0" quotePrefix="1" applyFont="1" applyBorder="1"/>
    <xf numFmtId="1" fontId="34" fillId="3" borderId="0" xfId="0" applyNumberFormat="1" applyFont="1" applyFill="1" applyAlignment="1">
      <alignment horizontal="center"/>
    </xf>
    <xf numFmtId="171" fontId="27" fillId="0" borderId="0" xfId="0" applyNumberFormat="1" applyFont="1"/>
    <xf numFmtId="172" fontId="27" fillId="0" borderId="0" xfId="0" applyNumberFormat="1" applyFont="1"/>
    <xf numFmtId="169" fontId="27" fillId="0" borderId="0" xfId="0" applyNumberFormat="1" applyFont="1"/>
    <xf numFmtId="1" fontId="27" fillId="10" borderId="8" xfId="0" applyNumberFormat="1" applyFont="1" applyFill="1" applyBorder="1"/>
    <xf numFmtId="1" fontId="27" fillId="0" borderId="9" xfId="0" applyNumberFormat="1" applyFont="1" applyBorder="1" applyAlignment="1">
      <alignment horizontal="center"/>
    </xf>
    <xf numFmtId="1" fontId="27" fillId="0" borderId="7" xfId="0" applyNumberFormat="1" applyFont="1" applyBorder="1" applyAlignment="1">
      <alignment horizontal="center"/>
    </xf>
    <xf numFmtId="0" fontId="34" fillId="0" borderId="3" xfId="0" applyFont="1" applyBorder="1"/>
    <xf numFmtId="0" fontId="34" fillId="0" borderId="6" xfId="0" applyFont="1" applyBorder="1"/>
    <xf numFmtId="2" fontId="27" fillId="3" borderId="6" xfId="0" applyNumberFormat="1" applyFont="1" applyFill="1" applyBorder="1" applyAlignment="1">
      <alignment horizontal="center"/>
    </xf>
    <xf numFmtId="0" fontId="27" fillId="0" borderId="2" xfId="0" applyFont="1" applyBorder="1" applyAlignment="1">
      <alignment horizontal="left"/>
    </xf>
    <xf numFmtId="0" fontId="27" fillId="3" borderId="0" xfId="0" applyFont="1" applyFill="1"/>
    <xf numFmtId="0" fontId="34" fillId="3" borderId="0" xfId="0" applyFont="1" applyFill="1"/>
    <xf numFmtId="1" fontId="36" fillId="0" borderId="3" xfId="0" applyNumberFormat="1" applyFont="1" applyBorder="1"/>
    <xf numFmtId="1" fontId="27" fillId="4" borderId="3" xfId="0" applyNumberFormat="1" applyFont="1" applyFill="1" applyBorder="1" applyAlignment="1">
      <alignment horizontal="center"/>
    </xf>
    <xf numFmtId="1" fontId="36" fillId="0" borderId="6" xfId="0" applyNumberFormat="1" applyFont="1" applyBorder="1"/>
    <xf numFmtId="0" fontId="35" fillId="0" borderId="0" xfId="0" applyFont="1" applyAlignment="1">
      <alignment horizontal="left"/>
    </xf>
    <xf numFmtId="0" fontId="35" fillId="0" borderId="6" xfId="0" applyFont="1" applyBorder="1" applyAlignment="1">
      <alignment horizontal="left"/>
    </xf>
    <xf numFmtId="0" fontId="35" fillId="0" borderId="3" xfId="0" applyFont="1" applyBorder="1" applyAlignment="1">
      <alignment horizontal="left"/>
    </xf>
    <xf numFmtId="0" fontId="27" fillId="0" borderId="24" xfId="0" applyFont="1" applyBorder="1"/>
    <xf numFmtId="1" fontId="27" fillId="4" borderId="6" xfId="0" applyNumberFormat="1" applyFont="1" applyFill="1" applyBorder="1" applyAlignment="1">
      <alignment horizontal="center"/>
    </xf>
    <xf numFmtId="0" fontId="36" fillId="0" borderId="0" xfId="0" applyFont="1" applyAlignment="1">
      <alignment horizontal="left"/>
    </xf>
    <xf numFmtId="0" fontId="36" fillId="0" borderId="4" xfId="0" applyFont="1" applyBorder="1" applyAlignment="1">
      <alignment horizontal="center"/>
    </xf>
    <xf numFmtId="1" fontId="36" fillId="0" borderId="6" xfId="0" applyNumberFormat="1" applyFont="1" applyBorder="1" applyAlignment="1">
      <alignment horizontal="center"/>
    </xf>
    <xf numFmtId="1" fontId="36" fillId="4" borderId="6" xfId="0" applyNumberFormat="1" applyFont="1" applyFill="1" applyBorder="1" applyAlignment="1">
      <alignment horizontal="center"/>
    </xf>
    <xf numFmtId="1" fontId="27" fillId="3" borderId="6" xfId="0" applyNumberFormat="1" applyFont="1" applyFill="1" applyBorder="1" applyAlignment="1">
      <alignment horizontal="center"/>
    </xf>
    <xf numFmtId="0" fontId="27" fillId="3" borderId="6" xfId="0" applyFont="1" applyFill="1" applyBorder="1"/>
    <xf numFmtId="1" fontId="34" fillId="0" borderId="6" xfId="0" applyNumberFormat="1" applyFont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36" fillId="4" borderId="0" xfId="0" applyNumberFormat="1" applyFont="1" applyFill="1" applyAlignment="1">
      <alignment horizontal="center"/>
    </xf>
    <xf numFmtId="0" fontId="27" fillId="3" borderId="3" xfId="0" applyFont="1" applyFill="1" applyBorder="1"/>
    <xf numFmtId="1" fontId="27" fillId="3" borderId="3" xfId="0" applyNumberFormat="1" applyFont="1" applyFill="1" applyBorder="1" applyAlignment="1">
      <alignment horizontal="center"/>
    </xf>
    <xf numFmtId="1" fontId="27" fillId="0" borderId="4" xfId="0" applyNumberFormat="1" applyFont="1" applyBorder="1" applyAlignment="1">
      <alignment horizontal="center"/>
    </xf>
    <xf numFmtId="1" fontId="27" fillId="0" borderId="8" xfId="0" applyNumberFormat="1" applyFont="1" applyBorder="1" applyAlignment="1">
      <alignment horizontal="left"/>
    </xf>
    <xf numFmtId="167" fontId="27" fillId="0" borderId="8" xfId="1" applyFont="1" applyBorder="1"/>
    <xf numFmtId="167" fontId="35" fillId="0" borderId="0" xfId="1" applyFont="1"/>
    <xf numFmtId="1" fontId="35" fillId="0" borderId="3" xfId="0" applyNumberFormat="1" applyFont="1" applyBorder="1" applyAlignment="1">
      <alignment horizontal="left"/>
    </xf>
    <xf numFmtId="1" fontId="36" fillId="3" borderId="3" xfId="0" applyNumberFormat="1" applyFont="1" applyFill="1" applyBorder="1" applyAlignment="1">
      <alignment horizontal="center"/>
    </xf>
    <xf numFmtId="1" fontId="36" fillId="4" borderId="3" xfId="0" applyNumberFormat="1" applyFont="1" applyFill="1" applyBorder="1" applyAlignment="1">
      <alignment horizontal="center"/>
    </xf>
    <xf numFmtId="1" fontId="35" fillId="0" borderId="6" xfId="0" applyNumberFormat="1" applyFont="1" applyBorder="1" applyAlignment="1">
      <alignment horizontal="left"/>
    </xf>
    <xf numFmtId="1" fontId="36" fillId="3" borderId="6" xfId="0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left"/>
    </xf>
    <xf numFmtId="1" fontId="36" fillId="3" borderId="0" xfId="0" applyNumberFormat="1" applyFont="1" applyFill="1" applyAlignment="1">
      <alignment horizontal="center"/>
    </xf>
    <xf numFmtId="0" fontId="27" fillId="6" borderId="0" xfId="0" applyFont="1" applyFill="1" applyAlignment="1">
      <alignment horizontal="center"/>
    </xf>
    <xf numFmtId="2" fontId="27" fillId="6" borderId="3" xfId="0" applyNumberFormat="1" applyFont="1" applyFill="1" applyBorder="1" applyAlignment="1">
      <alignment horizontal="center"/>
    </xf>
    <xf numFmtId="2" fontId="27" fillId="6" borderId="0" xfId="0" applyNumberFormat="1" applyFont="1" applyFill="1" applyAlignment="1">
      <alignment horizontal="center"/>
    </xf>
    <xf numFmtId="2" fontId="27" fillId="6" borderId="6" xfId="0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center"/>
    </xf>
    <xf numFmtId="0" fontId="77" fillId="0" borderId="6" xfId="0" applyFont="1" applyBorder="1"/>
    <xf numFmtId="0" fontId="77" fillId="0" borderId="0" xfId="0" applyFont="1"/>
    <xf numFmtId="0" fontId="24" fillId="3" borderId="34" xfId="0" applyFont="1" applyFill="1" applyBorder="1"/>
    <xf numFmtId="2" fontId="0" fillId="10" borderId="1" xfId="0" applyNumberForma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0" fontId="12" fillId="0" borderId="0" xfId="0" applyFont="1"/>
    <xf numFmtId="0" fontId="80" fillId="0" borderId="0" xfId="0" applyFont="1"/>
    <xf numFmtId="0" fontId="80" fillId="8" borderId="1" xfId="0" applyFont="1" applyFill="1" applyBorder="1"/>
    <xf numFmtId="0" fontId="80" fillId="8" borderId="1" xfId="0" applyFont="1" applyFill="1" applyBorder="1" applyAlignment="1">
      <alignment horizontal="left"/>
    </xf>
    <xf numFmtId="0" fontId="80" fillId="0" borderId="34" xfId="7" applyFont="1" applyBorder="1"/>
    <xf numFmtId="0" fontId="81" fillId="8" borderId="1" xfId="0" applyFont="1" applyFill="1" applyBorder="1"/>
    <xf numFmtId="0" fontId="81" fillId="8" borderId="1" xfId="0" applyFont="1" applyFill="1" applyBorder="1" applyAlignment="1">
      <alignment horizontal="left"/>
    </xf>
    <xf numFmtId="169" fontId="81" fillId="8" borderId="1" xfId="0" applyNumberFormat="1" applyFont="1" applyFill="1" applyBorder="1" applyAlignment="1">
      <alignment horizontal="center"/>
    </xf>
    <xf numFmtId="0" fontId="80" fillId="0" borderId="8" xfId="0" applyFont="1" applyBorder="1"/>
    <xf numFmtId="0" fontId="80" fillId="0" borderId="5" xfId="0" applyFont="1" applyBorder="1"/>
    <xf numFmtId="0" fontId="80" fillId="0" borderId="6" xfId="0" applyFont="1" applyBorder="1"/>
    <xf numFmtId="0" fontId="80" fillId="8" borderId="1" xfId="0" applyFont="1" applyFill="1" applyBorder="1" applyAlignment="1">
      <alignment horizontal="center"/>
    </xf>
    <xf numFmtId="169" fontId="80" fillId="8" borderId="1" xfId="0" applyNumberFormat="1" applyFont="1" applyFill="1" applyBorder="1" applyAlignment="1">
      <alignment horizontal="center"/>
    </xf>
    <xf numFmtId="2" fontId="80" fillId="10" borderId="1" xfId="0" applyNumberFormat="1" applyFont="1" applyFill="1" applyBorder="1" applyAlignment="1">
      <alignment horizontal="center"/>
    </xf>
    <xf numFmtId="2" fontId="80" fillId="9" borderId="1" xfId="0" applyNumberFormat="1" applyFont="1" applyFill="1" applyBorder="1" applyAlignment="1">
      <alignment horizontal="center"/>
    </xf>
    <xf numFmtId="0" fontId="81" fillId="8" borderId="1" xfId="0" applyFont="1" applyFill="1" applyBorder="1" applyAlignment="1">
      <alignment horizontal="center"/>
    </xf>
    <xf numFmtId="2" fontId="80" fillId="12" borderId="1" xfId="0" applyNumberFormat="1" applyFont="1" applyFill="1" applyBorder="1" applyAlignment="1">
      <alignment horizontal="center"/>
    </xf>
    <xf numFmtId="2" fontId="80" fillId="11" borderId="1" xfId="0" applyNumberFormat="1" applyFont="1" applyFill="1" applyBorder="1" applyAlignment="1">
      <alignment horizontal="center"/>
    </xf>
    <xf numFmtId="0" fontId="80" fillId="0" borderId="2" xfId="0" applyFont="1" applyBorder="1"/>
    <xf numFmtId="0" fontId="80" fillId="0" borderId="3" xfId="0" applyFont="1" applyBorder="1"/>
    <xf numFmtId="0" fontId="80" fillId="0" borderId="4" xfId="0" applyFont="1" applyBorder="1"/>
    <xf numFmtId="0" fontId="80" fillId="0" borderId="9" xfId="0" applyFont="1" applyBorder="1"/>
    <xf numFmtId="0" fontId="80" fillId="10" borderId="0" xfId="0" applyFont="1" applyFill="1"/>
    <xf numFmtId="0" fontId="80" fillId="0" borderId="7" xfId="0" applyFont="1" applyBorder="1"/>
    <xf numFmtId="0" fontId="34" fillId="0" borderId="24" xfId="0" applyFont="1" applyBorder="1"/>
    <xf numFmtId="0" fontId="34" fillId="0" borderId="25" xfId="0" applyFont="1" applyBorder="1"/>
    <xf numFmtId="0" fontId="34" fillId="0" borderId="25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11" fillId="0" borderId="0" xfId="0" applyFont="1"/>
    <xf numFmtId="0" fontId="0" fillId="54" borderId="29" xfId="0" applyFill="1" applyBorder="1"/>
    <xf numFmtId="0" fontId="0" fillId="55" borderId="29" xfId="0" applyFill="1" applyBorder="1"/>
    <xf numFmtId="0" fontId="0" fillId="11" borderId="29" xfId="0" applyFill="1" applyBorder="1"/>
    <xf numFmtId="0" fontId="14" fillId="0" borderId="11" xfId="0" applyFont="1" applyBorder="1"/>
    <xf numFmtId="0" fontId="26" fillId="0" borderId="14" xfId="0" applyFont="1" applyBorder="1"/>
    <xf numFmtId="0" fontId="26" fillId="0" borderId="13" xfId="0" applyFont="1" applyBorder="1"/>
    <xf numFmtId="2" fontId="10" fillId="0" borderId="0" xfId="0" applyNumberFormat="1" applyFont="1"/>
    <xf numFmtId="0" fontId="10" fillId="0" borderId="0" xfId="0" applyFont="1"/>
    <xf numFmtId="0" fontId="9" fillId="0" borderId="0" xfId="0" applyFont="1"/>
    <xf numFmtId="9" fontId="0" fillId="0" borderId="0" xfId="72" applyFont="1"/>
    <xf numFmtId="0" fontId="80" fillId="0" borderId="0" xfId="7" applyFont="1"/>
    <xf numFmtId="169" fontId="80" fillId="0" borderId="0" xfId="0" applyNumberFormat="1" applyFont="1" applyAlignment="1">
      <alignment horizontal="center"/>
    </xf>
    <xf numFmtId="2" fontId="80" fillId="0" borderId="0" xfId="0" applyNumberFormat="1" applyFont="1" applyAlignment="1">
      <alignment horizontal="center"/>
    </xf>
    <xf numFmtId="0" fontId="80" fillId="0" borderId="0" xfId="0" applyFont="1" applyAlignment="1">
      <alignment horizontal="center"/>
    </xf>
    <xf numFmtId="2" fontId="27" fillId="0" borderId="4" xfId="0" applyNumberFormat="1" applyFont="1" applyBorder="1" applyAlignment="1">
      <alignment horizontal="center"/>
    </xf>
    <xf numFmtId="2" fontId="27" fillId="0" borderId="9" xfId="0" applyNumberFormat="1" applyFont="1" applyBorder="1" applyAlignment="1">
      <alignment horizontal="center"/>
    </xf>
    <xf numFmtId="2" fontId="27" fillId="0" borderId="7" xfId="0" applyNumberFormat="1" applyFont="1" applyBorder="1" applyAlignment="1">
      <alignment horizontal="center"/>
    </xf>
    <xf numFmtId="2" fontId="27" fillId="0" borderId="3" xfId="0" applyNumberFormat="1" applyFont="1" applyBorder="1"/>
    <xf numFmtId="2" fontId="27" fillId="0" borderId="0" xfId="0" applyNumberFormat="1" applyFont="1"/>
    <xf numFmtId="2" fontId="27" fillId="0" borderId="6" xfId="0" applyNumberFormat="1" applyFont="1" applyBorder="1"/>
    <xf numFmtId="2" fontId="35" fillId="0" borderId="3" xfId="0" applyNumberFormat="1" applyFont="1" applyBorder="1"/>
    <xf numFmtId="2" fontId="27" fillId="5" borderId="3" xfId="0" applyNumberFormat="1" applyFont="1" applyFill="1" applyBorder="1" applyAlignment="1">
      <alignment horizontal="center"/>
    </xf>
    <xf numFmtId="2" fontId="35" fillId="0" borderId="0" xfId="0" applyNumberFormat="1" applyFont="1"/>
    <xf numFmtId="2" fontId="27" fillId="5" borderId="0" xfId="0" applyNumberFormat="1" applyFont="1" applyFill="1" applyAlignment="1">
      <alignment horizontal="center"/>
    </xf>
    <xf numFmtId="2" fontId="35" fillId="0" borderId="6" xfId="0" applyNumberFormat="1" applyFont="1" applyBorder="1"/>
    <xf numFmtId="2" fontId="27" fillId="5" borderId="6" xfId="0" applyNumberFormat="1" applyFont="1" applyFill="1" applyBorder="1" applyAlignment="1">
      <alignment horizontal="center"/>
    </xf>
    <xf numFmtId="2" fontId="35" fillId="0" borderId="3" xfId="0" applyNumberFormat="1" applyFont="1" applyBorder="1" applyAlignment="1">
      <alignment horizontal="center"/>
    </xf>
    <xf numFmtId="2" fontId="35" fillId="0" borderId="0" xfId="0" applyNumberFormat="1" applyFont="1" applyAlignment="1">
      <alignment horizontal="center"/>
    </xf>
    <xf numFmtId="2" fontId="35" fillId="0" borderId="6" xfId="0" applyNumberFormat="1" applyFont="1" applyBorder="1" applyAlignment="1">
      <alignment horizontal="center"/>
    </xf>
    <xf numFmtId="2" fontId="27" fillId="0" borderId="4" xfId="0" applyNumberFormat="1" applyFont="1" applyBorder="1"/>
    <xf numFmtId="14" fontId="80" fillId="0" borderId="8" xfId="0" applyNumberFormat="1" applyFont="1" applyBorder="1"/>
    <xf numFmtId="14" fontId="80" fillId="0" borderId="0" xfId="0" applyNumberFormat="1" applyFont="1"/>
    <xf numFmtId="0" fontId="8" fillId="0" borderId="0" xfId="0" applyFont="1"/>
    <xf numFmtId="0" fontId="46" fillId="14" borderId="0" xfId="18" applyFill="1" applyAlignment="1" applyProtection="1"/>
    <xf numFmtId="0" fontId="7" fillId="48" borderId="29" xfId="0" applyFont="1" applyFill="1" applyBorder="1"/>
    <xf numFmtId="0" fontId="14" fillId="0" borderId="12" xfId="0" applyFont="1" applyBorder="1"/>
    <xf numFmtId="2" fontId="50" fillId="0" borderId="13" xfId="0" applyNumberFormat="1" applyFont="1" applyBorder="1"/>
    <xf numFmtId="0" fontId="7" fillId="0" borderId="0" xfId="0" applyFont="1"/>
    <xf numFmtId="0" fontId="14" fillId="56" borderId="0" xfId="0" applyFont="1" applyFill="1"/>
    <xf numFmtId="0" fontId="11" fillId="0" borderId="13" xfId="0" applyFont="1" applyBorder="1"/>
    <xf numFmtId="1" fontId="14" fillId="0" borderId="13" xfId="0" applyNumberFormat="1" applyFont="1" applyBorder="1"/>
    <xf numFmtId="2" fontId="14" fillId="0" borderId="13" xfId="0" applyNumberFormat="1" applyFont="1" applyBorder="1"/>
    <xf numFmtId="0" fontId="7" fillId="0" borderId="10" xfId="0" applyFont="1" applyBorder="1"/>
    <xf numFmtId="2" fontId="11" fillId="0" borderId="13" xfId="0" applyNumberFormat="1" applyFont="1" applyBorder="1"/>
    <xf numFmtId="0" fontId="84" fillId="0" borderId="0" xfId="0" applyFont="1"/>
    <xf numFmtId="0" fontId="85" fillId="0" borderId="0" xfId="0" applyFont="1"/>
    <xf numFmtId="0" fontId="6" fillId="0" borderId="0" xfId="0" applyFont="1"/>
    <xf numFmtId="2" fontId="6" fillId="0" borderId="0" xfId="0" applyNumberFormat="1" applyFont="1"/>
    <xf numFmtId="0" fontId="0" fillId="0" borderId="29" xfId="0" applyBorder="1"/>
    <xf numFmtId="0" fontId="0" fillId="0" borderId="28" xfId="0" applyBorder="1" applyAlignment="1">
      <alignment horizontal="left"/>
    </xf>
    <xf numFmtId="0" fontId="24" fillId="0" borderId="32" xfId="0" applyFont="1" applyBorder="1" applyAlignment="1">
      <alignment horizontal="center" wrapText="1"/>
    </xf>
    <xf numFmtId="0" fontId="24" fillId="0" borderId="33" xfId="0" applyFont="1" applyBorder="1" applyAlignment="1">
      <alignment horizontal="center"/>
    </xf>
    <xf numFmtId="0" fontId="0" fillId="0" borderId="32" xfId="0" applyBorder="1"/>
    <xf numFmtId="0" fontId="26" fillId="0" borderId="0" xfId="0" applyFont="1" applyAlignment="1">
      <alignment horizontal="center"/>
    </xf>
    <xf numFmtId="9" fontId="0" fillId="0" borderId="0" xfId="72" applyFont="1" applyAlignment="1">
      <alignment horizontal="center"/>
    </xf>
    <xf numFmtId="0" fontId="0" fillId="0" borderId="10" xfId="0" applyBorder="1" applyAlignment="1">
      <alignment horizontal="center"/>
    </xf>
    <xf numFmtId="9" fontId="0" fillId="0" borderId="0" xfId="0" applyNumberFormat="1"/>
    <xf numFmtId="9" fontId="0" fillId="0" borderId="0" xfId="72" applyFont="1" applyFill="1"/>
    <xf numFmtId="9" fontId="0" fillId="0" borderId="0" xfId="72" applyFont="1" applyFill="1" applyAlignment="1">
      <alignment horizontal="center"/>
    </xf>
    <xf numFmtId="0" fontId="0" fillId="0" borderId="0" xfId="0" applyAlignment="1">
      <alignment horizontal="right"/>
    </xf>
    <xf numFmtId="0" fontId="27" fillId="0" borderId="0" xfId="0" applyFont="1" applyAlignment="1">
      <alignment horizontal="right"/>
    </xf>
    <xf numFmtId="0" fontId="27" fillId="0" borderId="2" xfId="0" quotePrefix="1" applyFont="1" applyBorder="1"/>
    <xf numFmtId="0" fontId="27" fillId="0" borderId="8" xfId="0" quotePrefix="1" applyFont="1" applyBorder="1"/>
    <xf numFmtId="0" fontId="27" fillId="0" borderId="5" xfId="0" quotePrefix="1" applyFont="1" applyBorder="1"/>
    <xf numFmtId="0" fontId="0" fillId="0" borderId="0" xfId="0" applyAlignment="1">
      <alignment wrapText="1"/>
    </xf>
    <xf numFmtId="0" fontId="24" fillId="0" borderId="0" xfId="0" applyFont="1" applyAlignment="1">
      <alignment wrapText="1"/>
    </xf>
    <xf numFmtId="1" fontId="24" fillId="4" borderId="0" xfId="0" applyNumberFormat="1" applyFont="1" applyFill="1" applyAlignment="1">
      <alignment horizontal="center"/>
    </xf>
    <xf numFmtId="0" fontId="5" fillId="10" borderId="29" xfId="0" applyFont="1" applyFill="1" applyBorder="1"/>
    <xf numFmtId="2" fontId="5" fillId="47" borderId="29" xfId="0" applyNumberFormat="1" applyFont="1" applyFill="1" applyBorder="1"/>
    <xf numFmtId="0" fontId="5" fillId="50" borderId="29" xfId="0" applyFont="1" applyFill="1" applyBorder="1"/>
    <xf numFmtId="0" fontId="5" fillId="49" borderId="29" xfId="0" applyFont="1" applyFill="1" applyBorder="1"/>
    <xf numFmtId="0" fontId="80" fillId="9" borderId="0" xfId="0" applyFont="1" applyFill="1"/>
    <xf numFmtId="0" fontId="80" fillId="12" borderId="9" xfId="0" applyFont="1" applyFill="1" applyBorder="1"/>
    <xf numFmtId="0" fontId="4" fillId="0" borderId="0" xfId="0" applyFont="1"/>
    <xf numFmtId="0" fontId="81" fillId="0" borderId="0" xfId="0" applyFont="1" applyAlignment="1">
      <alignment horizontal="left"/>
    </xf>
    <xf numFmtId="0" fontId="81" fillId="0" borderId="0" xfId="0" applyFont="1"/>
    <xf numFmtId="0" fontId="81" fillId="0" borderId="0" xfId="0" applyFont="1" applyAlignment="1">
      <alignment horizontal="center"/>
    </xf>
    <xf numFmtId="169" fontId="81" fillId="0" borderId="0" xfId="0" applyNumberFormat="1" applyFont="1" applyAlignment="1">
      <alignment horizontal="center"/>
    </xf>
    <xf numFmtId="0" fontId="2" fillId="10" borderId="0" xfId="0" applyFont="1" applyFill="1"/>
    <xf numFmtId="0" fontId="2" fillId="0" borderId="0" xfId="0" applyFont="1"/>
    <xf numFmtId="2" fontId="50" fillId="0" borderId="14" xfId="0" applyNumberFormat="1" applyFont="1" applyBorder="1"/>
    <xf numFmtId="0" fontId="0" fillId="0" borderId="0" xfId="0" applyAlignment="1">
      <alignment horizontal="center" vertical="center"/>
    </xf>
    <xf numFmtId="0" fontId="0" fillId="0" borderId="36" xfId="0" applyBorder="1"/>
    <xf numFmtId="0" fontId="0" fillId="12" borderId="24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/>
    </xf>
    <xf numFmtId="0" fontId="80" fillId="8" borderId="37" xfId="0" applyFont="1" applyFill="1" applyBorder="1"/>
    <xf numFmtId="0" fontId="80" fillId="8" borderId="38" xfId="0" applyFont="1" applyFill="1" applyBorder="1"/>
    <xf numFmtId="0" fontId="80" fillId="8" borderId="38" xfId="0" applyFont="1" applyFill="1" applyBorder="1" applyAlignment="1">
      <alignment horizontal="left"/>
    </xf>
    <xf numFmtId="0" fontId="80" fillId="8" borderId="38" xfId="0" applyFont="1" applyFill="1" applyBorder="1" applyAlignment="1">
      <alignment horizontal="center"/>
    </xf>
    <xf numFmtId="169" fontId="80" fillId="8" borderId="39" xfId="0" applyNumberFormat="1" applyFont="1" applyFill="1" applyBorder="1" applyAlignment="1">
      <alignment horizontal="center"/>
    </xf>
    <xf numFmtId="0" fontId="80" fillId="8" borderId="40" xfId="0" applyFont="1" applyFill="1" applyBorder="1"/>
    <xf numFmtId="169" fontId="80" fillId="8" borderId="41" xfId="0" applyNumberFormat="1" applyFont="1" applyFill="1" applyBorder="1" applyAlignment="1">
      <alignment horizontal="center"/>
    </xf>
    <xf numFmtId="0" fontId="80" fillId="8" borderId="42" xfId="0" applyFont="1" applyFill="1" applyBorder="1"/>
    <xf numFmtId="0" fontId="80" fillId="8" borderId="43" xfId="0" applyFont="1" applyFill="1" applyBorder="1"/>
    <xf numFmtId="0" fontId="80" fillId="8" borderId="43" xfId="0" applyFont="1" applyFill="1" applyBorder="1" applyAlignment="1">
      <alignment horizontal="left"/>
    </xf>
    <xf numFmtId="0" fontId="80" fillId="8" borderId="43" xfId="0" applyFont="1" applyFill="1" applyBorder="1" applyAlignment="1">
      <alignment horizontal="center"/>
    </xf>
    <xf numFmtId="0" fontId="81" fillId="8" borderId="40" xfId="0" applyFont="1" applyFill="1" applyBorder="1"/>
    <xf numFmtId="169" fontId="81" fillId="8" borderId="41" xfId="0" applyNumberFormat="1" applyFont="1" applyFill="1" applyBorder="1" applyAlignment="1">
      <alignment horizontal="center"/>
    </xf>
    <xf numFmtId="0" fontId="81" fillId="8" borderId="40" xfId="0" applyFont="1" applyFill="1" applyBorder="1" applyAlignment="1">
      <alignment horizontal="left"/>
    </xf>
    <xf numFmtId="0" fontId="81" fillId="8" borderId="42" xfId="0" applyFont="1" applyFill="1" applyBorder="1"/>
    <xf numFmtId="0" fontId="81" fillId="8" borderId="43" xfId="0" applyFont="1" applyFill="1" applyBorder="1"/>
    <xf numFmtId="0" fontId="81" fillId="8" borderId="45" xfId="0" applyFont="1" applyFill="1" applyBorder="1" applyAlignment="1">
      <alignment horizontal="left"/>
    </xf>
    <xf numFmtId="0" fontId="81" fillId="8" borderId="43" xfId="0" applyFont="1" applyFill="1" applyBorder="1" applyAlignment="1">
      <alignment horizontal="center"/>
    </xf>
    <xf numFmtId="169" fontId="81" fillId="8" borderId="44" xfId="0" applyNumberFormat="1" applyFont="1" applyFill="1" applyBorder="1" applyAlignment="1">
      <alignment horizontal="center"/>
    </xf>
    <xf numFmtId="0" fontId="80" fillId="8" borderId="39" xfId="0" applyFont="1" applyFill="1" applyBorder="1" applyAlignment="1">
      <alignment horizontal="center"/>
    </xf>
    <xf numFmtId="0" fontId="80" fillId="8" borderId="36" xfId="0" applyFont="1" applyFill="1" applyBorder="1" applyAlignment="1">
      <alignment horizontal="center"/>
    </xf>
    <xf numFmtId="0" fontId="80" fillId="8" borderId="46" xfId="0" applyFont="1" applyFill="1" applyBorder="1" applyAlignment="1">
      <alignment horizontal="center"/>
    </xf>
    <xf numFmtId="0" fontId="80" fillId="8" borderId="41" xfId="0" applyFont="1" applyFill="1" applyBorder="1" applyAlignment="1">
      <alignment horizontal="center"/>
    </xf>
    <xf numFmtId="169" fontId="80" fillId="57" borderId="1" xfId="0" applyNumberFormat="1" applyFont="1" applyFill="1" applyBorder="1" applyAlignment="1">
      <alignment horizontal="center"/>
    </xf>
    <xf numFmtId="0" fontId="80" fillId="57" borderId="43" xfId="0" applyFont="1" applyFill="1" applyBorder="1" applyAlignment="1">
      <alignment horizontal="center"/>
    </xf>
    <xf numFmtId="0" fontId="80" fillId="57" borderId="44" xfId="0" applyFont="1" applyFill="1" applyBorder="1" applyAlignment="1">
      <alignment horizontal="center"/>
    </xf>
    <xf numFmtId="0" fontId="80" fillId="8" borderId="44" xfId="0" applyFont="1" applyFill="1" applyBorder="1" applyAlignment="1">
      <alignment horizontal="center"/>
    </xf>
    <xf numFmtId="169" fontId="80" fillId="57" borderId="43" xfId="0" applyNumberFormat="1" applyFont="1" applyFill="1" applyBorder="1" applyAlignment="1">
      <alignment horizontal="center"/>
    </xf>
    <xf numFmtId="169" fontId="80" fillId="57" borderId="44" xfId="0" applyNumberFormat="1" applyFont="1" applyFill="1" applyBorder="1" applyAlignment="1">
      <alignment horizontal="center"/>
    </xf>
    <xf numFmtId="169" fontId="80" fillId="57" borderId="38" xfId="0" applyNumberFormat="1" applyFont="1" applyFill="1" applyBorder="1" applyAlignment="1">
      <alignment horizontal="center"/>
    </xf>
    <xf numFmtId="169" fontId="81" fillId="57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right"/>
    </xf>
    <xf numFmtId="169" fontId="1" fillId="0" borderId="0" xfId="0" applyNumberFormat="1" applyFont="1" applyAlignment="1">
      <alignment horizontal="right"/>
    </xf>
    <xf numFmtId="0" fontId="50" fillId="0" borderId="0" xfId="0" applyFont="1" applyAlignment="1">
      <alignment horizontal="right"/>
    </xf>
    <xf numFmtId="169" fontId="50" fillId="0" borderId="0" xfId="0" applyNumberFormat="1" applyFont="1" applyAlignment="1">
      <alignment horizontal="right"/>
    </xf>
    <xf numFmtId="0" fontId="40" fillId="13" borderId="2" xfId="9" applyFont="1" applyFill="1" applyBorder="1" applyAlignment="1">
      <alignment horizontal="left" vertical="top" wrapText="1"/>
    </xf>
    <xf numFmtId="0" fontId="40" fillId="13" borderId="3" xfId="9" applyFont="1" applyFill="1" applyBorder="1" applyAlignment="1">
      <alignment horizontal="left" vertical="top" wrapText="1"/>
    </xf>
    <xf numFmtId="0" fontId="40" fillId="13" borderId="4" xfId="9" applyFont="1" applyFill="1" applyBorder="1" applyAlignment="1">
      <alignment horizontal="left" vertical="top" wrapText="1"/>
    </xf>
    <xf numFmtId="0" fontId="40" fillId="13" borderId="8" xfId="9" applyFont="1" applyFill="1" applyBorder="1" applyAlignment="1">
      <alignment horizontal="left" vertical="top" wrapText="1"/>
    </xf>
    <xf numFmtId="0" fontId="40" fillId="13" borderId="0" xfId="9" applyFont="1" applyFill="1" applyAlignment="1">
      <alignment horizontal="left" vertical="top" wrapText="1"/>
    </xf>
    <xf numFmtId="0" fontId="40" fillId="13" borderId="9" xfId="9" applyFont="1" applyFill="1" applyBorder="1" applyAlignment="1">
      <alignment horizontal="left" vertical="top" wrapText="1"/>
    </xf>
    <xf numFmtId="0" fontId="40" fillId="13" borderId="5" xfId="9" applyFont="1" applyFill="1" applyBorder="1" applyAlignment="1">
      <alignment horizontal="left" vertical="top" wrapText="1"/>
    </xf>
    <xf numFmtId="0" fontId="40" fillId="13" borderId="6" xfId="9" applyFont="1" applyFill="1" applyBorder="1" applyAlignment="1">
      <alignment horizontal="left" vertical="top" wrapText="1"/>
    </xf>
    <xf numFmtId="0" fontId="40" fillId="13" borderId="7" xfId="9" applyFont="1" applyFill="1" applyBorder="1" applyAlignment="1">
      <alignment horizontal="left" vertical="top" wrapText="1"/>
    </xf>
    <xf numFmtId="0" fontId="80" fillId="0" borderId="1" xfId="0" applyFont="1" applyBorder="1" applyAlignment="1">
      <alignment horizontal="center"/>
    </xf>
    <xf numFmtId="0" fontId="80" fillId="0" borderId="34" xfId="0" applyFont="1" applyBorder="1" applyAlignment="1">
      <alignment horizontal="center"/>
    </xf>
    <xf numFmtId="0" fontId="80" fillId="0" borderId="24" xfId="0" applyFont="1" applyBorder="1" applyAlignment="1">
      <alignment horizontal="center"/>
    </xf>
    <xf numFmtId="0" fontId="80" fillId="0" borderId="2" xfId="0" applyFont="1" applyBorder="1" applyAlignment="1">
      <alignment horizontal="center"/>
    </xf>
    <xf numFmtId="0" fontId="80" fillId="0" borderId="35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4" fillId="0" borderId="31" xfId="0" applyFont="1" applyBorder="1" applyAlignment="1">
      <alignment horizontal="left"/>
    </xf>
    <xf numFmtId="0" fontId="24" fillId="0" borderId="33" xfId="0" applyFont="1" applyBorder="1" applyAlignment="1">
      <alignment horizontal="left"/>
    </xf>
    <xf numFmtId="0" fontId="0" fillId="0" borderId="0" xfId="0" applyAlignment="1">
      <alignment horizontal="center"/>
    </xf>
  </cellXfs>
  <cellStyles count="104">
    <cellStyle name="20% - Accent1" xfId="37" builtinId="30" customBuiltin="1"/>
    <cellStyle name="20% - Accent1 2" xfId="81"/>
    <cellStyle name="20% - Accent2" xfId="41" builtinId="34" customBuiltin="1"/>
    <cellStyle name="20% - Accent2 2" xfId="83"/>
    <cellStyle name="20% - Accent3" xfId="45" builtinId="38" customBuiltin="1"/>
    <cellStyle name="20% - Accent3 2" xfId="85"/>
    <cellStyle name="20% - Accent4" xfId="49" builtinId="42" customBuiltin="1"/>
    <cellStyle name="20% - Accent4 2" xfId="87"/>
    <cellStyle name="20% - Accent5" xfId="53" builtinId="46" customBuiltin="1"/>
    <cellStyle name="20% - Accent5 2" xfId="89"/>
    <cellStyle name="20% - Accent6" xfId="57" builtinId="50" customBuiltin="1"/>
    <cellStyle name="20% - Accent6 2" xfId="91"/>
    <cellStyle name="40% - Accent1" xfId="38" builtinId="31" customBuiltin="1"/>
    <cellStyle name="40% - Accent1 2" xfId="82"/>
    <cellStyle name="40% - Accent2" xfId="42" builtinId="35" customBuiltin="1"/>
    <cellStyle name="40% - Accent2 2" xfId="84"/>
    <cellStyle name="40% - Accent3" xfId="46" builtinId="39" customBuiltin="1"/>
    <cellStyle name="40% - Accent3 2" xfId="86"/>
    <cellStyle name="40% - Accent4" xfId="50" builtinId="43" customBuiltin="1"/>
    <cellStyle name="40% - Accent4 2" xfId="88"/>
    <cellStyle name="40% - Accent5" xfId="54" builtinId="47" customBuiltin="1"/>
    <cellStyle name="40% - Accent5 2" xfId="90"/>
    <cellStyle name="40% - Accent6" xfId="58" builtinId="51" customBuiltin="1"/>
    <cellStyle name="40% - Accent6 2" xfId="92"/>
    <cellStyle name="60% - Accent1" xfId="39" builtinId="32" customBuiltin="1"/>
    <cellStyle name="60% - Accent2" xfId="43" builtinId="36" customBuiltin="1"/>
    <cellStyle name="60% - Accent3" xfId="47" builtinId="40" customBuiltin="1"/>
    <cellStyle name="60% - Accent4" xfId="51" builtinId="44" customBuiltin="1"/>
    <cellStyle name="60% - Accent5" xfId="55" builtinId="48" customBuiltin="1"/>
    <cellStyle name="60% - Accent6" xfId="59" builtinId="52" customBuiltin="1"/>
    <cellStyle name="Accent1" xfId="36" builtinId="29" customBuiltin="1"/>
    <cellStyle name="Accent2" xfId="40" builtinId="33" customBuiltin="1"/>
    <cellStyle name="Accent3" xfId="44" builtinId="37" customBuiltin="1"/>
    <cellStyle name="Accent4" xfId="48" builtinId="41" customBuiltin="1"/>
    <cellStyle name="Accent5" xfId="52" builtinId="45" customBuiltin="1"/>
    <cellStyle name="Accent6" xfId="56" builtinId="49" customBuiltin="1"/>
    <cellStyle name="Berekening" xfId="30" builtinId="22" customBuiltin="1"/>
    <cellStyle name="Controlecel" xfId="32" builtinId="23" customBuiltin="1"/>
    <cellStyle name="Excel Built-in Normal" xfId="1"/>
    <cellStyle name="Gekoppelde cel" xfId="31" builtinId="24" customBuiltin="1"/>
    <cellStyle name="Goed" xfId="25" builtinId="26" customBuiltin="1"/>
    <cellStyle name="Heading" xfId="2"/>
    <cellStyle name="Heading1" xfId="3"/>
    <cellStyle name="Hyperlink" xfId="18" builtinId="8"/>
    <cellStyle name="Invoer" xfId="28" builtinId="20" customBuiltin="1"/>
    <cellStyle name="Kop 1" xfId="21" builtinId="16" customBuiltin="1"/>
    <cellStyle name="Kop 2" xfId="22" builtinId="17" customBuiltin="1"/>
    <cellStyle name="Kop 3" xfId="23" builtinId="18" customBuiltin="1"/>
    <cellStyle name="Kop 4" xfId="24" builtinId="19" customBuiltin="1"/>
    <cellStyle name="Neutraal" xfId="27" builtinId="28" customBuiltin="1"/>
    <cellStyle name="Normal 2" xfId="9"/>
    <cellStyle name="Normal 2 2" xfId="13"/>
    <cellStyle name="Normal 3" xfId="8"/>
    <cellStyle name="Normal 3 2" xfId="66"/>
    <cellStyle name="Normal 3 2 2" xfId="99"/>
    <cellStyle name="Normal 3 3" xfId="76"/>
    <cellStyle name="Normal 4" xfId="14"/>
    <cellStyle name="Normal 4 2" xfId="68"/>
    <cellStyle name="Normal 4 2 2" xfId="101"/>
    <cellStyle name="Normal 4 3" xfId="78"/>
    <cellStyle name="Normal 5" xfId="19"/>
    <cellStyle name="Normal 5 2" xfId="71"/>
    <cellStyle name="Normal 6" xfId="10"/>
    <cellStyle name="Normal 7" xfId="17"/>
    <cellStyle name="Normal 8" xfId="60"/>
    <cellStyle name="Normal 8 2" xfId="93"/>
    <cellStyle name="Normal 9" xfId="73"/>
    <cellStyle name="Note 2" xfId="61"/>
    <cellStyle name="Note 2 2" xfId="94"/>
    <cellStyle name="Ongeldig" xfId="26" builtinId="27" customBuiltin="1"/>
    <cellStyle name="Procent" xfId="72" builtinId="5"/>
    <cellStyle name="Result" xfId="4"/>
    <cellStyle name="Result2" xfId="5"/>
    <cellStyle name="Standaard" xfId="0" builtinId="0" customBuiltin="1"/>
    <cellStyle name="Standaard 2" xfId="6"/>
    <cellStyle name="Standaard 2 2" xfId="7"/>
    <cellStyle name="Standaard 2 2 2" xfId="16"/>
    <cellStyle name="Standaard 2 2 2 2" xfId="70"/>
    <cellStyle name="Standaard 2 2 2 2 2" xfId="103"/>
    <cellStyle name="Standaard 2 2 2 3" xfId="80"/>
    <cellStyle name="Standaard 2 2 3" xfId="63"/>
    <cellStyle name="Standaard 2 2 3 2" xfId="96"/>
    <cellStyle name="Standaard 2 2 4" xfId="65"/>
    <cellStyle name="Standaard 2 2 4 2" xfId="98"/>
    <cellStyle name="Standaard 2 2 5" xfId="75"/>
    <cellStyle name="Standaard 2 3" xfId="15"/>
    <cellStyle name="Standaard 2 3 2" xfId="69"/>
    <cellStyle name="Standaard 2 3 2 2" xfId="102"/>
    <cellStyle name="Standaard 2 3 3" xfId="79"/>
    <cellStyle name="Standaard 2 4" xfId="62"/>
    <cellStyle name="Standaard 2 4 2" xfId="95"/>
    <cellStyle name="Standaard 2 5" xfId="64"/>
    <cellStyle name="Standaard 2 5 2" xfId="97"/>
    <cellStyle name="Standaard 2 6" xfId="74"/>
    <cellStyle name="Standaard 3" xfId="11"/>
    <cellStyle name="Standaard 3 2" xfId="12"/>
    <cellStyle name="Standaard 3 2 2" xfId="67"/>
    <cellStyle name="Standaard 3 2 2 2" xfId="100"/>
    <cellStyle name="Standaard 3 2 3" xfId="77"/>
    <cellStyle name="Titel" xfId="20" builtinId="15" customBuiltin="1"/>
    <cellStyle name="Totaal" xfId="35" builtinId="25" customBuiltin="1"/>
    <cellStyle name="Uitvoer" xfId="29" builtinId="21" customBuiltin="1"/>
    <cellStyle name="Verklarende tekst" xfId="34" builtinId="53" customBuiltin="1"/>
    <cellStyle name="Waarschuwingstekst" xfId="33" builtinId="11" customBuiltin="1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CC"/>
      <color rgb="FF99FF99"/>
      <color rgb="FFFF00FF"/>
      <color rgb="FF00FFFF"/>
      <color rgb="FFEB6C15"/>
      <color rgb="FF333300"/>
      <color rgb="FF009999"/>
      <color rgb="FF66FF66"/>
      <color rgb="FFFF0000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KRW'!$B$64:$B$68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'1 - Toetsresultaten KRW'!$C$64:$C$68</c:f>
              <c:numCache>
                <c:formatCode>General</c:formatCode>
                <c:ptCount val="5"/>
                <c:pt idx="0">
                  <c:v>0.27400000000000002</c:v>
                </c:pt>
                <c:pt idx="1">
                  <c:v>0.28199999999999997</c:v>
                </c:pt>
                <c:pt idx="2" formatCode="0.000">
                  <c:v>0.32900000000000001</c:v>
                </c:pt>
                <c:pt idx="3">
                  <c:v>0.315</c:v>
                </c:pt>
                <c:pt idx="4">
                  <c:v>0.28399999999999997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5-4D84-9FBD-1B0CD2F77127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KRW'!$B$64:$B$68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'1 - Toetsresultaten KRW'!$D$64:$D$68</c:f>
              <c:numCache>
                <c:formatCode>General</c:formatCode>
                <c:ptCount val="5"/>
                <c:pt idx="0">
                  <c:v>0.48199999999999998</c:v>
                </c:pt>
                <c:pt idx="1">
                  <c:v>0.48499999999999999</c:v>
                </c:pt>
                <c:pt idx="2" formatCode="0.000">
                  <c:v>0.434</c:v>
                </c:pt>
                <c:pt idx="3">
                  <c:v>0.439</c:v>
                </c:pt>
                <c:pt idx="4">
                  <c:v>0.45800000000000002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5-4D84-9FBD-1B0CD2F77127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KRW'!$B$64:$B$68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'1 - Toetsresultaten KRW'!$E$64:$E$68</c:f>
              <c:numCache>
                <c:formatCode>General</c:formatCode>
                <c:ptCount val="5"/>
                <c:pt idx="0">
                  <c:v>0.59499999999999997</c:v>
                </c:pt>
                <c:pt idx="1">
                  <c:v>0.70399999999999996</c:v>
                </c:pt>
                <c:pt idx="2" formatCode="0.000">
                  <c:v>0.68799999999999994</c:v>
                </c:pt>
                <c:pt idx="3">
                  <c:v>0.61199999999999999</c:v>
                </c:pt>
                <c:pt idx="4">
                  <c:v>0.61199999999999999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5-4D84-9FBD-1B0CD2F77127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KRW'!$B$64:$B$68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'1 - Toetsresultaten KRW'!$F$64:$F$68</c:f>
              <c:numCache>
                <c:formatCode>General</c:formatCode>
                <c:ptCount val="5"/>
                <c:pt idx="0">
                  <c:v>0.45</c:v>
                </c:pt>
                <c:pt idx="1">
                  <c:v>0.49</c:v>
                </c:pt>
                <c:pt idx="2" formatCode="0.000">
                  <c:v>0.48366666666666669</c:v>
                </c:pt>
                <c:pt idx="3">
                  <c:v>0.45500000000000002</c:v>
                </c:pt>
                <c:pt idx="4" formatCode="0.000">
                  <c:v>0.45100000000000001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75-4D84-9FBD-1B0CD2F77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Boven Rijn,</a:t>
            </a:r>
            <a:r>
              <a:rPr lang="en-US" baseline="0"/>
              <a:t> </a:t>
            </a:r>
            <a:r>
              <a:rPr lang="en-US"/>
              <a:t>Waal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KRW'!$B$69:$B$70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KRW'!$C$69:$C$70</c:f>
              <c:numCache>
                <c:formatCode>0.000</c:formatCode>
                <c:ptCount val="2"/>
                <c:pt idx="0" formatCode="General">
                  <c:v>0.16800000000000001</c:v>
                </c:pt>
                <c:pt idx="1">
                  <c:v>0.106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0-4845-B695-995622A01F2D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KRW'!$B$69:$B$70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KRW'!$D$69:$D$70</c:f>
              <c:numCache>
                <c:formatCode>0.000</c:formatCode>
                <c:ptCount val="2"/>
                <c:pt idx="0" formatCode="General">
                  <c:v>0.128</c:v>
                </c:pt>
                <c:pt idx="1">
                  <c:v>7.3999999999999996E-2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90-4845-B695-995622A01F2D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KRW'!$B$69:$B$70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KRW'!$E$69:$E$70</c:f>
              <c:numCache>
                <c:formatCode>0.000</c:formatCode>
                <c:ptCount val="2"/>
                <c:pt idx="0" formatCode="General">
                  <c:v>0.42699999999999999</c:v>
                </c:pt>
                <c:pt idx="1">
                  <c:v>0.64900000000000002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90-4845-B695-995622A01F2D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KRW'!$B$69:$B$70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KRW'!$F$69:$F$70</c:f>
              <c:numCache>
                <c:formatCode>0.000</c:formatCode>
                <c:ptCount val="2"/>
                <c:pt idx="0" formatCode="General">
                  <c:v>0.24099999999999999</c:v>
                </c:pt>
                <c:pt idx="1">
                  <c:v>0.27600000000000002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90-4845-B695-995622A01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KRW'!$B$85:$B$86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KRW'!$C$85:$C$86</c:f>
              <c:numCache>
                <c:formatCode>0.000</c:formatCode>
                <c:ptCount val="2"/>
                <c:pt idx="0" formatCode="General">
                  <c:v>0.26800000000000002</c:v>
                </c:pt>
                <c:pt idx="1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1-4D9A-A1BE-8B0B90414010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KRW'!$B$85:$B$86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KRW'!$D$85:$D$86</c:f>
              <c:numCache>
                <c:formatCode>0.000</c:formatCode>
                <c:ptCount val="2"/>
                <c:pt idx="0" formatCode="General">
                  <c:v>0.441</c:v>
                </c:pt>
                <c:pt idx="1">
                  <c:v>0.33800000000000002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1-4D9A-A1BE-8B0B90414010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KRW'!$B$85:$B$86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KRW'!$E$85:$E$86</c:f>
              <c:numCache>
                <c:formatCode>0.000</c:formatCode>
                <c:ptCount val="2"/>
                <c:pt idx="0" formatCode="General">
                  <c:v>0.56999999999999995</c:v>
                </c:pt>
                <c:pt idx="1">
                  <c:v>0.65600000000000003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1-4D9A-A1BE-8B0B90414010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KRW'!$B$85:$B$86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KRW'!$F$85:$F$86</c:f>
              <c:numCache>
                <c:formatCode>0.000</c:formatCode>
                <c:ptCount val="2"/>
                <c:pt idx="0" formatCode="General">
                  <c:v>0.42599999999999999</c:v>
                </c:pt>
                <c:pt idx="1">
                  <c:v>0.41799999999999998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81-4D9A-A1BE-8B0B90414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Zandmaas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KRW'!$B$93:$B$94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KRW'!$C$93:$C$94</c:f>
              <c:numCache>
                <c:formatCode>General</c:formatCode>
                <c:ptCount val="2"/>
                <c:pt idx="0">
                  <c:v>0.629</c:v>
                </c:pt>
                <c:pt idx="1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5-4DEF-BF4B-5D03AF93CE13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KRW'!$B$93:$B$94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KRW'!$D$93:$D$94</c:f>
              <c:numCache>
                <c:formatCode>General</c:formatCode>
                <c:ptCount val="2"/>
                <c:pt idx="0">
                  <c:v>0.60199999999999998</c:v>
                </c:pt>
                <c:pt idx="1">
                  <c:v>0.373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5-4DEF-BF4B-5D03AF93CE13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KRW'!$B$93:$B$94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KRW'!$E$93:$E$94</c:f>
              <c:numCache>
                <c:formatCode>General</c:formatCode>
                <c:ptCount val="2"/>
                <c:pt idx="0">
                  <c:v>0.67900000000000005</c:v>
                </c:pt>
                <c:pt idx="1">
                  <c:v>0.68899999999999995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5-4DEF-BF4B-5D03AF93CE13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KRW'!$B$93:$B$94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KRW'!$F$93:$F$94</c:f>
              <c:numCache>
                <c:formatCode>0.000</c:formatCode>
                <c:ptCount val="2"/>
                <c:pt idx="0" formatCode="General">
                  <c:v>0.63700000000000001</c:v>
                </c:pt>
                <c:pt idx="1">
                  <c:v>0.497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85-4DEF-BF4B-5D03AF93C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Beneden</a:t>
            </a:r>
            <a:r>
              <a:rPr lang="en-US" baseline="0"/>
              <a:t> </a:t>
            </a:r>
            <a:r>
              <a:rPr lang="en-US"/>
              <a:t>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556521580635753"/>
          <c:y val="0.18405643738977073"/>
          <c:w val="0.58044090842811313"/>
          <c:h val="0.72706078406865804"/>
        </c:manualLayout>
      </c:layout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KRW'!$B$60:$B$61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KRW'!$C$60:$C$61</c:f>
              <c:numCache>
                <c:formatCode>General</c:formatCode>
                <c:ptCount val="2"/>
                <c:pt idx="0">
                  <c:v>0.32700000000000001</c:v>
                </c:pt>
                <c:pt idx="1">
                  <c:v>0.30399999999999999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7E-4FAD-AD49-35B80CC9EF7C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KRW'!$B$60:$B$61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KRW'!$D$60:$D$61</c:f>
              <c:numCache>
                <c:formatCode>General</c:formatCode>
                <c:ptCount val="2"/>
                <c:pt idx="0">
                  <c:v>0.49399999999999999</c:v>
                </c:pt>
                <c:pt idx="1">
                  <c:v>0.504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7E-4FAD-AD49-35B80CC9EF7C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KRW'!$B$60:$B$61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KRW'!$E$60:$E$61</c:f>
              <c:numCache>
                <c:formatCode>General</c:formatCode>
                <c:ptCount val="2"/>
                <c:pt idx="0">
                  <c:v>0.68</c:v>
                </c:pt>
                <c:pt idx="1">
                  <c:v>0.68799999999999994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7E-4FAD-AD49-35B80CC9EF7C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KRW'!$B$60:$B$61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KRW'!$F$60:$F$61</c:f>
              <c:numCache>
                <c:formatCode>0.000</c:formatCode>
                <c:ptCount val="2"/>
                <c:pt idx="0" formatCode="General">
                  <c:v>0.5</c:v>
                </c:pt>
                <c:pt idx="1">
                  <c:v>0.499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7E-4FAD-AD49-35B80CC9E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Bovenmaas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KRW'!$B$71:$B$72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KRW'!$C$71:$C$72</c:f>
              <c:numCache>
                <c:formatCode>General</c:formatCode>
                <c:ptCount val="2"/>
                <c:pt idx="0">
                  <c:v>0.88100000000000001</c:v>
                </c:pt>
                <c:pt idx="1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D-4CB0-A3BA-39AF5659470D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KRW'!$B$71:$B$72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KRW'!$D$71:$D$72</c:f>
              <c:numCache>
                <c:formatCode>General</c:formatCode>
                <c:ptCount val="2"/>
                <c:pt idx="0">
                  <c:v>0.76100000000000001</c:v>
                </c:pt>
                <c:pt idx="1">
                  <c:v>0.879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6D-4CB0-A3BA-39AF5659470D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KRW'!$B$71:$B$72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KRW'!$E$71:$E$72</c:f>
              <c:numCache>
                <c:formatCode>General</c:formatCode>
                <c:ptCount val="2"/>
                <c:pt idx="0">
                  <c:v>0.69399999999999995</c:v>
                </c:pt>
                <c:pt idx="1">
                  <c:v>0.64400000000000002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D-4CB0-A3BA-39AF5659470D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KRW'!$B$71:$B$72</c:f>
              <c:numCache>
                <c:formatCode>General</c:formatCode>
                <c:ptCount val="2"/>
                <c:pt idx="0">
                  <c:v>2019</c:v>
                </c:pt>
                <c:pt idx="1">
                  <c:v>2022</c:v>
                </c:pt>
              </c:numCache>
            </c:numRef>
          </c:cat>
          <c:val>
            <c:numRef>
              <c:f>'1 - Toetsresultaten KRW'!$F$71:$F$72</c:f>
              <c:numCache>
                <c:formatCode>0.000</c:formatCode>
                <c:ptCount val="2"/>
                <c:pt idx="0" formatCode="General">
                  <c:v>0.77900000000000003</c:v>
                </c:pt>
                <c:pt idx="1">
                  <c:v>0.77800000000000002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6D-4CB0-A3BA-39AF56594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soorten'!$D$7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soorten'!$D$8:$D$25</c:f>
              <c:numCache>
                <c:formatCode>0.00</c:formatCode>
                <c:ptCount val="18"/>
                <c:pt idx="5">
                  <c:v>0.08</c:v>
                </c:pt>
                <c:pt idx="7">
                  <c:v>0.08</c:v>
                </c:pt>
                <c:pt idx="10">
                  <c:v>0.08</c:v>
                </c:pt>
                <c:pt idx="12">
                  <c:v>4.3999999999999997E-2</c:v>
                </c:pt>
                <c:pt idx="13">
                  <c:v>8.3000000000000004E-2</c:v>
                </c:pt>
                <c:pt idx="14">
                  <c:v>0.13</c:v>
                </c:pt>
                <c:pt idx="15">
                  <c:v>5.000000000000001E-2</c:v>
                </c:pt>
                <c:pt idx="16">
                  <c:v>0.12916666666666668</c:v>
                </c:pt>
                <c:pt idx="17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E83-44CF-BFDB-221A78B10488}"/>
            </c:ext>
          </c:extLst>
        </c:ser>
        <c:ser>
          <c:idx val="1"/>
          <c:order val="1"/>
          <c:tx>
            <c:strRef>
              <c:f>'2 - Trends soorten'!$E$7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soorten'!$E$8:$E$25</c:f>
              <c:numCache>
                <c:formatCode>0.00</c:formatCode>
                <c:ptCount val="18"/>
                <c:pt idx="5">
                  <c:v>3.23</c:v>
                </c:pt>
                <c:pt idx="7">
                  <c:v>0.24</c:v>
                </c:pt>
                <c:pt idx="10">
                  <c:v>1.62</c:v>
                </c:pt>
                <c:pt idx="12">
                  <c:v>3.94</c:v>
                </c:pt>
                <c:pt idx="13">
                  <c:v>7.56</c:v>
                </c:pt>
                <c:pt idx="14">
                  <c:v>9.15</c:v>
                </c:pt>
                <c:pt idx="15">
                  <c:v>6.6708333333333334</c:v>
                </c:pt>
                <c:pt idx="16">
                  <c:v>5.0541666666666671</c:v>
                </c:pt>
                <c:pt idx="17">
                  <c:v>5.9249999999999998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E83-44CF-BFDB-221A78B10488}"/>
            </c:ext>
          </c:extLst>
        </c:ser>
        <c:ser>
          <c:idx val="2"/>
          <c:order val="2"/>
          <c:tx>
            <c:strRef>
              <c:f>'2 - Trends soorten'!$F$7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soorten'!$F$8:$F$25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0.39</c:v>
                </c:pt>
                <c:pt idx="12">
                  <c:v>0.61</c:v>
                </c:pt>
                <c:pt idx="13">
                  <c:v>0.23</c:v>
                </c:pt>
                <c:pt idx="14">
                  <c:v>1.01</c:v>
                </c:pt>
                <c:pt idx="15">
                  <c:v>0.92500000000000016</c:v>
                </c:pt>
                <c:pt idx="16">
                  <c:v>9.1666666666666674E-2</c:v>
                </c:pt>
                <c:pt idx="17">
                  <c:v>0.438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E83-44CF-BFDB-221A78B10488}"/>
            </c:ext>
          </c:extLst>
        </c:ser>
        <c:ser>
          <c:idx val="3"/>
          <c:order val="3"/>
          <c:tx>
            <c:strRef>
              <c:f>'2 - Trends soorten'!$G$7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soorten'!$G$8:$G$25</c:f>
              <c:numCache>
                <c:formatCode>0.00</c:formatCode>
                <c:ptCount val="18"/>
                <c:pt idx="5">
                  <c:v>0</c:v>
                </c:pt>
                <c:pt idx="7">
                  <c:v>1.62</c:v>
                </c:pt>
                <c:pt idx="10">
                  <c:v>6.96</c:v>
                </c:pt>
                <c:pt idx="12">
                  <c:v>3.8</c:v>
                </c:pt>
                <c:pt idx="13">
                  <c:v>5.71</c:v>
                </c:pt>
                <c:pt idx="14">
                  <c:v>5.32</c:v>
                </c:pt>
                <c:pt idx="15">
                  <c:v>5.0874999999999995</c:v>
                </c:pt>
                <c:pt idx="16">
                  <c:v>0.30416666666666664</c:v>
                </c:pt>
                <c:pt idx="17">
                  <c:v>2.3879999999999999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E83-44CF-BFDB-221A78B10488}"/>
            </c:ext>
          </c:extLst>
        </c:ser>
        <c:ser>
          <c:idx val="4"/>
          <c:order val="4"/>
          <c:tx>
            <c:strRef>
              <c:f>'2 - Trends soorten'!$H$7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soorten'!$H$8:$H$25</c:f>
              <c:numCache>
                <c:formatCode>0.00</c:formatCode>
                <c:ptCount val="18"/>
                <c:pt idx="5">
                  <c:v>0.04</c:v>
                </c:pt>
                <c:pt idx="7">
                  <c:v>0.04</c:v>
                </c:pt>
                <c:pt idx="10">
                  <c:v>0.28000000000000003</c:v>
                </c:pt>
                <c:pt idx="12">
                  <c:v>0.41199999999999998</c:v>
                </c:pt>
                <c:pt idx="13">
                  <c:v>0.17499999999999999</c:v>
                </c:pt>
                <c:pt idx="14">
                  <c:v>0.83899999999999997</c:v>
                </c:pt>
                <c:pt idx="15">
                  <c:v>0.59166666666666667</c:v>
                </c:pt>
                <c:pt idx="16">
                  <c:v>0.30416666666666664</c:v>
                </c:pt>
                <c:pt idx="17">
                  <c:v>0.17899999999999999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E83-44CF-BFDB-221A78B10488}"/>
            </c:ext>
          </c:extLst>
        </c:ser>
        <c:ser>
          <c:idx val="5"/>
          <c:order val="5"/>
          <c:tx>
            <c:strRef>
              <c:f>'2 - Trends soorten'!$I$7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soorten'!$I$8:$I$25</c:f>
              <c:numCache>
                <c:formatCode>0.00</c:formatCode>
                <c:ptCount val="18"/>
                <c:pt idx="5">
                  <c:v>4.5999999999999999E-2</c:v>
                </c:pt>
                <c:pt idx="7">
                  <c:v>0</c:v>
                </c:pt>
                <c:pt idx="10">
                  <c:v>7.6999999999999999E-2</c:v>
                </c:pt>
                <c:pt idx="12">
                  <c:v>0.53</c:v>
                </c:pt>
                <c:pt idx="13">
                  <c:v>0.6</c:v>
                </c:pt>
                <c:pt idx="14">
                  <c:v>0.96</c:v>
                </c:pt>
                <c:pt idx="15">
                  <c:v>1.0125000000000002</c:v>
                </c:pt>
                <c:pt idx="16">
                  <c:v>2.125</c:v>
                </c:pt>
                <c:pt idx="17">
                  <c:v>0.68300000000000005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E83-44CF-BFDB-221A78B10488}"/>
            </c:ext>
          </c:extLst>
        </c:ser>
        <c:ser>
          <c:idx val="6"/>
          <c:order val="6"/>
          <c:tx>
            <c:strRef>
              <c:f>'2 - Trends soorten'!$J$7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soorten'!$J$8:$J$25</c:f>
              <c:numCache>
                <c:formatCode>0.00</c:formatCode>
                <c:ptCount val="18"/>
                <c:pt idx="5">
                  <c:v>4.0000000000000001E-3</c:v>
                </c:pt>
                <c:pt idx="7">
                  <c:v>0.04</c:v>
                </c:pt>
                <c:pt idx="10">
                  <c:v>0</c:v>
                </c:pt>
                <c:pt idx="12">
                  <c:v>0.41</c:v>
                </c:pt>
                <c:pt idx="13">
                  <c:v>0.58799999999999997</c:v>
                </c:pt>
                <c:pt idx="14">
                  <c:v>0.19</c:v>
                </c:pt>
                <c:pt idx="15">
                  <c:v>0.30833333333333335</c:v>
                </c:pt>
                <c:pt idx="16">
                  <c:v>0.55833333333333324</c:v>
                </c:pt>
                <c:pt idx="17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E83-44CF-BFDB-221A78B10488}"/>
            </c:ext>
          </c:extLst>
        </c:ser>
        <c:ser>
          <c:idx val="7"/>
          <c:order val="7"/>
          <c:tx>
            <c:strRef>
              <c:f>'2 - Trends soorten'!$K$7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soorten'!$K$8:$K$25</c:f>
              <c:numCache>
                <c:formatCode>0.00</c:formatCode>
                <c:ptCount val="18"/>
                <c:pt idx="5">
                  <c:v>8.0000000000000002E-3</c:v>
                </c:pt>
                <c:pt idx="7">
                  <c:v>3.8E-3</c:v>
                </c:pt>
                <c:pt idx="10">
                  <c:v>4.2000000000000003E-2</c:v>
                </c:pt>
                <c:pt idx="12">
                  <c:v>0.12</c:v>
                </c:pt>
                <c:pt idx="13">
                  <c:v>8.0000000000000002E-3</c:v>
                </c:pt>
                <c:pt idx="14">
                  <c:v>0.28999999999999998</c:v>
                </c:pt>
                <c:pt idx="15">
                  <c:v>0.1666666666666643</c:v>
                </c:pt>
                <c:pt idx="16">
                  <c:v>0.10000000000000142</c:v>
                </c:pt>
                <c:pt idx="17">
                  <c:v>0.39583333333333331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E83-44CF-BFDB-221A78B1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0675584"/>
        <c:axId val="60677120"/>
      </c:barChart>
      <c:catAx>
        <c:axId val="60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7120"/>
        <c:crosses val="autoZero"/>
        <c:auto val="1"/>
        <c:lblAlgn val="ctr"/>
        <c:lblOffset val="100"/>
        <c:noMultiLvlLbl val="0"/>
      </c:catAx>
      <c:valAx>
        <c:axId val="6067712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soorten'!$D$7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soorten'!$D$8:$D$25</c:f>
              <c:numCache>
                <c:formatCode>0.00</c:formatCode>
                <c:ptCount val="18"/>
                <c:pt idx="5">
                  <c:v>0.08</c:v>
                </c:pt>
                <c:pt idx="7">
                  <c:v>0.08</c:v>
                </c:pt>
                <c:pt idx="10">
                  <c:v>0.08</c:v>
                </c:pt>
                <c:pt idx="12">
                  <c:v>4.3999999999999997E-2</c:v>
                </c:pt>
                <c:pt idx="13">
                  <c:v>8.3000000000000004E-2</c:v>
                </c:pt>
                <c:pt idx="14">
                  <c:v>0.13</c:v>
                </c:pt>
                <c:pt idx="15">
                  <c:v>5.000000000000001E-2</c:v>
                </c:pt>
                <c:pt idx="16">
                  <c:v>0.12916666666666668</c:v>
                </c:pt>
                <c:pt idx="17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E-463B-9F1C-10C95F336591}"/>
            </c:ext>
          </c:extLst>
        </c:ser>
        <c:ser>
          <c:idx val="1"/>
          <c:order val="1"/>
          <c:tx>
            <c:strRef>
              <c:f>'2 - Trends soorten'!$E$7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soorten'!$E$8:$E$25</c:f>
              <c:numCache>
                <c:formatCode>0.00</c:formatCode>
                <c:ptCount val="18"/>
                <c:pt idx="5">
                  <c:v>3.23</c:v>
                </c:pt>
                <c:pt idx="7">
                  <c:v>0.24</c:v>
                </c:pt>
                <c:pt idx="10">
                  <c:v>1.62</c:v>
                </c:pt>
                <c:pt idx="12">
                  <c:v>3.94</c:v>
                </c:pt>
                <c:pt idx="13">
                  <c:v>7.56</c:v>
                </c:pt>
                <c:pt idx="14">
                  <c:v>9.15</c:v>
                </c:pt>
                <c:pt idx="15">
                  <c:v>6.6708333333333334</c:v>
                </c:pt>
                <c:pt idx="16">
                  <c:v>5.0541666666666671</c:v>
                </c:pt>
                <c:pt idx="17">
                  <c:v>5.9249999999999998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4E-463B-9F1C-10C95F336591}"/>
            </c:ext>
          </c:extLst>
        </c:ser>
        <c:ser>
          <c:idx val="2"/>
          <c:order val="2"/>
          <c:tx>
            <c:strRef>
              <c:f>'2 - Trends soorten'!$F$7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soorten'!$F$8:$F$25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0.39</c:v>
                </c:pt>
                <c:pt idx="12">
                  <c:v>0.61</c:v>
                </c:pt>
                <c:pt idx="13">
                  <c:v>0.23</c:v>
                </c:pt>
                <c:pt idx="14">
                  <c:v>1.01</c:v>
                </c:pt>
                <c:pt idx="15">
                  <c:v>0.92500000000000016</c:v>
                </c:pt>
                <c:pt idx="16">
                  <c:v>9.1666666666666674E-2</c:v>
                </c:pt>
                <c:pt idx="17">
                  <c:v>0.438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E-463B-9F1C-10C95F336591}"/>
            </c:ext>
          </c:extLst>
        </c:ser>
        <c:ser>
          <c:idx val="3"/>
          <c:order val="3"/>
          <c:tx>
            <c:strRef>
              <c:f>'2 - Trends soorten'!$G$7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soorten'!$G$8:$G$25</c:f>
              <c:numCache>
                <c:formatCode>0.00</c:formatCode>
                <c:ptCount val="18"/>
                <c:pt idx="5">
                  <c:v>0</c:v>
                </c:pt>
                <c:pt idx="7">
                  <c:v>1.62</c:v>
                </c:pt>
                <c:pt idx="10">
                  <c:v>6.96</c:v>
                </c:pt>
                <c:pt idx="12">
                  <c:v>3.8</c:v>
                </c:pt>
                <c:pt idx="13">
                  <c:v>5.71</c:v>
                </c:pt>
                <c:pt idx="14">
                  <c:v>5.32</c:v>
                </c:pt>
                <c:pt idx="15">
                  <c:v>5.0874999999999995</c:v>
                </c:pt>
                <c:pt idx="16">
                  <c:v>0.30416666666666664</c:v>
                </c:pt>
                <c:pt idx="17">
                  <c:v>2.3879999999999999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E-463B-9F1C-10C95F336591}"/>
            </c:ext>
          </c:extLst>
        </c:ser>
        <c:ser>
          <c:idx val="4"/>
          <c:order val="4"/>
          <c:tx>
            <c:strRef>
              <c:f>'2 - Trends soorten'!$H$7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soorten'!$H$8:$H$25</c:f>
              <c:numCache>
                <c:formatCode>0.00</c:formatCode>
                <c:ptCount val="18"/>
                <c:pt idx="5">
                  <c:v>0.04</c:v>
                </c:pt>
                <c:pt idx="7">
                  <c:v>0.04</c:v>
                </c:pt>
                <c:pt idx="10">
                  <c:v>0.28000000000000003</c:v>
                </c:pt>
                <c:pt idx="12">
                  <c:v>0.41199999999999998</c:v>
                </c:pt>
                <c:pt idx="13">
                  <c:v>0.17499999999999999</c:v>
                </c:pt>
                <c:pt idx="14">
                  <c:v>0.83899999999999997</c:v>
                </c:pt>
                <c:pt idx="15">
                  <c:v>0.59166666666666667</c:v>
                </c:pt>
                <c:pt idx="16">
                  <c:v>0.30416666666666664</c:v>
                </c:pt>
                <c:pt idx="17">
                  <c:v>0.17899999999999999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4E-463B-9F1C-10C95F336591}"/>
            </c:ext>
          </c:extLst>
        </c:ser>
        <c:ser>
          <c:idx val="5"/>
          <c:order val="5"/>
          <c:tx>
            <c:strRef>
              <c:f>'2 - Trends soorten'!$I$7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soorten'!$I$8:$I$25</c:f>
              <c:numCache>
                <c:formatCode>0.00</c:formatCode>
                <c:ptCount val="18"/>
                <c:pt idx="5">
                  <c:v>4.5999999999999999E-2</c:v>
                </c:pt>
                <c:pt idx="7">
                  <c:v>0</c:v>
                </c:pt>
                <c:pt idx="10">
                  <c:v>7.6999999999999999E-2</c:v>
                </c:pt>
                <c:pt idx="12">
                  <c:v>0.53</c:v>
                </c:pt>
                <c:pt idx="13">
                  <c:v>0.6</c:v>
                </c:pt>
                <c:pt idx="14">
                  <c:v>0.96</c:v>
                </c:pt>
                <c:pt idx="15">
                  <c:v>1.0125000000000002</c:v>
                </c:pt>
                <c:pt idx="16">
                  <c:v>2.125</c:v>
                </c:pt>
                <c:pt idx="17">
                  <c:v>0.68300000000000005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4E-463B-9F1C-10C95F336591}"/>
            </c:ext>
          </c:extLst>
        </c:ser>
        <c:ser>
          <c:idx val="6"/>
          <c:order val="6"/>
          <c:tx>
            <c:strRef>
              <c:f>'2 - Trends soorten'!$J$7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soorten'!$J$8:$J$25</c:f>
              <c:numCache>
                <c:formatCode>0.00</c:formatCode>
                <c:ptCount val="18"/>
                <c:pt idx="5">
                  <c:v>4.0000000000000001E-3</c:v>
                </c:pt>
                <c:pt idx="7">
                  <c:v>0.04</c:v>
                </c:pt>
                <c:pt idx="10">
                  <c:v>0</c:v>
                </c:pt>
                <c:pt idx="12">
                  <c:v>0.41</c:v>
                </c:pt>
                <c:pt idx="13">
                  <c:v>0.58799999999999997</c:v>
                </c:pt>
                <c:pt idx="14">
                  <c:v>0.19</c:v>
                </c:pt>
                <c:pt idx="15">
                  <c:v>0.30833333333333335</c:v>
                </c:pt>
                <c:pt idx="16">
                  <c:v>0.55833333333333324</c:v>
                </c:pt>
                <c:pt idx="17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4E-463B-9F1C-10C95F336591}"/>
            </c:ext>
          </c:extLst>
        </c:ser>
        <c:ser>
          <c:idx val="7"/>
          <c:order val="7"/>
          <c:tx>
            <c:strRef>
              <c:f>'2 - Trends soorten'!$K$7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soorten'!$B$8:$B$25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soorten'!$K$8:$K$25</c:f>
              <c:numCache>
                <c:formatCode>0.00</c:formatCode>
                <c:ptCount val="18"/>
                <c:pt idx="5">
                  <c:v>8.0000000000000002E-3</c:v>
                </c:pt>
                <c:pt idx="7">
                  <c:v>3.8E-3</c:v>
                </c:pt>
                <c:pt idx="10">
                  <c:v>4.2000000000000003E-2</c:v>
                </c:pt>
                <c:pt idx="12">
                  <c:v>0.12</c:v>
                </c:pt>
                <c:pt idx="13">
                  <c:v>8.0000000000000002E-3</c:v>
                </c:pt>
                <c:pt idx="14">
                  <c:v>0.28999999999999998</c:v>
                </c:pt>
                <c:pt idx="15">
                  <c:v>0.1666666666666643</c:v>
                </c:pt>
                <c:pt idx="16">
                  <c:v>0.10000000000000142</c:v>
                </c:pt>
                <c:pt idx="17">
                  <c:v>0.39583333333333331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4E-463B-9F1C-10C95F336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0675584"/>
        <c:axId val="60677120"/>
      </c:barChart>
      <c:catAx>
        <c:axId val="60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7120"/>
        <c:crosses val="autoZero"/>
        <c:auto val="1"/>
        <c:lblAlgn val="ctr"/>
        <c:lblOffset val="100"/>
        <c:noMultiLvlLbl val="0"/>
      </c:catAx>
      <c:valAx>
        <c:axId val="6067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Bovenmaas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'2 - Trends soorten'!$D$95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soorten'!$D$96:$D$113</c:f>
              <c:numCache>
                <c:formatCode>General</c:formatCode>
                <c:ptCount val="18"/>
                <c:pt idx="2">
                  <c:v>0</c:v>
                </c:pt>
                <c:pt idx="3">
                  <c:v>0.2</c:v>
                </c:pt>
                <c:pt idx="4">
                  <c:v>0.33</c:v>
                </c:pt>
                <c:pt idx="5">
                  <c:v>0.04</c:v>
                </c:pt>
                <c:pt idx="6">
                  <c:v>0.18</c:v>
                </c:pt>
                <c:pt idx="9">
                  <c:v>1.67</c:v>
                </c:pt>
                <c:pt idx="12">
                  <c:v>2</c:v>
                </c:pt>
                <c:pt idx="14">
                  <c:v>0.64</c:v>
                </c:pt>
                <c:pt idx="17" formatCode="0.00">
                  <c:v>0.45714285710000002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7-4D07-A017-D10FC6233873}"/>
            </c:ext>
          </c:extLst>
        </c:ser>
        <c:ser>
          <c:idx val="2"/>
          <c:order val="1"/>
          <c:tx>
            <c:strRef>
              <c:f>'2 - Trends soorten'!$E$95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soorten'!$E$96:$E$113</c:f>
              <c:numCache>
                <c:formatCode>General</c:formatCode>
                <c:ptCount val="18"/>
                <c:pt idx="2">
                  <c:v>2.68</c:v>
                </c:pt>
                <c:pt idx="3">
                  <c:v>7.4</c:v>
                </c:pt>
                <c:pt idx="4">
                  <c:v>4.33</c:v>
                </c:pt>
                <c:pt idx="5">
                  <c:v>8.4</c:v>
                </c:pt>
                <c:pt idx="6">
                  <c:v>8.33</c:v>
                </c:pt>
                <c:pt idx="9">
                  <c:v>2</c:v>
                </c:pt>
                <c:pt idx="12">
                  <c:v>3</c:v>
                </c:pt>
                <c:pt idx="14">
                  <c:v>5.59</c:v>
                </c:pt>
                <c:pt idx="17" formatCode="0.00">
                  <c:v>3.0142857143000001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A7-4D07-A017-D10FC6233873}"/>
            </c:ext>
          </c:extLst>
        </c:ser>
        <c:ser>
          <c:idx val="3"/>
          <c:order val="2"/>
          <c:tx>
            <c:strRef>
              <c:f>'2 - Trends soorten'!$F$95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soorten'!$F$96:$F$113</c:f>
              <c:numCache>
                <c:formatCode>General</c:formatCode>
                <c:ptCount val="18"/>
                <c:pt idx="2">
                  <c:v>6</c:v>
                </c:pt>
                <c:pt idx="3">
                  <c:v>0.64</c:v>
                </c:pt>
                <c:pt idx="4">
                  <c:v>2.85</c:v>
                </c:pt>
                <c:pt idx="5">
                  <c:v>24.24</c:v>
                </c:pt>
                <c:pt idx="6">
                  <c:v>0.52</c:v>
                </c:pt>
                <c:pt idx="9">
                  <c:v>0.67</c:v>
                </c:pt>
                <c:pt idx="12">
                  <c:v>3.72</c:v>
                </c:pt>
                <c:pt idx="14">
                  <c:v>2.02</c:v>
                </c:pt>
                <c:pt idx="17" formatCode="0.00">
                  <c:v>0.15714285710000001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A7-4D07-A017-D10FC6233873}"/>
            </c:ext>
          </c:extLst>
        </c:ser>
        <c:ser>
          <c:idx val="4"/>
          <c:order val="3"/>
          <c:tx>
            <c:strRef>
              <c:f>'2 - Trends soorten'!$G$95</c:f>
              <c:strCache>
                <c:ptCount val="1"/>
                <c:pt idx="0">
                  <c:v>Klein kroos</c:v>
                </c:pt>
              </c:strCache>
            </c:strRef>
          </c:tx>
          <c:spPr>
            <a:solidFill>
              <a:srgbClr val="00FFFF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soorten'!$G$96:$G$113</c:f>
              <c:numCache>
                <c:formatCode>General</c:formatCode>
                <c:ptCount val="18"/>
                <c:pt idx="2">
                  <c:v>0</c:v>
                </c:pt>
                <c:pt idx="3">
                  <c:v>0.48</c:v>
                </c:pt>
                <c:pt idx="4">
                  <c:v>2.3199999999999998</c:v>
                </c:pt>
                <c:pt idx="5">
                  <c:v>0.04</c:v>
                </c:pt>
                <c:pt idx="6">
                  <c:v>0.33</c:v>
                </c:pt>
                <c:pt idx="9">
                  <c:v>0.56999999999999995</c:v>
                </c:pt>
                <c:pt idx="12">
                  <c:v>6.88</c:v>
                </c:pt>
                <c:pt idx="14">
                  <c:v>1.44</c:v>
                </c:pt>
                <c:pt idx="17" formatCode="0.00">
                  <c:v>5.71428571E-2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A7-4D07-A017-D10FC6233873}"/>
            </c:ext>
          </c:extLst>
        </c:ser>
        <c:ser>
          <c:idx val="5"/>
          <c:order val="4"/>
          <c:tx>
            <c:strRef>
              <c:f>'2 - Trends soorten'!$H$95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soorten'!$H$96:$H$113</c:f>
              <c:numCache>
                <c:formatCode>General</c:formatCode>
                <c:ptCount val="18"/>
                <c:pt idx="2">
                  <c:v>0</c:v>
                </c:pt>
                <c:pt idx="3">
                  <c:v>1.2</c:v>
                </c:pt>
                <c:pt idx="4">
                  <c:v>0.68</c:v>
                </c:pt>
                <c:pt idx="5">
                  <c:v>0.42</c:v>
                </c:pt>
                <c:pt idx="6">
                  <c:v>0.02</c:v>
                </c:pt>
                <c:pt idx="9">
                  <c:v>3</c:v>
                </c:pt>
                <c:pt idx="12">
                  <c:v>4.5</c:v>
                </c:pt>
                <c:pt idx="14">
                  <c:v>4.5</c:v>
                </c:pt>
                <c:pt idx="17" formatCode="0.00">
                  <c:v>0.45714285710000002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A7-4D07-A017-D10FC6233873}"/>
            </c:ext>
          </c:extLst>
        </c:ser>
        <c:ser>
          <c:idx val="6"/>
          <c:order val="5"/>
          <c:tx>
            <c:strRef>
              <c:f>'2 - Trends soorten'!$I$95</c:f>
              <c:strCache>
                <c:ptCount val="1"/>
                <c:pt idx="0">
                  <c:v>Mattenbies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soorten'!$I$96:$I$113</c:f>
              <c:numCache>
                <c:formatCode>General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0.02</c:v>
                </c:pt>
                <c:pt idx="5">
                  <c:v>0</c:v>
                </c:pt>
                <c:pt idx="6">
                  <c:v>0</c:v>
                </c:pt>
                <c:pt idx="9">
                  <c:v>0.02</c:v>
                </c:pt>
                <c:pt idx="12">
                  <c:v>0.17</c:v>
                </c:pt>
                <c:pt idx="14">
                  <c:v>1</c:v>
                </c:pt>
                <c:pt idx="1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A7-4D07-A017-D10FC6233873}"/>
            </c:ext>
          </c:extLst>
        </c:ser>
        <c:ser>
          <c:idx val="7"/>
          <c:order val="6"/>
          <c:tx>
            <c:strRef>
              <c:f>'2 - Trends soorten'!$J$95</c:f>
              <c:strCache>
                <c:ptCount val="1"/>
                <c:pt idx="0">
                  <c:v>Pijlkruid</c:v>
                </c:pt>
              </c:strCache>
            </c:strRef>
          </c:tx>
          <c:spPr>
            <a:solidFill>
              <a:srgbClr val="333300"/>
            </a:solidFill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soorten'!$J$96:$J$113</c:f>
              <c:numCache>
                <c:formatCode>General</c:formatCode>
                <c:ptCount val="18"/>
                <c:pt idx="2">
                  <c:v>0.87</c:v>
                </c:pt>
                <c:pt idx="3">
                  <c:v>2</c:v>
                </c:pt>
                <c:pt idx="4">
                  <c:v>1.87</c:v>
                </c:pt>
                <c:pt idx="5">
                  <c:v>1.42</c:v>
                </c:pt>
                <c:pt idx="6">
                  <c:v>2.5499999999999998</c:v>
                </c:pt>
                <c:pt idx="9">
                  <c:v>2</c:v>
                </c:pt>
                <c:pt idx="12">
                  <c:v>6.18</c:v>
                </c:pt>
                <c:pt idx="14">
                  <c:v>3.17</c:v>
                </c:pt>
                <c:pt idx="17" formatCode="0.00">
                  <c:v>0.35714285709999999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CA-4459-923A-0BC4C9C21B09}"/>
            </c:ext>
          </c:extLst>
        </c:ser>
        <c:ser>
          <c:idx val="0"/>
          <c:order val="7"/>
          <c:tx>
            <c:strRef>
              <c:f>'2 - Trends soorten'!$K$95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soorten'!$K$96:$K$113</c:f>
              <c:numCache>
                <c:formatCode>General</c:formatCode>
                <c:ptCount val="18"/>
                <c:pt idx="2">
                  <c:v>3.33</c:v>
                </c:pt>
                <c:pt idx="3">
                  <c:v>2</c:v>
                </c:pt>
                <c:pt idx="4">
                  <c:v>1.67</c:v>
                </c:pt>
                <c:pt idx="5">
                  <c:v>10.02</c:v>
                </c:pt>
                <c:pt idx="6">
                  <c:v>3.33</c:v>
                </c:pt>
                <c:pt idx="9">
                  <c:v>5.17</c:v>
                </c:pt>
                <c:pt idx="12">
                  <c:v>3.18</c:v>
                </c:pt>
                <c:pt idx="14">
                  <c:v>6.35</c:v>
                </c:pt>
                <c:pt idx="17" formatCode="0.00">
                  <c:v>0.92857142859999997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CA-4459-923A-0BC4C9C21B09}"/>
            </c:ext>
          </c:extLst>
        </c:ser>
        <c:ser>
          <c:idx val="8"/>
          <c:order val="8"/>
          <c:tx>
            <c:strRef>
              <c:f>'2 - Trends soorten'!$L$95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soorten'!$L$96:$L$113</c:f>
              <c:numCache>
                <c:formatCode>General</c:formatCode>
                <c:ptCount val="18"/>
                <c:pt idx="2">
                  <c:v>10</c:v>
                </c:pt>
                <c:pt idx="3">
                  <c:v>4.2</c:v>
                </c:pt>
                <c:pt idx="4">
                  <c:v>8.52</c:v>
                </c:pt>
                <c:pt idx="5">
                  <c:v>9.2200000000000006</c:v>
                </c:pt>
                <c:pt idx="6">
                  <c:v>0.55000000000000004</c:v>
                </c:pt>
                <c:pt idx="9">
                  <c:v>0.18</c:v>
                </c:pt>
                <c:pt idx="12">
                  <c:v>2.68</c:v>
                </c:pt>
                <c:pt idx="14">
                  <c:v>4.5199999999999996</c:v>
                </c:pt>
                <c:pt idx="17" formatCode="0.00">
                  <c:v>2.0142875142999999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CA-4459-923A-0BC4C9C21B09}"/>
            </c:ext>
          </c:extLst>
        </c:ser>
        <c:ser>
          <c:idx val="9"/>
          <c:order val="9"/>
          <c:tx>
            <c:strRef>
              <c:f>'2 - Trends soorten'!$M$95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soorten'!$M$96:$M$113</c:f>
              <c:numCache>
                <c:formatCode>General</c:formatCode>
                <c:ptCount val="18"/>
                <c:pt idx="2">
                  <c:v>0.2</c:v>
                </c:pt>
                <c:pt idx="3">
                  <c:v>0.06</c:v>
                </c:pt>
                <c:pt idx="4">
                  <c:v>4.5</c:v>
                </c:pt>
                <c:pt idx="5">
                  <c:v>7</c:v>
                </c:pt>
                <c:pt idx="6">
                  <c:v>0.02</c:v>
                </c:pt>
                <c:pt idx="9">
                  <c:v>12.02</c:v>
                </c:pt>
                <c:pt idx="12">
                  <c:v>11.88</c:v>
                </c:pt>
                <c:pt idx="14">
                  <c:v>6.44</c:v>
                </c:pt>
                <c:pt idx="17" formatCode="0.00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CA-4459-923A-0BC4C9C21B09}"/>
            </c:ext>
          </c:extLst>
        </c:ser>
        <c:ser>
          <c:idx val="10"/>
          <c:order val="10"/>
          <c:tx>
            <c:strRef>
              <c:f>'2 - Trends soorten'!$N$95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soorten'!$N$96:$N$113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7">
                  <c:v>0.65714285709999998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CA-4459-923A-0BC4C9C21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0675584"/>
        <c:axId val="60677120"/>
      </c:barChart>
      <c:catAx>
        <c:axId val="60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7120"/>
        <c:crosses val="autoZero"/>
        <c:auto val="1"/>
        <c:lblAlgn val="ctr"/>
        <c:lblOffset val="100"/>
        <c:noMultiLvlLbl val="0"/>
      </c:catAx>
      <c:valAx>
        <c:axId val="60677120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Beneden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soorten'!$D$31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soorten'!$D$32:$D$49</c:f>
              <c:numCache>
                <c:formatCode>General</c:formatCode>
                <c:ptCount val="18"/>
                <c:pt idx="2">
                  <c:v>0.01</c:v>
                </c:pt>
                <c:pt idx="4">
                  <c:v>0</c:v>
                </c:pt>
                <c:pt idx="6">
                  <c:v>0</c:v>
                </c:pt>
                <c:pt idx="9">
                  <c:v>0.01</c:v>
                </c:pt>
                <c:pt idx="12">
                  <c:v>0.05</c:v>
                </c:pt>
                <c:pt idx="14">
                  <c:v>0.01</c:v>
                </c:pt>
                <c:pt idx="17" formatCode="0.00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1-4612-A1D0-DCCFB5FF5FF0}"/>
            </c:ext>
          </c:extLst>
        </c:ser>
        <c:ser>
          <c:idx val="1"/>
          <c:order val="1"/>
          <c:tx>
            <c:strRef>
              <c:f>'2 - Trends soorten'!$E$31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soorten'!$E$32:$E$49</c:f>
              <c:numCache>
                <c:formatCode>General</c:formatCode>
                <c:ptCount val="18"/>
                <c:pt idx="2">
                  <c:v>0.4</c:v>
                </c:pt>
                <c:pt idx="4">
                  <c:v>1.51</c:v>
                </c:pt>
                <c:pt idx="6">
                  <c:v>2.89</c:v>
                </c:pt>
                <c:pt idx="9">
                  <c:v>0.85</c:v>
                </c:pt>
                <c:pt idx="12">
                  <c:v>7.56</c:v>
                </c:pt>
                <c:pt idx="14">
                  <c:v>1.88</c:v>
                </c:pt>
                <c:pt idx="17" formatCode="0.00">
                  <c:v>6.5650000000000004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1-4612-A1D0-DCCFB5FF5FF0}"/>
            </c:ext>
          </c:extLst>
        </c:ser>
        <c:ser>
          <c:idx val="2"/>
          <c:order val="2"/>
          <c:tx>
            <c:strRef>
              <c:f>'2 - Trends soorten'!$F$31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soorten'!$F$32:$F$49</c:f>
              <c:numCache>
                <c:formatCode>General</c:formatCode>
                <c:ptCount val="18"/>
                <c:pt idx="2">
                  <c:v>0</c:v>
                </c:pt>
                <c:pt idx="3">
                  <c:v>0.25</c:v>
                </c:pt>
                <c:pt idx="4">
                  <c:v>2.2000000000000002</c:v>
                </c:pt>
                <c:pt idx="5">
                  <c:v>5.63</c:v>
                </c:pt>
                <c:pt idx="6">
                  <c:v>4.22</c:v>
                </c:pt>
                <c:pt idx="9">
                  <c:v>6.39</c:v>
                </c:pt>
                <c:pt idx="12">
                  <c:v>2.4300000000000002</c:v>
                </c:pt>
                <c:pt idx="14">
                  <c:v>6.04</c:v>
                </c:pt>
                <c:pt idx="17" formatCode="0.00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F1-4612-A1D0-DCCFB5FF5FF0}"/>
            </c:ext>
          </c:extLst>
        </c:ser>
        <c:ser>
          <c:idx val="3"/>
          <c:order val="3"/>
          <c:tx>
            <c:strRef>
              <c:f>'2 - Trends soorten'!$G$31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soorten'!$G$32:$G$49</c:f>
              <c:numCache>
                <c:formatCode>General</c:formatCode>
                <c:ptCount val="18"/>
                <c:pt idx="2">
                  <c:v>0.46</c:v>
                </c:pt>
                <c:pt idx="3">
                  <c:v>0.33</c:v>
                </c:pt>
                <c:pt idx="4">
                  <c:v>0.57999999999999996</c:v>
                </c:pt>
                <c:pt idx="5">
                  <c:v>1.26</c:v>
                </c:pt>
                <c:pt idx="6">
                  <c:v>3.16</c:v>
                </c:pt>
                <c:pt idx="9">
                  <c:v>0.13</c:v>
                </c:pt>
                <c:pt idx="12">
                  <c:v>1.85</c:v>
                </c:pt>
                <c:pt idx="14">
                  <c:v>1.48</c:v>
                </c:pt>
                <c:pt idx="17" formatCode="0.00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F1-4612-A1D0-DCCFB5FF5FF0}"/>
            </c:ext>
          </c:extLst>
        </c:ser>
        <c:ser>
          <c:idx val="4"/>
          <c:order val="4"/>
          <c:tx>
            <c:strRef>
              <c:f>'2 - Trends soorten'!$H$31</c:f>
              <c:strCache>
                <c:ptCount val="1"/>
                <c:pt idx="0">
                  <c:v>Pijlkruid</c:v>
                </c:pt>
              </c:strCache>
            </c:strRef>
          </c:tx>
          <c:spPr>
            <a:solidFill>
              <a:srgbClr val="333300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soorten'!$H$32:$H$49</c:f>
              <c:numCache>
                <c:formatCode>General</c:formatCode>
                <c:ptCount val="18"/>
                <c:pt idx="2">
                  <c:v>0.41</c:v>
                </c:pt>
                <c:pt idx="4">
                  <c:v>0</c:v>
                </c:pt>
                <c:pt idx="6">
                  <c:v>0.16</c:v>
                </c:pt>
                <c:pt idx="9">
                  <c:v>0.11</c:v>
                </c:pt>
                <c:pt idx="12">
                  <c:v>4.37</c:v>
                </c:pt>
                <c:pt idx="14">
                  <c:v>0.08</c:v>
                </c:pt>
                <c:pt idx="17" formatCode="0.00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F1-4612-A1D0-DCCFB5FF5FF0}"/>
            </c:ext>
          </c:extLst>
        </c:ser>
        <c:ser>
          <c:idx val="5"/>
          <c:order val="5"/>
          <c:tx>
            <c:strRef>
              <c:f>'2 - Trends soorten'!$I$31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soorten'!$I$32:$I$49</c:f>
              <c:numCache>
                <c:formatCode>General</c:formatCode>
                <c:ptCount val="18"/>
                <c:pt idx="2">
                  <c:v>0.01</c:v>
                </c:pt>
                <c:pt idx="4">
                  <c:v>1.02</c:v>
                </c:pt>
                <c:pt idx="6">
                  <c:v>0.06</c:v>
                </c:pt>
                <c:pt idx="9">
                  <c:v>3.75</c:v>
                </c:pt>
                <c:pt idx="12">
                  <c:v>0.97</c:v>
                </c:pt>
                <c:pt idx="14">
                  <c:v>0.06</c:v>
                </c:pt>
                <c:pt idx="1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F1-4612-A1D0-DCCFB5FF5FF0}"/>
            </c:ext>
          </c:extLst>
        </c:ser>
        <c:ser>
          <c:idx val="6"/>
          <c:order val="6"/>
          <c:tx>
            <c:strRef>
              <c:f>'2 - Trends soorten'!$J$31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soorten'!$J$32:$J$49</c:f>
              <c:numCache>
                <c:formatCode>General</c:formatCode>
                <c:ptCount val="18"/>
                <c:pt idx="2">
                  <c:v>1</c:v>
                </c:pt>
                <c:pt idx="4">
                  <c:v>0.15</c:v>
                </c:pt>
                <c:pt idx="6">
                  <c:v>0.27</c:v>
                </c:pt>
                <c:pt idx="9">
                  <c:v>0.53</c:v>
                </c:pt>
                <c:pt idx="12">
                  <c:v>1</c:v>
                </c:pt>
                <c:pt idx="14">
                  <c:v>0.5</c:v>
                </c:pt>
                <c:pt idx="17" formatCode="0.0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F1-4612-A1D0-DCCFB5FF5FF0}"/>
            </c:ext>
          </c:extLst>
        </c:ser>
        <c:ser>
          <c:idx val="7"/>
          <c:order val="7"/>
          <c:tx>
            <c:strRef>
              <c:f>'2 - Trends soorten'!$K$31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soorten'!$K$32:$K$49</c:f>
              <c:numCache>
                <c:formatCode>0.00</c:formatCode>
                <c:ptCount val="18"/>
                <c:pt idx="2">
                  <c:v>3.2800000000000002</c:v>
                </c:pt>
                <c:pt idx="4">
                  <c:v>0.9</c:v>
                </c:pt>
                <c:pt idx="6">
                  <c:v>5.35</c:v>
                </c:pt>
                <c:pt idx="9">
                  <c:v>0.10000000000000198</c:v>
                </c:pt>
                <c:pt idx="12">
                  <c:v>0</c:v>
                </c:pt>
                <c:pt idx="14">
                  <c:v>2.0400000000000009</c:v>
                </c:pt>
                <c:pt idx="17">
                  <c:v>3.6149999999999998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F1-4612-A1D0-DCCFB5FF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0675584"/>
        <c:axId val="60677120"/>
      </c:barChart>
      <c:catAx>
        <c:axId val="60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7120"/>
        <c:crosses val="autoZero"/>
        <c:auto val="1"/>
        <c:lblAlgn val="ctr"/>
        <c:lblOffset val="100"/>
        <c:noMultiLvlLbl val="0"/>
      </c:catAx>
      <c:valAx>
        <c:axId val="6067712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Bovenmaas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'2 - Trends soorten'!$D$95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soorten'!$D$96:$D$113</c:f>
              <c:numCache>
                <c:formatCode>General</c:formatCode>
                <c:ptCount val="18"/>
                <c:pt idx="2">
                  <c:v>0</c:v>
                </c:pt>
                <c:pt idx="3">
                  <c:v>0.2</c:v>
                </c:pt>
                <c:pt idx="4">
                  <c:v>0.33</c:v>
                </c:pt>
                <c:pt idx="5">
                  <c:v>0.04</c:v>
                </c:pt>
                <c:pt idx="6">
                  <c:v>0.18</c:v>
                </c:pt>
                <c:pt idx="9">
                  <c:v>1.67</c:v>
                </c:pt>
                <c:pt idx="12">
                  <c:v>2</c:v>
                </c:pt>
                <c:pt idx="14">
                  <c:v>0.64</c:v>
                </c:pt>
                <c:pt idx="17" formatCode="0.00">
                  <c:v>0.45714285710000002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A-4F32-BC09-F957C70006B8}"/>
            </c:ext>
          </c:extLst>
        </c:ser>
        <c:ser>
          <c:idx val="2"/>
          <c:order val="1"/>
          <c:tx>
            <c:strRef>
              <c:f>'2 - Trends soorten'!$E$95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soorten'!$E$96:$E$113</c:f>
              <c:numCache>
                <c:formatCode>General</c:formatCode>
                <c:ptCount val="18"/>
                <c:pt idx="2">
                  <c:v>2.68</c:v>
                </c:pt>
                <c:pt idx="3">
                  <c:v>7.4</c:v>
                </c:pt>
                <c:pt idx="4">
                  <c:v>4.33</c:v>
                </c:pt>
                <c:pt idx="5">
                  <c:v>8.4</c:v>
                </c:pt>
                <c:pt idx="6">
                  <c:v>8.33</c:v>
                </c:pt>
                <c:pt idx="9">
                  <c:v>2</c:v>
                </c:pt>
                <c:pt idx="12">
                  <c:v>3</c:v>
                </c:pt>
                <c:pt idx="14">
                  <c:v>5.59</c:v>
                </c:pt>
                <c:pt idx="17" formatCode="0.00">
                  <c:v>3.0142857143000001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6A-4F32-BC09-F957C70006B8}"/>
            </c:ext>
          </c:extLst>
        </c:ser>
        <c:ser>
          <c:idx val="3"/>
          <c:order val="2"/>
          <c:tx>
            <c:strRef>
              <c:f>'2 - Trends soorten'!$F$95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soorten'!$F$96:$F$113</c:f>
              <c:numCache>
                <c:formatCode>General</c:formatCode>
                <c:ptCount val="18"/>
                <c:pt idx="2">
                  <c:v>6</c:v>
                </c:pt>
                <c:pt idx="3">
                  <c:v>0.64</c:v>
                </c:pt>
                <c:pt idx="4">
                  <c:v>2.85</c:v>
                </c:pt>
                <c:pt idx="5">
                  <c:v>24.24</c:v>
                </c:pt>
                <c:pt idx="6">
                  <c:v>0.52</c:v>
                </c:pt>
                <c:pt idx="9">
                  <c:v>0.67</c:v>
                </c:pt>
                <c:pt idx="12">
                  <c:v>3.72</c:v>
                </c:pt>
                <c:pt idx="14">
                  <c:v>2.02</c:v>
                </c:pt>
                <c:pt idx="17" formatCode="0.00">
                  <c:v>0.15714285710000001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6A-4F32-BC09-F957C70006B8}"/>
            </c:ext>
          </c:extLst>
        </c:ser>
        <c:ser>
          <c:idx val="4"/>
          <c:order val="3"/>
          <c:tx>
            <c:strRef>
              <c:f>'2 - Trends soorten'!$G$95</c:f>
              <c:strCache>
                <c:ptCount val="1"/>
                <c:pt idx="0">
                  <c:v>Klein kroos</c:v>
                </c:pt>
              </c:strCache>
            </c:strRef>
          </c:tx>
          <c:spPr>
            <a:solidFill>
              <a:srgbClr val="00FFFF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soorten'!$G$96:$G$113</c:f>
              <c:numCache>
                <c:formatCode>General</c:formatCode>
                <c:ptCount val="18"/>
                <c:pt idx="2">
                  <c:v>0</c:v>
                </c:pt>
                <c:pt idx="3">
                  <c:v>0.48</c:v>
                </c:pt>
                <c:pt idx="4">
                  <c:v>2.3199999999999998</c:v>
                </c:pt>
                <c:pt idx="5">
                  <c:v>0.04</c:v>
                </c:pt>
                <c:pt idx="6">
                  <c:v>0.33</c:v>
                </c:pt>
                <c:pt idx="9">
                  <c:v>0.56999999999999995</c:v>
                </c:pt>
                <c:pt idx="12">
                  <c:v>6.88</c:v>
                </c:pt>
                <c:pt idx="14">
                  <c:v>1.44</c:v>
                </c:pt>
                <c:pt idx="17" formatCode="0.00">
                  <c:v>5.71428571E-2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6A-4F32-BC09-F957C70006B8}"/>
            </c:ext>
          </c:extLst>
        </c:ser>
        <c:ser>
          <c:idx val="5"/>
          <c:order val="4"/>
          <c:tx>
            <c:strRef>
              <c:f>'2 - Trends soorten'!$H$95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soorten'!$H$96:$H$113</c:f>
              <c:numCache>
                <c:formatCode>General</c:formatCode>
                <c:ptCount val="18"/>
                <c:pt idx="2">
                  <c:v>0</c:v>
                </c:pt>
                <c:pt idx="3">
                  <c:v>1.2</c:v>
                </c:pt>
                <c:pt idx="4">
                  <c:v>0.68</c:v>
                </c:pt>
                <c:pt idx="5">
                  <c:v>0.42</c:v>
                </c:pt>
                <c:pt idx="6">
                  <c:v>0.02</c:v>
                </c:pt>
                <c:pt idx="9">
                  <c:v>3</c:v>
                </c:pt>
                <c:pt idx="12">
                  <c:v>4.5</c:v>
                </c:pt>
                <c:pt idx="14">
                  <c:v>4.5</c:v>
                </c:pt>
                <c:pt idx="17" formatCode="0.00">
                  <c:v>0.45714285710000002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6A-4F32-BC09-F957C70006B8}"/>
            </c:ext>
          </c:extLst>
        </c:ser>
        <c:ser>
          <c:idx val="6"/>
          <c:order val="5"/>
          <c:tx>
            <c:strRef>
              <c:f>'2 - Trends soorten'!$I$95</c:f>
              <c:strCache>
                <c:ptCount val="1"/>
                <c:pt idx="0">
                  <c:v>Mattenbies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soorten'!$I$96:$I$113</c:f>
              <c:numCache>
                <c:formatCode>General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0.02</c:v>
                </c:pt>
                <c:pt idx="5">
                  <c:v>0</c:v>
                </c:pt>
                <c:pt idx="6">
                  <c:v>0</c:v>
                </c:pt>
                <c:pt idx="9">
                  <c:v>0.02</c:v>
                </c:pt>
                <c:pt idx="12">
                  <c:v>0.17</c:v>
                </c:pt>
                <c:pt idx="14">
                  <c:v>1</c:v>
                </c:pt>
                <c:pt idx="1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6A-4F32-BC09-F957C70006B8}"/>
            </c:ext>
          </c:extLst>
        </c:ser>
        <c:ser>
          <c:idx val="7"/>
          <c:order val="6"/>
          <c:tx>
            <c:strRef>
              <c:f>'2 - Trends soorten'!$J$95</c:f>
              <c:strCache>
                <c:ptCount val="1"/>
                <c:pt idx="0">
                  <c:v>Pijlkruid</c:v>
                </c:pt>
              </c:strCache>
            </c:strRef>
          </c:tx>
          <c:spPr>
            <a:solidFill>
              <a:srgbClr val="333300"/>
            </a:solidFill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soorten'!$J$96:$J$113</c:f>
              <c:numCache>
                <c:formatCode>General</c:formatCode>
                <c:ptCount val="18"/>
                <c:pt idx="2">
                  <c:v>0.87</c:v>
                </c:pt>
                <c:pt idx="3">
                  <c:v>2</c:v>
                </c:pt>
                <c:pt idx="4">
                  <c:v>1.87</c:v>
                </c:pt>
                <c:pt idx="5">
                  <c:v>1.42</c:v>
                </c:pt>
                <c:pt idx="6">
                  <c:v>2.5499999999999998</c:v>
                </c:pt>
                <c:pt idx="9">
                  <c:v>2</c:v>
                </c:pt>
                <c:pt idx="12">
                  <c:v>6.18</c:v>
                </c:pt>
                <c:pt idx="14">
                  <c:v>3.17</c:v>
                </c:pt>
                <c:pt idx="17" formatCode="0.00">
                  <c:v>0.35714285709999999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F-4661-BFB8-11C6DB8F0CEF}"/>
            </c:ext>
          </c:extLst>
        </c:ser>
        <c:ser>
          <c:idx val="8"/>
          <c:order val="7"/>
          <c:tx>
            <c:strRef>
              <c:f>'2 - Trends soorten'!$K$95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soorten'!$K$96:$K$113</c:f>
              <c:numCache>
                <c:formatCode>General</c:formatCode>
                <c:ptCount val="18"/>
                <c:pt idx="2">
                  <c:v>3.33</c:v>
                </c:pt>
                <c:pt idx="3">
                  <c:v>2</c:v>
                </c:pt>
                <c:pt idx="4">
                  <c:v>1.67</c:v>
                </c:pt>
                <c:pt idx="5">
                  <c:v>10.02</c:v>
                </c:pt>
                <c:pt idx="6">
                  <c:v>3.33</c:v>
                </c:pt>
                <c:pt idx="9">
                  <c:v>5.17</c:v>
                </c:pt>
                <c:pt idx="12">
                  <c:v>3.18</c:v>
                </c:pt>
                <c:pt idx="14">
                  <c:v>6.35</c:v>
                </c:pt>
                <c:pt idx="17" formatCode="0.00">
                  <c:v>0.92857142859999997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F-4661-BFB8-11C6DB8F0CEF}"/>
            </c:ext>
          </c:extLst>
        </c:ser>
        <c:ser>
          <c:idx val="9"/>
          <c:order val="8"/>
          <c:tx>
            <c:strRef>
              <c:f>'2 - Trends soorten'!$L$95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soorten'!$L$96:$L$113</c:f>
              <c:numCache>
                <c:formatCode>General</c:formatCode>
                <c:ptCount val="18"/>
                <c:pt idx="2">
                  <c:v>10</c:v>
                </c:pt>
                <c:pt idx="3">
                  <c:v>4.2</c:v>
                </c:pt>
                <c:pt idx="4">
                  <c:v>8.52</c:v>
                </c:pt>
                <c:pt idx="5">
                  <c:v>9.2200000000000006</c:v>
                </c:pt>
                <c:pt idx="6">
                  <c:v>0.55000000000000004</c:v>
                </c:pt>
                <c:pt idx="9">
                  <c:v>0.18</c:v>
                </c:pt>
                <c:pt idx="12">
                  <c:v>2.68</c:v>
                </c:pt>
                <c:pt idx="14">
                  <c:v>4.5199999999999996</c:v>
                </c:pt>
                <c:pt idx="17" formatCode="0.00">
                  <c:v>2.0142875142999999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F-4661-BFB8-11C6DB8F0CEF}"/>
            </c:ext>
          </c:extLst>
        </c:ser>
        <c:ser>
          <c:idx val="10"/>
          <c:order val="9"/>
          <c:tx>
            <c:strRef>
              <c:f>'2 - Trends soorten'!$M$95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soorten'!$M$96:$M$113</c:f>
              <c:numCache>
                <c:formatCode>General</c:formatCode>
                <c:ptCount val="18"/>
                <c:pt idx="2">
                  <c:v>0.2</c:v>
                </c:pt>
                <c:pt idx="3">
                  <c:v>0.06</c:v>
                </c:pt>
                <c:pt idx="4">
                  <c:v>4.5</c:v>
                </c:pt>
                <c:pt idx="5">
                  <c:v>7</c:v>
                </c:pt>
                <c:pt idx="6">
                  <c:v>0.02</c:v>
                </c:pt>
                <c:pt idx="9">
                  <c:v>12.02</c:v>
                </c:pt>
                <c:pt idx="12">
                  <c:v>11.88</c:v>
                </c:pt>
                <c:pt idx="14">
                  <c:v>6.44</c:v>
                </c:pt>
                <c:pt idx="17" formatCode="0.00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3F-4661-BFB8-11C6DB8F0CEF}"/>
            </c:ext>
          </c:extLst>
        </c:ser>
        <c:ser>
          <c:idx val="11"/>
          <c:order val="10"/>
          <c:tx>
            <c:strRef>
              <c:f>'2 - Trends soorten'!$N$95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'2 - Trends soorten'!$B$96:$B$113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soorten'!$N$96:$N$113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7">
                  <c:v>0.65714285709999998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3F-4661-BFB8-11C6DB8F0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0675584"/>
        <c:axId val="60677120"/>
      </c:barChart>
      <c:catAx>
        <c:axId val="60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7120"/>
        <c:crosses val="autoZero"/>
        <c:auto val="1"/>
        <c:lblAlgn val="ctr"/>
        <c:lblOffset val="100"/>
        <c:noMultiLvlLbl val="0"/>
      </c:catAx>
      <c:valAx>
        <c:axId val="6067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Hollandsche 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KRW'!$B$80:$B$84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'1 - Toetsresultaten KRW'!$C$80:$C$84</c:f>
              <c:numCache>
                <c:formatCode>General</c:formatCode>
                <c:ptCount val="5"/>
                <c:pt idx="0">
                  <c:v>7.2999999999999995E-2</c:v>
                </c:pt>
                <c:pt idx="1">
                  <c:v>3.9E-2</c:v>
                </c:pt>
                <c:pt idx="2">
                  <c:v>5.0999999999999997E-2</c:v>
                </c:pt>
                <c:pt idx="3">
                  <c:v>5.3999999999999999E-2</c:v>
                </c:pt>
                <c:pt idx="4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8-4A21-A1CB-31D272B26B62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KRW'!$B$80:$B$84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'1 - Toetsresultaten KRW'!$D$80:$D$84</c:f>
              <c:numCache>
                <c:formatCode>General</c:formatCode>
                <c:ptCount val="5"/>
                <c:pt idx="0">
                  <c:v>0.53600000000000003</c:v>
                </c:pt>
                <c:pt idx="1">
                  <c:v>0.58799999999999997</c:v>
                </c:pt>
                <c:pt idx="2">
                  <c:v>0.53300000000000003</c:v>
                </c:pt>
                <c:pt idx="3">
                  <c:v>0.65800000000000003</c:v>
                </c:pt>
                <c:pt idx="4">
                  <c:v>0.53400000000000003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8-4A21-A1CB-31D272B26B62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KRW'!$B$80:$B$84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'1 - Toetsresultaten KRW'!$E$80:$E$84</c:f>
              <c:numCache>
                <c:formatCode>General</c:formatCode>
                <c:ptCount val="5"/>
                <c:pt idx="0">
                  <c:v>0.51400000000000001</c:v>
                </c:pt>
                <c:pt idx="1">
                  <c:v>0.56999999999999995</c:v>
                </c:pt>
                <c:pt idx="2" formatCode="0.000">
                  <c:v>0.53800000000000003</c:v>
                </c:pt>
                <c:pt idx="3">
                  <c:v>0.497</c:v>
                </c:pt>
                <c:pt idx="4">
                  <c:v>0.496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8-4A21-A1CB-31D272B26B62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KRW'!$B$80:$B$84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'1 - Toetsresultaten KRW'!$F$80:$F$84</c:f>
              <c:numCache>
                <c:formatCode>General</c:formatCode>
                <c:ptCount val="5"/>
                <c:pt idx="0">
                  <c:v>0.374</c:v>
                </c:pt>
                <c:pt idx="1">
                  <c:v>0.39900000000000002</c:v>
                </c:pt>
                <c:pt idx="2" formatCode="0.000">
                  <c:v>0.37400000000000005</c:v>
                </c:pt>
                <c:pt idx="3">
                  <c:v>0.40300000000000002</c:v>
                </c:pt>
                <c:pt idx="4" formatCode="0.000">
                  <c:v>0.35299999999999998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8-4A21-A1CB-31D272B26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Beneden</a:t>
            </a:r>
            <a:r>
              <a:rPr lang="en-GB" sz="1200" b="1" baseline="0">
                <a:solidFill>
                  <a:sysClr val="windowText" lastClr="000000"/>
                </a:solidFill>
              </a:rPr>
              <a:t> Maas</a:t>
            </a:r>
            <a:endParaRPr lang="en-GB" sz="12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soorten'!$D$31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soorten'!$D$32:$D$49</c:f>
              <c:numCache>
                <c:formatCode>General</c:formatCode>
                <c:ptCount val="18"/>
                <c:pt idx="2">
                  <c:v>0.01</c:v>
                </c:pt>
                <c:pt idx="4">
                  <c:v>0</c:v>
                </c:pt>
                <c:pt idx="6">
                  <c:v>0</c:v>
                </c:pt>
                <c:pt idx="9">
                  <c:v>0.01</c:v>
                </c:pt>
                <c:pt idx="12">
                  <c:v>0.05</c:v>
                </c:pt>
                <c:pt idx="14">
                  <c:v>0.01</c:v>
                </c:pt>
                <c:pt idx="17" formatCode="0.00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3-4AFB-ACF3-A189B861EC5B}"/>
            </c:ext>
          </c:extLst>
        </c:ser>
        <c:ser>
          <c:idx val="1"/>
          <c:order val="1"/>
          <c:tx>
            <c:strRef>
              <c:f>'2 - Trends soorten'!$E$31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soorten'!$E$32:$E$49</c:f>
              <c:numCache>
                <c:formatCode>General</c:formatCode>
                <c:ptCount val="18"/>
                <c:pt idx="2">
                  <c:v>0.4</c:v>
                </c:pt>
                <c:pt idx="4">
                  <c:v>1.51</c:v>
                </c:pt>
                <c:pt idx="6">
                  <c:v>2.89</c:v>
                </c:pt>
                <c:pt idx="9">
                  <c:v>0.85</c:v>
                </c:pt>
                <c:pt idx="12">
                  <c:v>7.56</c:v>
                </c:pt>
                <c:pt idx="14">
                  <c:v>1.88</c:v>
                </c:pt>
                <c:pt idx="17" formatCode="0.00">
                  <c:v>6.5650000000000004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63-4AFB-ACF3-A189B861EC5B}"/>
            </c:ext>
          </c:extLst>
        </c:ser>
        <c:ser>
          <c:idx val="2"/>
          <c:order val="2"/>
          <c:tx>
            <c:strRef>
              <c:f>'2 - Trends soorten'!$F$31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soorten'!$F$32:$F$49</c:f>
              <c:numCache>
                <c:formatCode>General</c:formatCode>
                <c:ptCount val="18"/>
                <c:pt idx="2">
                  <c:v>0</c:v>
                </c:pt>
                <c:pt idx="3">
                  <c:v>0.25</c:v>
                </c:pt>
                <c:pt idx="4">
                  <c:v>2.2000000000000002</c:v>
                </c:pt>
                <c:pt idx="5">
                  <c:v>5.63</c:v>
                </c:pt>
                <c:pt idx="6">
                  <c:v>4.22</c:v>
                </c:pt>
                <c:pt idx="9">
                  <c:v>6.39</c:v>
                </c:pt>
                <c:pt idx="12">
                  <c:v>2.4300000000000002</c:v>
                </c:pt>
                <c:pt idx="14">
                  <c:v>6.04</c:v>
                </c:pt>
                <c:pt idx="17" formatCode="0.00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63-4AFB-ACF3-A189B861EC5B}"/>
            </c:ext>
          </c:extLst>
        </c:ser>
        <c:ser>
          <c:idx val="3"/>
          <c:order val="3"/>
          <c:tx>
            <c:strRef>
              <c:f>'2 - Trends soorten'!$G$31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soorten'!$G$32:$G$49</c:f>
              <c:numCache>
                <c:formatCode>General</c:formatCode>
                <c:ptCount val="18"/>
                <c:pt idx="2">
                  <c:v>0.46</c:v>
                </c:pt>
                <c:pt idx="3">
                  <c:v>0.33</c:v>
                </c:pt>
                <c:pt idx="4">
                  <c:v>0.57999999999999996</c:v>
                </c:pt>
                <c:pt idx="5">
                  <c:v>1.26</c:v>
                </c:pt>
                <c:pt idx="6">
                  <c:v>3.16</c:v>
                </c:pt>
                <c:pt idx="9">
                  <c:v>0.13</c:v>
                </c:pt>
                <c:pt idx="12">
                  <c:v>1.85</c:v>
                </c:pt>
                <c:pt idx="14">
                  <c:v>1.48</c:v>
                </c:pt>
                <c:pt idx="17" formatCode="0.00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63-4AFB-ACF3-A189B861EC5B}"/>
            </c:ext>
          </c:extLst>
        </c:ser>
        <c:ser>
          <c:idx val="4"/>
          <c:order val="4"/>
          <c:tx>
            <c:strRef>
              <c:f>'2 - Trends soorten'!$H$31</c:f>
              <c:strCache>
                <c:ptCount val="1"/>
                <c:pt idx="0">
                  <c:v>Pijlkruid</c:v>
                </c:pt>
              </c:strCache>
            </c:strRef>
          </c:tx>
          <c:spPr>
            <a:solidFill>
              <a:srgbClr val="333300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soorten'!$H$32:$H$49</c:f>
              <c:numCache>
                <c:formatCode>General</c:formatCode>
                <c:ptCount val="18"/>
                <c:pt idx="2">
                  <c:v>0.41</c:v>
                </c:pt>
                <c:pt idx="4">
                  <c:v>0</c:v>
                </c:pt>
                <c:pt idx="6">
                  <c:v>0.16</c:v>
                </c:pt>
                <c:pt idx="9">
                  <c:v>0.11</c:v>
                </c:pt>
                <c:pt idx="12">
                  <c:v>4.37</c:v>
                </c:pt>
                <c:pt idx="14">
                  <c:v>0.08</c:v>
                </c:pt>
                <c:pt idx="17" formatCode="0.00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63-4AFB-ACF3-A189B861EC5B}"/>
            </c:ext>
          </c:extLst>
        </c:ser>
        <c:ser>
          <c:idx val="5"/>
          <c:order val="5"/>
          <c:tx>
            <c:strRef>
              <c:f>'2 - Trends soorten'!$I$31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soorten'!$I$32:$I$49</c:f>
              <c:numCache>
                <c:formatCode>General</c:formatCode>
                <c:ptCount val="18"/>
                <c:pt idx="2">
                  <c:v>0.01</c:v>
                </c:pt>
                <c:pt idx="4">
                  <c:v>1.02</c:v>
                </c:pt>
                <c:pt idx="6">
                  <c:v>0.06</c:v>
                </c:pt>
                <c:pt idx="9">
                  <c:v>3.75</c:v>
                </c:pt>
                <c:pt idx="12">
                  <c:v>0.97</c:v>
                </c:pt>
                <c:pt idx="14">
                  <c:v>0.06</c:v>
                </c:pt>
                <c:pt idx="1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63-4AFB-ACF3-A189B861EC5B}"/>
            </c:ext>
          </c:extLst>
        </c:ser>
        <c:ser>
          <c:idx val="6"/>
          <c:order val="6"/>
          <c:tx>
            <c:strRef>
              <c:f>'2 - Trends soorten'!$J$31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soorten'!$J$32:$J$49</c:f>
              <c:numCache>
                <c:formatCode>General</c:formatCode>
                <c:ptCount val="18"/>
                <c:pt idx="2">
                  <c:v>1</c:v>
                </c:pt>
                <c:pt idx="4">
                  <c:v>0.15</c:v>
                </c:pt>
                <c:pt idx="6">
                  <c:v>0.27</c:v>
                </c:pt>
                <c:pt idx="9">
                  <c:v>0.53</c:v>
                </c:pt>
                <c:pt idx="12">
                  <c:v>1</c:v>
                </c:pt>
                <c:pt idx="14">
                  <c:v>0.5</c:v>
                </c:pt>
                <c:pt idx="17" formatCode="0.0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63-4AFB-ACF3-A189B861EC5B}"/>
            </c:ext>
          </c:extLst>
        </c:ser>
        <c:ser>
          <c:idx val="7"/>
          <c:order val="7"/>
          <c:tx>
            <c:strRef>
              <c:f>'2 - Trends soorten'!$K$31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soorten'!$B$32:$B$49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soorten'!$K$32:$K$49</c:f>
              <c:numCache>
                <c:formatCode>0.00</c:formatCode>
                <c:ptCount val="18"/>
                <c:pt idx="2">
                  <c:v>3.2800000000000002</c:v>
                </c:pt>
                <c:pt idx="4">
                  <c:v>0.9</c:v>
                </c:pt>
                <c:pt idx="6">
                  <c:v>5.35</c:v>
                </c:pt>
                <c:pt idx="9">
                  <c:v>0.10000000000000198</c:v>
                </c:pt>
                <c:pt idx="12">
                  <c:v>0</c:v>
                </c:pt>
                <c:pt idx="14">
                  <c:v>2.0400000000000009</c:v>
                </c:pt>
                <c:pt idx="17">
                  <c:v>3.6149999999999998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63-4AFB-ACF3-A189B861E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0675584"/>
        <c:axId val="60677120"/>
      </c:barChart>
      <c:catAx>
        <c:axId val="60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7120"/>
        <c:crosses val="autoZero"/>
        <c:auto val="1"/>
        <c:lblAlgn val="ctr"/>
        <c:lblOffset val="100"/>
        <c:noMultiLvlLbl val="0"/>
      </c:catAx>
      <c:valAx>
        <c:axId val="6067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Zandmaas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soorten'!$D$53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soorten'!$D$54:$D$71</c:f>
              <c:numCache>
                <c:formatCode>General</c:formatCode>
                <c:ptCount val="18"/>
                <c:pt idx="2">
                  <c:v>0.1</c:v>
                </c:pt>
                <c:pt idx="3">
                  <c:v>0.13</c:v>
                </c:pt>
                <c:pt idx="4">
                  <c:v>0.13</c:v>
                </c:pt>
                <c:pt idx="5">
                  <c:v>0.23</c:v>
                </c:pt>
                <c:pt idx="6">
                  <c:v>0.21</c:v>
                </c:pt>
                <c:pt idx="9">
                  <c:v>1.04</c:v>
                </c:pt>
                <c:pt idx="12">
                  <c:v>0.6</c:v>
                </c:pt>
                <c:pt idx="14">
                  <c:v>2.35</c:v>
                </c:pt>
                <c:pt idx="17" formatCode="0.00">
                  <c:v>5.384615384615385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A-4699-A5B8-3CF8D2EA6C0B}"/>
            </c:ext>
          </c:extLst>
        </c:ser>
        <c:ser>
          <c:idx val="1"/>
          <c:order val="1"/>
          <c:tx>
            <c:strRef>
              <c:f>'2 - Trends soorten'!$E$53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soorten'!$E$54:$E$71</c:f>
              <c:numCache>
                <c:formatCode>General</c:formatCode>
                <c:ptCount val="18"/>
                <c:pt idx="2">
                  <c:v>0.81</c:v>
                </c:pt>
                <c:pt idx="3">
                  <c:v>0.57999999999999996</c:v>
                </c:pt>
                <c:pt idx="4">
                  <c:v>2.39</c:v>
                </c:pt>
                <c:pt idx="5">
                  <c:v>1.86</c:v>
                </c:pt>
                <c:pt idx="6">
                  <c:v>1.9</c:v>
                </c:pt>
                <c:pt idx="9">
                  <c:v>0.28999999999999998</c:v>
                </c:pt>
                <c:pt idx="12">
                  <c:v>2.46</c:v>
                </c:pt>
                <c:pt idx="14">
                  <c:v>1.24</c:v>
                </c:pt>
                <c:pt idx="17" formatCode="0.00">
                  <c:v>1.4769230769230768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A-4699-A5B8-3CF8D2EA6C0B}"/>
            </c:ext>
          </c:extLst>
        </c:ser>
        <c:ser>
          <c:idx val="2"/>
          <c:order val="2"/>
          <c:tx>
            <c:strRef>
              <c:f>'2 - Trends soorten'!$F$53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soorten'!$F$54:$F$71</c:f>
              <c:numCache>
                <c:formatCode>General</c:formatCode>
                <c:ptCount val="18"/>
                <c:pt idx="2">
                  <c:v>0.46</c:v>
                </c:pt>
                <c:pt idx="3">
                  <c:v>0.33</c:v>
                </c:pt>
                <c:pt idx="4">
                  <c:v>0.57999999999999996</c:v>
                </c:pt>
                <c:pt idx="5">
                  <c:v>1.26</c:v>
                </c:pt>
                <c:pt idx="6">
                  <c:v>3.16</c:v>
                </c:pt>
                <c:pt idx="9">
                  <c:v>0.13</c:v>
                </c:pt>
                <c:pt idx="12">
                  <c:v>1.85</c:v>
                </c:pt>
                <c:pt idx="14">
                  <c:v>1.48</c:v>
                </c:pt>
                <c:pt idx="17" formatCode="0.00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AA-4699-A5B8-3CF8D2EA6C0B}"/>
            </c:ext>
          </c:extLst>
        </c:ser>
        <c:ser>
          <c:idx val="3"/>
          <c:order val="3"/>
          <c:tx>
            <c:strRef>
              <c:f>'2 - Trends soorten'!$G$53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soorten'!$G$54:$G$71</c:f>
              <c:numCache>
                <c:formatCode>General</c:formatCode>
                <c:ptCount val="18"/>
                <c:pt idx="2">
                  <c:v>0</c:v>
                </c:pt>
                <c:pt idx="3">
                  <c:v>0.25</c:v>
                </c:pt>
                <c:pt idx="4">
                  <c:v>2.2000000000000002</c:v>
                </c:pt>
                <c:pt idx="5">
                  <c:v>5.63</c:v>
                </c:pt>
                <c:pt idx="6">
                  <c:v>4.22</c:v>
                </c:pt>
                <c:pt idx="9">
                  <c:v>6.39</c:v>
                </c:pt>
                <c:pt idx="12">
                  <c:v>2.4300000000000002</c:v>
                </c:pt>
                <c:pt idx="14">
                  <c:v>6.04</c:v>
                </c:pt>
                <c:pt idx="17" formatCode="0.00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AA-4699-A5B8-3CF8D2EA6C0B}"/>
            </c:ext>
          </c:extLst>
        </c:ser>
        <c:ser>
          <c:idx val="4"/>
          <c:order val="4"/>
          <c:tx>
            <c:strRef>
              <c:f>'2 - Trends soorten'!$H$53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soorten'!$H$54:$H$71</c:f>
              <c:numCache>
                <c:formatCode>General</c:formatCode>
                <c:ptCount val="18"/>
                <c:pt idx="2">
                  <c:v>0.42</c:v>
                </c:pt>
                <c:pt idx="3">
                  <c:v>2.83</c:v>
                </c:pt>
                <c:pt idx="4">
                  <c:v>2.2799999999999998</c:v>
                </c:pt>
                <c:pt idx="5">
                  <c:v>1.23</c:v>
                </c:pt>
                <c:pt idx="6">
                  <c:v>6.78</c:v>
                </c:pt>
                <c:pt idx="9">
                  <c:v>5.39</c:v>
                </c:pt>
                <c:pt idx="12">
                  <c:v>4.5999999999999996</c:v>
                </c:pt>
                <c:pt idx="14">
                  <c:v>0.64</c:v>
                </c:pt>
                <c:pt idx="1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AA-4699-A5B8-3CF8D2EA6C0B}"/>
            </c:ext>
          </c:extLst>
        </c:ser>
        <c:ser>
          <c:idx val="5"/>
          <c:order val="5"/>
          <c:tx>
            <c:strRef>
              <c:f>'2 - Trends soorten'!$I$53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soorten'!$I$54:$I$71</c:f>
              <c:numCache>
                <c:formatCode>General</c:formatCode>
                <c:ptCount val="18"/>
                <c:pt idx="2">
                  <c:v>5.68</c:v>
                </c:pt>
                <c:pt idx="3">
                  <c:v>4.25</c:v>
                </c:pt>
                <c:pt idx="4">
                  <c:v>2.62</c:v>
                </c:pt>
                <c:pt idx="5">
                  <c:v>5.88</c:v>
                </c:pt>
                <c:pt idx="6">
                  <c:v>5.81</c:v>
                </c:pt>
                <c:pt idx="9">
                  <c:v>10.38</c:v>
                </c:pt>
                <c:pt idx="12">
                  <c:v>3.01</c:v>
                </c:pt>
                <c:pt idx="14">
                  <c:v>3.16</c:v>
                </c:pt>
                <c:pt idx="17" formatCode="0.00">
                  <c:v>0.20384615384615384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AA-4699-A5B8-3CF8D2EA6C0B}"/>
            </c:ext>
          </c:extLst>
        </c:ser>
        <c:ser>
          <c:idx val="6"/>
          <c:order val="6"/>
          <c:tx>
            <c:strRef>
              <c:f>'2 - Trends soorten'!$J$53</c:f>
              <c:strCache>
                <c:ptCount val="1"/>
                <c:pt idx="0">
                  <c:v>Pijlkruid</c:v>
                </c:pt>
              </c:strCache>
            </c:strRef>
          </c:tx>
          <c:spPr>
            <a:solidFill>
              <a:srgbClr val="333300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soorten'!$J$54:$J$71</c:f>
              <c:numCache>
                <c:formatCode>General</c:formatCode>
                <c:ptCount val="18"/>
                <c:pt idx="2">
                  <c:v>1.35</c:v>
                </c:pt>
                <c:pt idx="3">
                  <c:v>0.06</c:v>
                </c:pt>
                <c:pt idx="4">
                  <c:v>0.05</c:v>
                </c:pt>
                <c:pt idx="5">
                  <c:v>0.13</c:v>
                </c:pt>
                <c:pt idx="6">
                  <c:v>0.66</c:v>
                </c:pt>
                <c:pt idx="9">
                  <c:v>0.66</c:v>
                </c:pt>
                <c:pt idx="12">
                  <c:v>1.17</c:v>
                </c:pt>
                <c:pt idx="14">
                  <c:v>0.25</c:v>
                </c:pt>
                <c:pt idx="17" formatCode="0.00">
                  <c:v>0.12692307692307692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AA-4699-A5B8-3CF8D2EA6C0B}"/>
            </c:ext>
          </c:extLst>
        </c:ser>
        <c:ser>
          <c:idx val="7"/>
          <c:order val="7"/>
          <c:tx>
            <c:strRef>
              <c:f>'2 - Trends soorten'!$K$53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soorten'!$K$54:$K$71</c:f>
              <c:numCache>
                <c:formatCode>General</c:formatCode>
                <c:ptCount val="18"/>
                <c:pt idx="2" formatCode="0.00">
                  <c:v>2.7199999999999993</c:v>
                </c:pt>
                <c:pt idx="3" formatCode="0.00">
                  <c:v>7.089999999999999</c:v>
                </c:pt>
                <c:pt idx="4" formatCode="0.00">
                  <c:v>4.8699999999999983</c:v>
                </c:pt>
                <c:pt idx="5" formatCode="0.00">
                  <c:v>5.3300000000000027</c:v>
                </c:pt>
                <c:pt idx="6" formatCode="0.00">
                  <c:v>0</c:v>
                </c:pt>
                <c:pt idx="9" formatCode="0.00">
                  <c:v>0</c:v>
                </c:pt>
                <c:pt idx="12" formatCode="0.00">
                  <c:v>0</c:v>
                </c:pt>
                <c:pt idx="14" formatCode="0.00">
                  <c:v>6.7600000000000016</c:v>
                </c:pt>
                <c:pt idx="17" formatCode="0.00">
                  <c:v>2.0499999999999998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AA-4699-A5B8-3CF8D2EA6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0675584"/>
        <c:axId val="60677120"/>
      </c:barChart>
      <c:catAx>
        <c:axId val="60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7120"/>
        <c:crosses val="autoZero"/>
        <c:auto val="1"/>
        <c:lblAlgn val="ctr"/>
        <c:lblOffset val="100"/>
        <c:noMultiLvlLbl val="0"/>
      </c:catAx>
      <c:valAx>
        <c:axId val="6067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Zandmaas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soorten'!$D$53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soorten'!$D$54:$D$71</c:f>
              <c:numCache>
                <c:formatCode>General</c:formatCode>
                <c:ptCount val="18"/>
                <c:pt idx="2">
                  <c:v>0.1</c:v>
                </c:pt>
                <c:pt idx="3">
                  <c:v>0.13</c:v>
                </c:pt>
                <c:pt idx="4">
                  <c:v>0.13</c:v>
                </c:pt>
                <c:pt idx="5">
                  <c:v>0.23</c:v>
                </c:pt>
                <c:pt idx="6">
                  <c:v>0.21</c:v>
                </c:pt>
                <c:pt idx="9">
                  <c:v>1.04</c:v>
                </c:pt>
                <c:pt idx="12">
                  <c:v>0.6</c:v>
                </c:pt>
                <c:pt idx="14">
                  <c:v>2.35</c:v>
                </c:pt>
                <c:pt idx="17" formatCode="0.00">
                  <c:v>5.384615384615385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E-403B-9918-055BF5D616AE}"/>
            </c:ext>
          </c:extLst>
        </c:ser>
        <c:ser>
          <c:idx val="1"/>
          <c:order val="1"/>
          <c:tx>
            <c:strRef>
              <c:f>'2 - Trends soorten'!$E$53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soorten'!$E$54:$E$71</c:f>
              <c:numCache>
                <c:formatCode>General</c:formatCode>
                <c:ptCount val="18"/>
                <c:pt idx="2">
                  <c:v>0.81</c:v>
                </c:pt>
                <c:pt idx="3">
                  <c:v>0.57999999999999996</c:v>
                </c:pt>
                <c:pt idx="4">
                  <c:v>2.39</c:v>
                </c:pt>
                <c:pt idx="5">
                  <c:v>1.86</c:v>
                </c:pt>
                <c:pt idx="6">
                  <c:v>1.9</c:v>
                </c:pt>
                <c:pt idx="9">
                  <c:v>0.28999999999999998</c:v>
                </c:pt>
                <c:pt idx="12">
                  <c:v>2.46</c:v>
                </c:pt>
                <c:pt idx="14">
                  <c:v>1.24</c:v>
                </c:pt>
                <c:pt idx="17" formatCode="0.00">
                  <c:v>1.4769230769230768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E-403B-9918-055BF5D616AE}"/>
            </c:ext>
          </c:extLst>
        </c:ser>
        <c:ser>
          <c:idx val="2"/>
          <c:order val="2"/>
          <c:tx>
            <c:strRef>
              <c:f>'2 - Trends soorten'!$F$53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soorten'!$F$54:$F$71</c:f>
              <c:numCache>
                <c:formatCode>General</c:formatCode>
                <c:ptCount val="18"/>
                <c:pt idx="2">
                  <c:v>0.46</c:v>
                </c:pt>
                <c:pt idx="3">
                  <c:v>0.33</c:v>
                </c:pt>
                <c:pt idx="4">
                  <c:v>0.57999999999999996</c:v>
                </c:pt>
                <c:pt idx="5">
                  <c:v>1.26</c:v>
                </c:pt>
                <c:pt idx="6">
                  <c:v>3.16</c:v>
                </c:pt>
                <c:pt idx="9">
                  <c:v>0.13</c:v>
                </c:pt>
                <c:pt idx="12">
                  <c:v>1.85</c:v>
                </c:pt>
                <c:pt idx="14">
                  <c:v>1.48</c:v>
                </c:pt>
                <c:pt idx="17" formatCode="0.00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5E-403B-9918-055BF5D616AE}"/>
            </c:ext>
          </c:extLst>
        </c:ser>
        <c:ser>
          <c:idx val="3"/>
          <c:order val="3"/>
          <c:tx>
            <c:strRef>
              <c:f>'2 - Trends soorten'!$G$53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soorten'!$G$54:$G$71</c:f>
              <c:numCache>
                <c:formatCode>General</c:formatCode>
                <c:ptCount val="18"/>
                <c:pt idx="2">
                  <c:v>0</c:v>
                </c:pt>
                <c:pt idx="3">
                  <c:v>0.25</c:v>
                </c:pt>
                <c:pt idx="4">
                  <c:v>2.2000000000000002</c:v>
                </c:pt>
                <c:pt idx="5">
                  <c:v>5.63</c:v>
                </c:pt>
                <c:pt idx="6">
                  <c:v>4.22</c:v>
                </c:pt>
                <c:pt idx="9">
                  <c:v>6.39</c:v>
                </c:pt>
                <c:pt idx="12">
                  <c:v>2.4300000000000002</c:v>
                </c:pt>
                <c:pt idx="14">
                  <c:v>6.04</c:v>
                </c:pt>
                <c:pt idx="17" formatCode="0.00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5E-403B-9918-055BF5D616AE}"/>
            </c:ext>
          </c:extLst>
        </c:ser>
        <c:ser>
          <c:idx val="4"/>
          <c:order val="4"/>
          <c:tx>
            <c:strRef>
              <c:f>'2 - Trends soorten'!$H$53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soorten'!$H$54:$H$71</c:f>
              <c:numCache>
                <c:formatCode>General</c:formatCode>
                <c:ptCount val="18"/>
                <c:pt idx="2">
                  <c:v>0.42</c:v>
                </c:pt>
                <c:pt idx="3">
                  <c:v>2.83</c:v>
                </c:pt>
                <c:pt idx="4">
                  <c:v>2.2799999999999998</c:v>
                </c:pt>
                <c:pt idx="5">
                  <c:v>1.23</c:v>
                </c:pt>
                <c:pt idx="6">
                  <c:v>6.78</c:v>
                </c:pt>
                <c:pt idx="9">
                  <c:v>5.39</c:v>
                </c:pt>
                <c:pt idx="12">
                  <c:v>4.5999999999999996</c:v>
                </c:pt>
                <c:pt idx="14">
                  <c:v>0.64</c:v>
                </c:pt>
                <c:pt idx="1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5E-403B-9918-055BF5D616AE}"/>
            </c:ext>
          </c:extLst>
        </c:ser>
        <c:ser>
          <c:idx val="5"/>
          <c:order val="5"/>
          <c:tx>
            <c:strRef>
              <c:f>'2 - Trends soorten'!$I$53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soorten'!$I$54:$I$71</c:f>
              <c:numCache>
                <c:formatCode>General</c:formatCode>
                <c:ptCount val="18"/>
                <c:pt idx="2">
                  <c:v>5.68</c:v>
                </c:pt>
                <c:pt idx="3">
                  <c:v>4.25</c:v>
                </c:pt>
                <c:pt idx="4">
                  <c:v>2.62</c:v>
                </c:pt>
                <c:pt idx="5">
                  <c:v>5.88</c:v>
                </c:pt>
                <c:pt idx="6">
                  <c:v>5.81</c:v>
                </c:pt>
                <c:pt idx="9">
                  <c:v>10.38</c:v>
                </c:pt>
                <c:pt idx="12">
                  <c:v>3.01</c:v>
                </c:pt>
                <c:pt idx="14">
                  <c:v>3.16</c:v>
                </c:pt>
                <c:pt idx="17" formatCode="0.00">
                  <c:v>0.20384615384615384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5E-403B-9918-055BF5D616AE}"/>
            </c:ext>
          </c:extLst>
        </c:ser>
        <c:ser>
          <c:idx val="6"/>
          <c:order val="6"/>
          <c:tx>
            <c:strRef>
              <c:f>'2 - Trends soorten'!$J$53</c:f>
              <c:strCache>
                <c:ptCount val="1"/>
                <c:pt idx="0">
                  <c:v>Pijlkruid</c:v>
                </c:pt>
              </c:strCache>
            </c:strRef>
          </c:tx>
          <c:spPr>
            <a:solidFill>
              <a:srgbClr val="333300"/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soorten'!$J$54:$J$71</c:f>
              <c:numCache>
                <c:formatCode>General</c:formatCode>
                <c:ptCount val="18"/>
                <c:pt idx="2">
                  <c:v>1.35</c:v>
                </c:pt>
                <c:pt idx="3">
                  <c:v>0.06</c:v>
                </c:pt>
                <c:pt idx="4">
                  <c:v>0.05</c:v>
                </c:pt>
                <c:pt idx="5">
                  <c:v>0.13</c:v>
                </c:pt>
                <c:pt idx="6">
                  <c:v>0.66</c:v>
                </c:pt>
                <c:pt idx="9">
                  <c:v>0.66</c:v>
                </c:pt>
                <c:pt idx="12">
                  <c:v>1.17</c:v>
                </c:pt>
                <c:pt idx="14">
                  <c:v>0.25</c:v>
                </c:pt>
                <c:pt idx="17" formatCode="0.00">
                  <c:v>0.12692307692307692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5E-403B-9918-055BF5D616AE}"/>
            </c:ext>
          </c:extLst>
        </c:ser>
        <c:ser>
          <c:idx val="7"/>
          <c:order val="7"/>
          <c:tx>
            <c:strRef>
              <c:f>'2 - Trends soorten'!$K$53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soorten'!$B$54:$B$71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'2 - Trends soorten'!$K$54:$K$71</c:f>
              <c:numCache>
                <c:formatCode>General</c:formatCode>
                <c:ptCount val="18"/>
                <c:pt idx="2" formatCode="0.00">
                  <c:v>2.7199999999999993</c:v>
                </c:pt>
                <c:pt idx="3" formatCode="0.00">
                  <c:v>7.089999999999999</c:v>
                </c:pt>
                <c:pt idx="4" formatCode="0.00">
                  <c:v>4.8699999999999983</c:v>
                </c:pt>
                <c:pt idx="5" formatCode="0.00">
                  <c:v>5.3300000000000027</c:v>
                </c:pt>
                <c:pt idx="6" formatCode="0.00">
                  <c:v>0</c:v>
                </c:pt>
                <c:pt idx="9" formatCode="0.00">
                  <c:v>0</c:v>
                </c:pt>
                <c:pt idx="12" formatCode="0.00">
                  <c:v>0</c:v>
                </c:pt>
                <c:pt idx="14" formatCode="0.00">
                  <c:v>6.7600000000000016</c:v>
                </c:pt>
                <c:pt idx="17" formatCode="0.00">
                  <c:v>2.0499999999999998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5E-403B-9918-055BF5D61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0675584"/>
        <c:axId val="60677120"/>
      </c:barChart>
      <c:catAx>
        <c:axId val="60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7120"/>
        <c:crosses val="autoZero"/>
        <c:auto val="1"/>
        <c:lblAlgn val="ctr"/>
        <c:lblOffset val="100"/>
        <c:noMultiLvlLbl val="0"/>
      </c:catAx>
      <c:valAx>
        <c:axId val="6067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Hollandsche</a:t>
            </a:r>
            <a:r>
              <a:rPr lang="en-GB" sz="1200" b="1" baseline="0">
                <a:solidFill>
                  <a:sysClr val="windowText" lastClr="000000"/>
                </a:solidFill>
              </a:rPr>
              <a:t> IJssel</a:t>
            </a:r>
            <a:endParaRPr lang="en-GB" sz="12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540588262319089"/>
          <c:y val="2.275985663082437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soorten'!$D$74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soorten'!$D$75:$D$92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1.6666666666666666E-2</c:v>
                </c:pt>
                <c:pt idx="15">
                  <c:v>0</c:v>
                </c:pt>
                <c:pt idx="16">
                  <c:v>0</c:v>
                </c:pt>
                <c:pt idx="17">
                  <c:v>1.6666666699999999E-2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E-4DFA-88DD-AFC96C73D833}"/>
            </c:ext>
          </c:extLst>
        </c:ser>
        <c:ser>
          <c:idx val="1"/>
          <c:order val="1"/>
          <c:tx>
            <c:strRef>
              <c:f>'2 - Trends soorten'!$E$74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soorten'!$E$75:$E$92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5">
                  <c:v>0.16666666666666666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E-4DFA-88DD-AFC96C73D833}"/>
            </c:ext>
          </c:extLst>
        </c:ser>
        <c:ser>
          <c:idx val="2"/>
          <c:order val="2"/>
          <c:tx>
            <c:strRef>
              <c:f>'2 - Trends soorten'!$F$74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soorten'!$F$75:$F$92</c:f>
              <c:numCache>
                <c:formatCode>0.00</c:formatCode>
                <c:ptCount val="18"/>
                <c:pt idx="2">
                  <c:v>1.6666666666666666E-2</c:v>
                </c:pt>
                <c:pt idx="3">
                  <c:v>0.18333333333333335</c:v>
                </c:pt>
                <c:pt idx="5">
                  <c:v>1.6666666666666666E-2</c:v>
                </c:pt>
                <c:pt idx="6">
                  <c:v>0.3666666666666667</c:v>
                </c:pt>
                <c:pt idx="9">
                  <c:v>0.21666666666666667</c:v>
                </c:pt>
                <c:pt idx="12">
                  <c:v>0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7E-4DFA-88DD-AFC96C73D833}"/>
            </c:ext>
          </c:extLst>
        </c:ser>
        <c:ser>
          <c:idx val="3"/>
          <c:order val="3"/>
          <c:tx>
            <c:strRef>
              <c:f>'2 - Trends soorten'!$G$74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soorten'!$G$75:$G$92</c:f>
              <c:numCache>
                <c:formatCode>0.00</c:formatCode>
                <c:ptCount val="18"/>
                <c:pt idx="2">
                  <c:v>1.6666666666666666E-2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3.3333333333333333E-2</c:v>
                </c:pt>
                <c:pt idx="12">
                  <c:v>0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7E-4DFA-88DD-AFC96C73D833}"/>
            </c:ext>
          </c:extLst>
        </c:ser>
        <c:ser>
          <c:idx val="4"/>
          <c:order val="4"/>
          <c:tx>
            <c:strRef>
              <c:f>'2 - Trends soorten'!$H$74</c:f>
              <c:strCache>
                <c:ptCount val="1"/>
                <c:pt idx="0">
                  <c:v>Bultkroos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soorten'!$H$75:$H$92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0.18333333333333335</c:v>
                </c:pt>
                <c:pt idx="12">
                  <c:v>1.6666666666666666E-2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1.6666666666666666E-2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7E-4DFA-88DD-AFC96C73D833}"/>
            </c:ext>
          </c:extLst>
        </c:ser>
        <c:ser>
          <c:idx val="5"/>
          <c:order val="5"/>
          <c:tx>
            <c:strRef>
              <c:f>'2 - Trends soorten'!$I$74</c:f>
              <c:strCache>
                <c:ptCount val="1"/>
                <c:pt idx="0">
                  <c:v>Klein kroos</c:v>
                </c:pt>
              </c:strCache>
            </c:strRef>
          </c:tx>
          <c:spPr>
            <a:solidFill>
              <a:srgbClr val="00FFFF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soorten'!$I$75:$I$92</c:f>
              <c:numCache>
                <c:formatCode>0.00</c:formatCode>
                <c:ptCount val="18"/>
                <c:pt idx="2">
                  <c:v>3.3333333333333333E-2</c:v>
                </c:pt>
                <c:pt idx="3">
                  <c:v>0</c:v>
                </c:pt>
                <c:pt idx="5">
                  <c:v>0</c:v>
                </c:pt>
                <c:pt idx="6">
                  <c:v>1.9166666666666667</c:v>
                </c:pt>
                <c:pt idx="9">
                  <c:v>0.20000000000000004</c:v>
                </c:pt>
                <c:pt idx="12">
                  <c:v>1.6666666666666666E-2</c:v>
                </c:pt>
                <c:pt idx="13">
                  <c:v>1.6666666666666666E-2</c:v>
                </c:pt>
                <c:pt idx="14">
                  <c:v>1.6666666666666666E-2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7E-4DFA-88DD-AFC96C73D833}"/>
            </c:ext>
          </c:extLst>
        </c:ser>
        <c:ser>
          <c:idx val="6"/>
          <c:order val="6"/>
          <c:tx>
            <c:strRef>
              <c:f>'2 - Trends soorten'!$J$74</c:f>
              <c:strCache>
                <c:ptCount val="1"/>
                <c:pt idx="0">
                  <c:v>Gevleugeld sterrekroos</c:v>
                </c:pt>
              </c:strCache>
            </c:strRef>
          </c:tx>
          <c:spPr>
            <a:solidFill>
              <a:srgbClr val="EB6C15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soorten'!$J$75:$J$92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1.6666666666666666E-2</c:v>
                </c:pt>
                <c:pt idx="9">
                  <c:v>0</c:v>
                </c:pt>
                <c:pt idx="12">
                  <c:v>0</c:v>
                </c:pt>
                <c:pt idx="13">
                  <c:v>1.6666666666666666E-2</c:v>
                </c:pt>
                <c:pt idx="14">
                  <c:v>0</c:v>
                </c:pt>
                <c:pt idx="15">
                  <c:v>1.6666666666666666E-2</c:v>
                </c:pt>
                <c:pt idx="16">
                  <c:v>6.6666666666666666E-2</c:v>
                </c:pt>
                <c:pt idx="17">
                  <c:v>1.6666666699999999E-2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7E-4DFA-88DD-AFC96C73D833}"/>
            </c:ext>
          </c:extLst>
        </c:ser>
        <c:ser>
          <c:idx val="7"/>
          <c:order val="7"/>
          <c:tx>
            <c:strRef>
              <c:f>'2 - Trends soorten'!$K$74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soorten'!$K$75:$K$92</c:f>
              <c:numCache>
                <c:formatCode>General</c:formatCode>
                <c:ptCount val="18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1.6666666666666666E-2</c:v>
                </c:pt>
                <c:pt idx="6" formatCode="0.00">
                  <c:v>4.3499999999999996</c:v>
                </c:pt>
                <c:pt idx="9" formatCode="0.00">
                  <c:v>0.75000000000000011</c:v>
                </c:pt>
                <c:pt idx="12" formatCode="0.00">
                  <c:v>0.05</c:v>
                </c:pt>
                <c:pt idx="13" formatCode="0.00">
                  <c:v>0.05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7E-4DFA-88DD-AFC96C73D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0675584"/>
        <c:axId val="60677120"/>
      </c:barChart>
      <c:catAx>
        <c:axId val="60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7120"/>
        <c:crosses val="autoZero"/>
        <c:auto val="1"/>
        <c:lblAlgn val="ctr"/>
        <c:lblOffset val="100"/>
        <c:noMultiLvlLbl val="0"/>
      </c:catAx>
      <c:valAx>
        <c:axId val="6067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Hollandsche</a:t>
            </a:r>
            <a:r>
              <a:rPr lang="en-GB" sz="1200" b="1" baseline="0">
                <a:solidFill>
                  <a:sysClr val="windowText" lastClr="000000"/>
                </a:solidFill>
              </a:rPr>
              <a:t> IJssel</a:t>
            </a:r>
            <a:endParaRPr lang="en-GB" sz="12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540588262319089"/>
          <c:y val="2.275985663082437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soorten'!$D$74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soorten'!$D$75:$D$92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1.6666666666666666E-2</c:v>
                </c:pt>
                <c:pt idx="15">
                  <c:v>0</c:v>
                </c:pt>
                <c:pt idx="16">
                  <c:v>0</c:v>
                </c:pt>
                <c:pt idx="17">
                  <c:v>1.6666666699999999E-2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1-4D36-A1A4-A700DAE0913B}"/>
            </c:ext>
          </c:extLst>
        </c:ser>
        <c:ser>
          <c:idx val="1"/>
          <c:order val="1"/>
          <c:tx>
            <c:strRef>
              <c:f>'2 - Trends soorten'!$E$74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soorten'!$E$75:$E$92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5">
                  <c:v>0.16666666666666666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1-4D36-A1A4-A700DAE0913B}"/>
            </c:ext>
          </c:extLst>
        </c:ser>
        <c:ser>
          <c:idx val="2"/>
          <c:order val="2"/>
          <c:tx>
            <c:strRef>
              <c:f>'2 - Trends soorten'!$F$74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soorten'!$F$75:$F$92</c:f>
              <c:numCache>
                <c:formatCode>0.00</c:formatCode>
                <c:ptCount val="18"/>
                <c:pt idx="2">
                  <c:v>1.6666666666666666E-2</c:v>
                </c:pt>
                <c:pt idx="3">
                  <c:v>0.18333333333333335</c:v>
                </c:pt>
                <c:pt idx="5">
                  <c:v>1.6666666666666666E-2</c:v>
                </c:pt>
                <c:pt idx="6">
                  <c:v>0.3666666666666667</c:v>
                </c:pt>
                <c:pt idx="9">
                  <c:v>0.21666666666666667</c:v>
                </c:pt>
                <c:pt idx="12">
                  <c:v>0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1-4D36-A1A4-A700DAE0913B}"/>
            </c:ext>
          </c:extLst>
        </c:ser>
        <c:ser>
          <c:idx val="3"/>
          <c:order val="3"/>
          <c:tx>
            <c:strRef>
              <c:f>'2 - Trends soorten'!$G$74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soorten'!$G$75:$G$92</c:f>
              <c:numCache>
                <c:formatCode>0.00</c:formatCode>
                <c:ptCount val="18"/>
                <c:pt idx="2">
                  <c:v>1.6666666666666666E-2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3.3333333333333333E-2</c:v>
                </c:pt>
                <c:pt idx="12">
                  <c:v>0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41-4D36-A1A4-A700DAE0913B}"/>
            </c:ext>
          </c:extLst>
        </c:ser>
        <c:ser>
          <c:idx val="4"/>
          <c:order val="4"/>
          <c:tx>
            <c:strRef>
              <c:f>'2 - Trends soorten'!$H$74</c:f>
              <c:strCache>
                <c:ptCount val="1"/>
                <c:pt idx="0">
                  <c:v>Bultkroos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soorten'!$H$75:$H$92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0.18333333333333335</c:v>
                </c:pt>
                <c:pt idx="12">
                  <c:v>1.6666666666666666E-2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1.6666666666666666E-2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41-4D36-A1A4-A700DAE0913B}"/>
            </c:ext>
          </c:extLst>
        </c:ser>
        <c:ser>
          <c:idx val="5"/>
          <c:order val="5"/>
          <c:tx>
            <c:strRef>
              <c:f>'2 - Trends soorten'!$I$74</c:f>
              <c:strCache>
                <c:ptCount val="1"/>
                <c:pt idx="0">
                  <c:v>Klein kroos</c:v>
                </c:pt>
              </c:strCache>
            </c:strRef>
          </c:tx>
          <c:spPr>
            <a:solidFill>
              <a:srgbClr val="00FFFF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soorten'!$I$75:$I$92</c:f>
              <c:numCache>
                <c:formatCode>0.00</c:formatCode>
                <c:ptCount val="18"/>
                <c:pt idx="2">
                  <c:v>3.3333333333333333E-2</c:v>
                </c:pt>
                <c:pt idx="3">
                  <c:v>0</c:v>
                </c:pt>
                <c:pt idx="5">
                  <c:v>0</c:v>
                </c:pt>
                <c:pt idx="6">
                  <c:v>1.9166666666666667</c:v>
                </c:pt>
                <c:pt idx="9">
                  <c:v>0.20000000000000004</c:v>
                </c:pt>
                <c:pt idx="12">
                  <c:v>1.6666666666666666E-2</c:v>
                </c:pt>
                <c:pt idx="13">
                  <c:v>1.6666666666666666E-2</c:v>
                </c:pt>
                <c:pt idx="14">
                  <c:v>1.6666666666666666E-2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41-4D36-A1A4-A700DAE0913B}"/>
            </c:ext>
          </c:extLst>
        </c:ser>
        <c:ser>
          <c:idx val="6"/>
          <c:order val="6"/>
          <c:tx>
            <c:strRef>
              <c:f>'2 - Trends soorten'!$J$74</c:f>
              <c:strCache>
                <c:ptCount val="1"/>
                <c:pt idx="0">
                  <c:v>Gevleugeld sterrekroos</c:v>
                </c:pt>
              </c:strCache>
            </c:strRef>
          </c:tx>
          <c:spPr>
            <a:solidFill>
              <a:srgbClr val="EB6C15"/>
            </a:solidFill>
            <a:ln>
              <a:noFill/>
            </a:ln>
            <a:effectLst/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soorten'!$J$75:$J$92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1.6666666666666666E-2</c:v>
                </c:pt>
                <c:pt idx="9">
                  <c:v>0</c:v>
                </c:pt>
                <c:pt idx="12">
                  <c:v>0</c:v>
                </c:pt>
                <c:pt idx="13">
                  <c:v>1.6666666666666666E-2</c:v>
                </c:pt>
                <c:pt idx="14">
                  <c:v>0</c:v>
                </c:pt>
                <c:pt idx="15">
                  <c:v>1.6666666666666666E-2</c:v>
                </c:pt>
                <c:pt idx="16">
                  <c:v>6.6666666666666666E-2</c:v>
                </c:pt>
                <c:pt idx="17">
                  <c:v>1.6666666699999999E-2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41-4D36-A1A4-A700DAE0913B}"/>
            </c:ext>
          </c:extLst>
        </c:ser>
        <c:ser>
          <c:idx val="7"/>
          <c:order val="7"/>
          <c:tx>
            <c:strRef>
              <c:f>'2 - Trends soorten'!$K$74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'2 - Trends soorten'!$B$75:$B$92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 formatCode="0">
                  <c:v>2022</c:v>
                </c:pt>
              </c:numCache>
            </c:numRef>
          </c:cat>
          <c:val>
            <c:numRef>
              <c:f>'2 - Trends soorten'!$K$75:$K$92</c:f>
              <c:numCache>
                <c:formatCode>General</c:formatCode>
                <c:ptCount val="18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1.6666666666666666E-2</c:v>
                </c:pt>
                <c:pt idx="6" formatCode="0.00">
                  <c:v>4.3499999999999996</c:v>
                </c:pt>
                <c:pt idx="9" formatCode="0.00">
                  <c:v>0.75000000000000011</c:v>
                </c:pt>
                <c:pt idx="12" formatCode="0.00">
                  <c:v>0.05</c:v>
                </c:pt>
                <c:pt idx="13" formatCode="0.00">
                  <c:v>0.05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41-4D36-A1A4-A700DAE0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0675584"/>
        <c:axId val="60677120"/>
      </c:barChart>
      <c:catAx>
        <c:axId val="60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7120"/>
        <c:crosses val="autoZero"/>
        <c:auto val="1"/>
        <c:lblAlgn val="ctr"/>
        <c:lblOffset val="100"/>
        <c:noMultiLvlLbl val="0"/>
      </c:catAx>
      <c:valAx>
        <c:axId val="6067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6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Zandmaas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groeiwijzen'!$D$18:$D$35</c:f>
              <c:numCache>
                <c:formatCode>General</c:formatCode>
                <c:ptCount val="18"/>
                <c:pt idx="2">
                  <c:v>11.67</c:v>
                </c:pt>
                <c:pt idx="3">
                  <c:v>4.62</c:v>
                </c:pt>
                <c:pt idx="4">
                  <c:v>2.5099999999999998</c:v>
                </c:pt>
                <c:pt idx="5">
                  <c:v>1.89</c:v>
                </c:pt>
                <c:pt idx="6">
                  <c:v>4.41</c:v>
                </c:pt>
                <c:pt idx="9">
                  <c:v>3.67</c:v>
                </c:pt>
                <c:pt idx="12">
                  <c:v>2.0499999999999998</c:v>
                </c:pt>
                <c:pt idx="14">
                  <c:v>6.8</c:v>
                </c:pt>
                <c:pt idx="17" formatCode="0.00">
                  <c:v>10.423076923076923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3-4652-A16C-11DF9241AEDC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groeiwijzen'!$E$18:$E$35</c:f>
              <c:numCache>
                <c:formatCode>General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0.19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0.01</c:v>
                </c:pt>
                <c:pt idx="1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83-4652-A16C-11DF9241AEDC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groeiwijzen'!$F$18:$F$35</c:f>
              <c:numCache>
                <c:formatCode>0.00</c:formatCode>
                <c:ptCount val="18"/>
                <c:pt idx="2">
                  <c:v>0.82</c:v>
                </c:pt>
                <c:pt idx="3">
                  <c:v>0.57999999999999996</c:v>
                </c:pt>
                <c:pt idx="4">
                  <c:v>2.39</c:v>
                </c:pt>
                <c:pt idx="5">
                  <c:v>1.86</c:v>
                </c:pt>
                <c:pt idx="6">
                  <c:v>2.1</c:v>
                </c:pt>
                <c:pt idx="9" formatCode="General">
                  <c:v>0.28999999999999998</c:v>
                </c:pt>
                <c:pt idx="12" formatCode="General">
                  <c:v>1.97</c:v>
                </c:pt>
                <c:pt idx="14" formatCode="General">
                  <c:v>1.52</c:v>
                </c:pt>
                <c:pt idx="17">
                  <c:v>1.7884615384615385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83-4652-A16C-11DF9241AEDC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groeiwijzen'!$G$18:$G$35</c:f>
              <c:numCache>
                <c:formatCode>0.00</c:formatCode>
                <c:ptCount val="18"/>
                <c:pt idx="2">
                  <c:v>5.68</c:v>
                </c:pt>
                <c:pt idx="3">
                  <c:v>4.25</c:v>
                </c:pt>
                <c:pt idx="4">
                  <c:v>2.63</c:v>
                </c:pt>
                <c:pt idx="5">
                  <c:v>5.98</c:v>
                </c:pt>
                <c:pt idx="6">
                  <c:v>5.87</c:v>
                </c:pt>
                <c:pt idx="9">
                  <c:v>10.42</c:v>
                </c:pt>
                <c:pt idx="12" formatCode="General">
                  <c:v>2.65</c:v>
                </c:pt>
                <c:pt idx="14" formatCode="General">
                  <c:v>3.87</c:v>
                </c:pt>
                <c:pt idx="17">
                  <c:v>1.7346153846153847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83-4652-A16C-11DF9241AEDC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groeiwijzen'!$H$18:$H$35</c:f>
              <c:numCache>
                <c:formatCode>0.00</c:formatCode>
                <c:ptCount val="18"/>
                <c:pt idx="2">
                  <c:v>0.3</c:v>
                </c:pt>
                <c:pt idx="3" formatCode="General">
                  <c:v>0.05</c:v>
                </c:pt>
                <c:pt idx="4">
                  <c:v>0.08</c:v>
                </c:pt>
                <c:pt idx="5">
                  <c:v>0.38</c:v>
                </c:pt>
                <c:pt idx="6">
                  <c:v>1</c:v>
                </c:pt>
                <c:pt idx="9" formatCode="General">
                  <c:v>0.81</c:v>
                </c:pt>
                <c:pt idx="12" formatCode="General">
                  <c:v>0.17</c:v>
                </c:pt>
                <c:pt idx="14" formatCode="General">
                  <c:v>0.28000000000000003</c:v>
                </c:pt>
                <c:pt idx="17">
                  <c:v>0.2076923076923077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83-4652-A16C-11DF9241AEDC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groeiwijzen'!$I$18:$I$35</c:f>
              <c:numCache>
                <c:formatCode>0.00</c:formatCode>
                <c:ptCount val="18"/>
                <c:pt idx="2">
                  <c:v>0.1</c:v>
                </c:pt>
                <c:pt idx="3" formatCode="General">
                  <c:v>0.13</c:v>
                </c:pt>
                <c:pt idx="4">
                  <c:v>0.13</c:v>
                </c:pt>
                <c:pt idx="5">
                  <c:v>0.23</c:v>
                </c:pt>
                <c:pt idx="6">
                  <c:v>0.21</c:v>
                </c:pt>
                <c:pt idx="9">
                  <c:v>1.04</c:v>
                </c:pt>
                <c:pt idx="12">
                  <c:v>0.53</c:v>
                </c:pt>
                <c:pt idx="14">
                  <c:v>2.73</c:v>
                </c:pt>
                <c:pt idx="17">
                  <c:v>5.8115384615384613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83-4652-A16C-11DF9241AEDC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groeiwijzen'!$J$18:$J$35</c:f>
              <c:numCache>
                <c:formatCode>0.00</c:formatCode>
                <c:ptCount val="18"/>
                <c:pt idx="2">
                  <c:v>0</c:v>
                </c:pt>
                <c:pt idx="3" formatCode="General">
                  <c:v>0.25</c:v>
                </c:pt>
                <c:pt idx="4">
                  <c:v>2.2000000000000002</c:v>
                </c:pt>
                <c:pt idx="5">
                  <c:v>5.63</c:v>
                </c:pt>
                <c:pt idx="6">
                  <c:v>4.22</c:v>
                </c:pt>
                <c:pt idx="9" formatCode="General">
                  <c:v>6.39</c:v>
                </c:pt>
                <c:pt idx="12" formatCode="General">
                  <c:v>0.86</c:v>
                </c:pt>
                <c:pt idx="14" formatCode="General">
                  <c:v>6.04</c:v>
                </c:pt>
                <c:pt idx="17">
                  <c:v>8.657692307692308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83-4652-A16C-11DF9241AEDC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groeiwijzen'!$K$18:$K$35</c:f>
              <c:numCache>
                <c:formatCode>0.00</c:formatCode>
                <c:ptCount val="18"/>
                <c:pt idx="2">
                  <c:v>1.36</c:v>
                </c:pt>
                <c:pt idx="3" formatCode="General">
                  <c:v>0.06</c:v>
                </c:pt>
                <c:pt idx="4">
                  <c:v>0.06</c:v>
                </c:pt>
                <c:pt idx="5">
                  <c:v>0.14000000000000001</c:v>
                </c:pt>
                <c:pt idx="6">
                  <c:v>0.67</c:v>
                </c:pt>
                <c:pt idx="9" formatCode="General">
                  <c:v>0.89</c:v>
                </c:pt>
                <c:pt idx="12" formatCode="General">
                  <c:v>1.1499999999999999</c:v>
                </c:pt>
                <c:pt idx="14" formatCode="General">
                  <c:v>0.3</c:v>
                </c:pt>
                <c:pt idx="17">
                  <c:v>0.2846153846153846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83-4652-A16C-11DF9241AEDC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groeiwijzen'!$L$18:$L$35</c:f>
              <c:numCache>
                <c:formatCode>0.00</c:formatCode>
                <c:ptCount val="18"/>
                <c:pt idx="2">
                  <c:v>0.46</c:v>
                </c:pt>
                <c:pt idx="3" formatCode="General">
                  <c:v>0.33</c:v>
                </c:pt>
                <c:pt idx="4">
                  <c:v>0.57999999999999996</c:v>
                </c:pt>
                <c:pt idx="5">
                  <c:v>1.26</c:v>
                </c:pt>
                <c:pt idx="6">
                  <c:v>3.16</c:v>
                </c:pt>
                <c:pt idx="9" formatCode="General">
                  <c:v>0.13</c:v>
                </c:pt>
                <c:pt idx="12" formatCode="General">
                  <c:v>1.54</c:v>
                </c:pt>
                <c:pt idx="14" formatCode="General">
                  <c:v>1.48</c:v>
                </c:pt>
                <c:pt idx="17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83-4652-A16C-11DF9241AEDC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groeiwijzen'!$M$18:$M$35</c:f>
              <c:numCache>
                <c:formatCode>0.00</c:formatCode>
                <c:ptCount val="18"/>
                <c:pt idx="2">
                  <c:v>0.02</c:v>
                </c:pt>
                <c:pt idx="3" formatCode="General">
                  <c:v>0.3</c:v>
                </c:pt>
                <c:pt idx="4">
                  <c:v>1.61</c:v>
                </c:pt>
                <c:pt idx="5">
                  <c:v>1.02</c:v>
                </c:pt>
                <c:pt idx="6">
                  <c:v>0.11</c:v>
                </c:pt>
                <c:pt idx="9" formatCode="General">
                  <c:v>0.98</c:v>
                </c:pt>
                <c:pt idx="12" formatCode="General">
                  <c:v>4.13</c:v>
                </c:pt>
                <c:pt idx="14" formatCode="General">
                  <c:v>1.82</c:v>
                </c:pt>
                <c:pt idx="17">
                  <c:v>5.7692307692307696E-2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83-4652-A16C-11DF9241AEDC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groeiwijzen'!$N$18:$N$35</c:f>
              <c:numCache>
                <c:formatCode>0.00</c:formatCode>
                <c:ptCount val="18"/>
                <c:pt idx="2">
                  <c:v>0.02</c:v>
                </c:pt>
                <c:pt idx="3" formatCode="General">
                  <c:v>0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9" formatCode="General">
                  <c:v>0.03</c:v>
                </c:pt>
                <c:pt idx="12" formatCode="General">
                  <c:v>0</c:v>
                </c:pt>
                <c:pt idx="14" formatCode="General">
                  <c:v>0.03</c:v>
                </c:pt>
                <c:pt idx="17">
                  <c:v>0.83461538461538454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83-4652-A16C-11DF9241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Zandmaas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groeiwijzen'!$D$18:$D$35</c:f>
              <c:numCache>
                <c:formatCode>General</c:formatCode>
                <c:ptCount val="18"/>
                <c:pt idx="2">
                  <c:v>11.67</c:v>
                </c:pt>
                <c:pt idx="3">
                  <c:v>4.62</c:v>
                </c:pt>
                <c:pt idx="4">
                  <c:v>2.5099999999999998</c:v>
                </c:pt>
                <c:pt idx="5">
                  <c:v>1.89</c:v>
                </c:pt>
                <c:pt idx="6">
                  <c:v>4.41</c:v>
                </c:pt>
                <c:pt idx="9">
                  <c:v>3.67</c:v>
                </c:pt>
                <c:pt idx="12">
                  <c:v>2.0499999999999998</c:v>
                </c:pt>
                <c:pt idx="14">
                  <c:v>6.8</c:v>
                </c:pt>
                <c:pt idx="17" formatCode="0.00">
                  <c:v>10.423076923076923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4-476E-8FFF-F75AA78E1BC4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groeiwijzen'!$E$18:$E$35</c:f>
              <c:numCache>
                <c:formatCode>General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0.19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0.01</c:v>
                </c:pt>
                <c:pt idx="1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4-476E-8FFF-F75AA78E1BC4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groeiwijzen'!$F$18:$F$35</c:f>
              <c:numCache>
                <c:formatCode>0.00</c:formatCode>
                <c:ptCount val="18"/>
                <c:pt idx="2">
                  <c:v>0.82</c:v>
                </c:pt>
                <c:pt idx="3">
                  <c:v>0.57999999999999996</c:v>
                </c:pt>
                <c:pt idx="4">
                  <c:v>2.39</c:v>
                </c:pt>
                <c:pt idx="5">
                  <c:v>1.86</c:v>
                </c:pt>
                <c:pt idx="6">
                  <c:v>2.1</c:v>
                </c:pt>
                <c:pt idx="9" formatCode="General">
                  <c:v>0.28999999999999998</c:v>
                </c:pt>
                <c:pt idx="12" formatCode="General">
                  <c:v>1.97</c:v>
                </c:pt>
                <c:pt idx="14" formatCode="General">
                  <c:v>1.52</c:v>
                </c:pt>
                <c:pt idx="17">
                  <c:v>1.7884615384615385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44-476E-8FFF-F75AA78E1BC4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groeiwijzen'!$G$18:$G$35</c:f>
              <c:numCache>
                <c:formatCode>0.00</c:formatCode>
                <c:ptCount val="18"/>
                <c:pt idx="2">
                  <c:v>5.68</c:v>
                </c:pt>
                <c:pt idx="3">
                  <c:v>4.25</c:v>
                </c:pt>
                <c:pt idx="4">
                  <c:v>2.63</c:v>
                </c:pt>
                <c:pt idx="5">
                  <c:v>5.98</c:v>
                </c:pt>
                <c:pt idx="6">
                  <c:v>5.87</c:v>
                </c:pt>
                <c:pt idx="9">
                  <c:v>10.42</c:v>
                </c:pt>
                <c:pt idx="12" formatCode="General">
                  <c:v>2.65</c:v>
                </c:pt>
                <c:pt idx="14" formatCode="General">
                  <c:v>3.87</c:v>
                </c:pt>
                <c:pt idx="17">
                  <c:v>1.7346153846153847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44-476E-8FFF-F75AA78E1BC4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groeiwijzen'!$H$18:$H$35</c:f>
              <c:numCache>
                <c:formatCode>0.00</c:formatCode>
                <c:ptCount val="18"/>
                <c:pt idx="2">
                  <c:v>0.3</c:v>
                </c:pt>
                <c:pt idx="3" formatCode="General">
                  <c:v>0.05</c:v>
                </c:pt>
                <c:pt idx="4">
                  <c:v>0.08</c:v>
                </c:pt>
                <c:pt idx="5">
                  <c:v>0.38</c:v>
                </c:pt>
                <c:pt idx="6">
                  <c:v>1</c:v>
                </c:pt>
                <c:pt idx="9" formatCode="General">
                  <c:v>0.81</c:v>
                </c:pt>
                <c:pt idx="12" formatCode="General">
                  <c:v>0.17</c:v>
                </c:pt>
                <c:pt idx="14" formatCode="General">
                  <c:v>0.28000000000000003</c:v>
                </c:pt>
                <c:pt idx="17">
                  <c:v>0.2076923076923077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44-476E-8FFF-F75AA78E1BC4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groeiwijzen'!$I$18:$I$35</c:f>
              <c:numCache>
                <c:formatCode>0.00</c:formatCode>
                <c:ptCount val="18"/>
                <c:pt idx="2">
                  <c:v>0.1</c:v>
                </c:pt>
                <c:pt idx="3" formatCode="General">
                  <c:v>0.13</c:v>
                </c:pt>
                <c:pt idx="4">
                  <c:v>0.13</c:v>
                </c:pt>
                <c:pt idx="5">
                  <c:v>0.23</c:v>
                </c:pt>
                <c:pt idx="6">
                  <c:v>0.21</c:v>
                </c:pt>
                <c:pt idx="9">
                  <c:v>1.04</c:v>
                </c:pt>
                <c:pt idx="12">
                  <c:v>0.53</c:v>
                </c:pt>
                <c:pt idx="14">
                  <c:v>2.73</c:v>
                </c:pt>
                <c:pt idx="17">
                  <c:v>5.8115384615384613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44-476E-8FFF-F75AA78E1BC4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groeiwijzen'!$J$18:$J$35</c:f>
              <c:numCache>
                <c:formatCode>0.00</c:formatCode>
                <c:ptCount val="18"/>
                <c:pt idx="2">
                  <c:v>0</c:v>
                </c:pt>
                <c:pt idx="3" formatCode="General">
                  <c:v>0.25</c:v>
                </c:pt>
                <c:pt idx="4">
                  <c:v>2.2000000000000002</c:v>
                </c:pt>
                <c:pt idx="5">
                  <c:v>5.63</c:v>
                </c:pt>
                <c:pt idx="6">
                  <c:v>4.22</c:v>
                </c:pt>
                <c:pt idx="9" formatCode="General">
                  <c:v>6.39</c:v>
                </c:pt>
                <c:pt idx="12" formatCode="General">
                  <c:v>0.86</c:v>
                </c:pt>
                <c:pt idx="14" formatCode="General">
                  <c:v>6.04</c:v>
                </c:pt>
                <c:pt idx="17">
                  <c:v>8.657692307692308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44-476E-8FFF-F75AA78E1BC4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groeiwijzen'!$K$18:$K$35</c:f>
              <c:numCache>
                <c:formatCode>0.00</c:formatCode>
                <c:ptCount val="18"/>
                <c:pt idx="2">
                  <c:v>1.36</c:v>
                </c:pt>
                <c:pt idx="3" formatCode="General">
                  <c:v>0.06</c:v>
                </c:pt>
                <c:pt idx="4">
                  <c:v>0.06</c:v>
                </c:pt>
                <c:pt idx="5">
                  <c:v>0.14000000000000001</c:v>
                </c:pt>
                <c:pt idx="6">
                  <c:v>0.67</c:v>
                </c:pt>
                <c:pt idx="9" formatCode="General">
                  <c:v>0.89</c:v>
                </c:pt>
                <c:pt idx="12" formatCode="General">
                  <c:v>1.1499999999999999</c:v>
                </c:pt>
                <c:pt idx="14" formatCode="General">
                  <c:v>0.3</c:v>
                </c:pt>
                <c:pt idx="17">
                  <c:v>0.2846153846153846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044-476E-8FFF-F75AA78E1BC4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groeiwijzen'!$L$18:$L$35</c:f>
              <c:numCache>
                <c:formatCode>0.00</c:formatCode>
                <c:ptCount val="18"/>
                <c:pt idx="2">
                  <c:v>0.46</c:v>
                </c:pt>
                <c:pt idx="3" formatCode="General">
                  <c:v>0.33</c:v>
                </c:pt>
                <c:pt idx="4">
                  <c:v>0.57999999999999996</c:v>
                </c:pt>
                <c:pt idx="5">
                  <c:v>1.26</c:v>
                </c:pt>
                <c:pt idx="6">
                  <c:v>3.16</c:v>
                </c:pt>
                <c:pt idx="9" formatCode="General">
                  <c:v>0.13</c:v>
                </c:pt>
                <c:pt idx="12" formatCode="General">
                  <c:v>1.54</c:v>
                </c:pt>
                <c:pt idx="14" formatCode="General">
                  <c:v>1.48</c:v>
                </c:pt>
                <c:pt idx="17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44-476E-8FFF-F75AA78E1BC4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groeiwijzen'!$M$18:$M$35</c:f>
              <c:numCache>
                <c:formatCode>0.00</c:formatCode>
                <c:ptCount val="18"/>
                <c:pt idx="2">
                  <c:v>0.02</c:v>
                </c:pt>
                <c:pt idx="3" formatCode="General">
                  <c:v>0.3</c:v>
                </c:pt>
                <c:pt idx="4">
                  <c:v>1.61</c:v>
                </c:pt>
                <c:pt idx="5">
                  <c:v>1.02</c:v>
                </c:pt>
                <c:pt idx="6">
                  <c:v>0.11</c:v>
                </c:pt>
                <c:pt idx="9" formatCode="General">
                  <c:v>0.98</c:v>
                </c:pt>
                <c:pt idx="12" formatCode="General">
                  <c:v>4.13</c:v>
                </c:pt>
                <c:pt idx="14" formatCode="General">
                  <c:v>1.82</c:v>
                </c:pt>
                <c:pt idx="17">
                  <c:v>5.7692307692307696E-2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044-476E-8FFF-F75AA78E1BC4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groeiwijzen'!$N$18:$N$35</c:f>
              <c:numCache>
                <c:formatCode>0.00</c:formatCode>
                <c:ptCount val="18"/>
                <c:pt idx="2">
                  <c:v>0.02</c:v>
                </c:pt>
                <c:pt idx="3" formatCode="General">
                  <c:v>0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9" formatCode="General">
                  <c:v>0.03</c:v>
                </c:pt>
                <c:pt idx="12" formatCode="General">
                  <c:v>0</c:v>
                </c:pt>
                <c:pt idx="14" formatCode="General">
                  <c:v>0.03</c:v>
                </c:pt>
                <c:pt idx="17">
                  <c:v>0.83461538461538454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44-476E-8FFF-F75AA78E1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Zandmaas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groeiwijzen'!$D$18:$D$35</c:f>
              <c:numCache>
                <c:formatCode>General</c:formatCode>
                <c:ptCount val="18"/>
                <c:pt idx="2">
                  <c:v>11.67</c:v>
                </c:pt>
                <c:pt idx="3">
                  <c:v>4.62</c:v>
                </c:pt>
                <c:pt idx="4">
                  <c:v>2.5099999999999998</c:v>
                </c:pt>
                <c:pt idx="5">
                  <c:v>1.89</c:v>
                </c:pt>
                <c:pt idx="6">
                  <c:v>4.41</c:v>
                </c:pt>
                <c:pt idx="9">
                  <c:v>3.67</c:v>
                </c:pt>
                <c:pt idx="12">
                  <c:v>2.0499999999999998</c:v>
                </c:pt>
                <c:pt idx="14">
                  <c:v>6.8</c:v>
                </c:pt>
                <c:pt idx="17" formatCode="0.00">
                  <c:v>10.423076923076923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F-42B9-BF93-8A3ED5DD46F6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groeiwijzen'!$E$18:$E$35</c:f>
              <c:numCache>
                <c:formatCode>General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0.19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0.01</c:v>
                </c:pt>
                <c:pt idx="1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F-42B9-BF93-8A3ED5DD46F6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groeiwijzen'!$F$18:$F$35</c:f>
              <c:numCache>
                <c:formatCode>0.00</c:formatCode>
                <c:ptCount val="18"/>
                <c:pt idx="2">
                  <c:v>0.82</c:v>
                </c:pt>
                <c:pt idx="3">
                  <c:v>0.57999999999999996</c:v>
                </c:pt>
                <c:pt idx="4">
                  <c:v>2.39</c:v>
                </c:pt>
                <c:pt idx="5">
                  <c:v>1.86</c:v>
                </c:pt>
                <c:pt idx="6">
                  <c:v>2.1</c:v>
                </c:pt>
                <c:pt idx="9" formatCode="General">
                  <c:v>0.28999999999999998</c:v>
                </c:pt>
                <c:pt idx="12" formatCode="General">
                  <c:v>1.97</c:v>
                </c:pt>
                <c:pt idx="14" formatCode="General">
                  <c:v>1.52</c:v>
                </c:pt>
                <c:pt idx="17">
                  <c:v>1.7884615384615385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3F-42B9-BF93-8A3ED5DD46F6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groeiwijzen'!$G$18:$G$35</c:f>
              <c:numCache>
                <c:formatCode>0.00</c:formatCode>
                <c:ptCount val="18"/>
                <c:pt idx="2">
                  <c:v>5.68</c:v>
                </c:pt>
                <c:pt idx="3">
                  <c:v>4.25</c:v>
                </c:pt>
                <c:pt idx="4">
                  <c:v>2.63</c:v>
                </c:pt>
                <c:pt idx="5">
                  <c:v>5.98</c:v>
                </c:pt>
                <c:pt idx="6">
                  <c:v>5.87</c:v>
                </c:pt>
                <c:pt idx="9">
                  <c:v>10.42</c:v>
                </c:pt>
                <c:pt idx="12" formatCode="General">
                  <c:v>2.65</c:v>
                </c:pt>
                <c:pt idx="14" formatCode="General">
                  <c:v>3.87</c:v>
                </c:pt>
                <c:pt idx="17">
                  <c:v>1.7346153846153847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3F-42B9-BF93-8A3ED5DD46F6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groeiwijzen'!$H$18:$H$35</c:f>
              <c:numCache>
                <c:formatCode>0.00</c:formatCode>
                <c:ptCount val="18"/>
                <c:pt idx="2">
                  <c:v>0.3</c:v>
                </c:pt>
                <c:pt idx="3" formatCode="General">
                  <c:v>0.05</c:v>
                </c:pt>
                <c:pt idx="4">
                  <c:v>0.08</c:v>
                </c:pt>
                <c:pt idx="5">
                  <c:v>0.38</c:v>
                </c:pt>
                <c:pt idx="6">
                  <c:v>1</c:v>
                </c:pt>
                <c:pt idx="9" formatCode="General">
                  <c:v>0.81</c:v>
                </c:pt>
                <c:pt idx="12" formatCode="General">
                  <c:v>0.17</c:v>
                </c:pt>
                <c:pt idx="14" formatCode="General">
                  <c:v>0.28000000000000003</c:v>
                </c:pt>
                <c:pt idx="17">
                  <c:v>0.2076923076923077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3F-42B9-BF93-8A3ED5DD46F6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groeiwijzen'!$I$18:$I$35</c:f>
              <c:numCache>
                <c:formatCode>0.00</c:formatCode>
                <c:ptCount val="18"/>
                <c:pt idx="2">
                  <c:v>0.1</c:v>
                </c:pt>
                <c:pt idx="3" formatCode="General">
                  <c:v>0.13</c:v>
                </c:pt>
                <c:pt idx="4">
                  <c:v>0.13</c:v>
                </c:pt>
                <c:pt idx="5">
                  <c:v>0.23</c:v>
                </c:pt>
                <c:pt idx="6">
                  <c:v>0.21</c:v>
                </c:pt>
                <c:pt idx="9">
                  <c:v>1.04</c:v>
                </c:pt>
                <c:pt idx="12">
                  <c:v>0.53</c:v>
                </c:pt>
                <c:pt idx="14">
                  <c:v>2.73</c:v>
                </c:pt>
                <c:pt idx="17">
                  <c:v>5.8115384615384613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3F-42B9-BF93-8A3ED5DD46F6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groeiwijzen'!$J$18:$J$35</c:f>
              <c:numCache>
                <c:formatCode>0.00</c:formatCode>
                <c:ptCount val="18"/>
                <c:pt idx="2">
                  <c:v>0</c:v>
                </c:pt>
                <c:pt idx="3" formatCode="General">
                  <c:v>0.25</c:v>
                </c:pt>
                <c:pt idx="4">
                  <c:v>2.2000000000000002</c:v>
                </c:pt>
                <c:pt idx="5">
                  <c:v>5.63</c:v>
                </c:pt>
                <c:pt idx="6">
                  <c:v>4.22</c:v>
                </c:pt>
                <c:pt idx="9" formatCode="General">
                  <c:v>6.39</c:v>
                </c:pt>
                <c:pt idx="12" formatCode="General">
                  <c:v>0.86</c:v>
                </c:pt>
                <c:pt idx="14" formatCode="General">
                  <c:v>6.04</c:v>
                </c:pt>
                <c:pt idx="17">
                  <c:v>8.657692307692308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3F-42B9-BF93-8A3ED5DD46F6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groeiwijzen'!$K$18:$K$35</c:f>
              <c:numCache>
                <c:formatCode>0.00</c:formatCode>
                <c:ptCount val="18"/>
                <c:pt idx="2">
                  <c:v>1.36</c:v>
                </c:pt>
                <c:pt idx="3" formatCode="General">
                  <c:v>0.06</c:v>
                </c:pt>
                <c:pt idx="4">
                  <c:v>0.06</c:v>
                </c:pt>
                <c:pt idx="5">
                  <c:v>0.14000000000000001</c:v>
                </c:pt>
                <c:pt idx="6">
                  <c:v>0.67</c:v>
                </c:pt>
                <c:pt idx="9" formatCode="General">
                  <c:v>0.89</c:v>
                </c:pt>
                <c:pt idx="12" formatCode="General">
                  <c:v>1.1499999999999999</c:v>
                </c:pt>
                <c:pt idx="14" formatCode="General">
                  <c:v>0.3</c:v>
                </c:pt>
                <c:pt idx="17">
                  <c:v>0.2846153846153846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3F-42B9-BF93-8A3ED5DD46F6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groeiwijzen'!$L$18:$L$35</c:f>
              <c:numCache>
                <c:formatCode>0.00</c:formatCode>
                <c:ptCount val="18"/>
                <c:pt idx="2">
                  <c:v>0.46</c:v>
                </c:pt>
                <c:pt idx="3" formatCode="General">
                  <c:v>0.33</c:v>
                </c:pt>
                <c:pt idx="4">
                  <c:v>0.57999999999999996</c:v>
                </c:pt>
                <c:pt idx="5">
                  <c:v>1.26</c:v>
                </c:pt>
                <c:pt idx="6">
                  <c:v>3.16</c:v>
                </c:pt>
                <c:pt idx="9" formatCode="General">
                  <c:v>0.13</c:v>
                </c:pt>
                <c:pt idx="12" formatCode="General">
                  <c:v>1.54</c:v>
                </c:pt>
                <c:pt idx="14" formatCode="General">
                  <c:v>1.48</c:v>
                </c:pt>
                <c:pt idx="17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F-42B9-BF93-8A3ED5DD46F6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groeiwijzen'!$M$18:$M$35</c:f>
              <c:numCache>
                <c:formatCode>0.00</c:formatCode>
                <c:ptCount val="18"/>
                <c:pt idx="2">
                  <c:v>0.02</c:v>
                </c:pt>
                <c:pt idx="3" formatCode="General">
                  <c:v>0.3</c:v>
                </c:pt>
                <c:pt idx="4">
                  <c:v>1.61</c:v>
                </c:pt>
                <c:pt idx="5">
                  <c:v>1.02</c:v>
                </c:pt>
                <c:pt idx="6">
                  <c:v>0.11</c:v>
                </c:pt>
                <c:pt idx="9" formatCode="General">
                  <c:v>0.98</c:v>
                </c:pt>
                <c:pt idx="12" formatCode="General">
                  <c:v>4.13</c:v>
                </c:pt>
                <c:pt idx="14" formatCode="General">
                  <c:v>1.82</c:v>
                </c:pt>
                <c:pt idx="17">
                  <c:v>5.7692307692307696E-2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F-42B9-BF93-8A3ED5DD46F6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groeiwijzen'!$B$18:$B$35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groeiwijzen'!$N$18:$N$35</c:f>
              <c:numCache>
                <c:formatCode>0.00</c:formatCode>
                <c:ptCount val="18"/>
                <c:pt idx="2">
                  <c:v>0.02</c:v>
                </c:pt>
                <c:pt idx="3" formatCode="General">
                  <c:v>0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9" formatCode="General">
                  <c:v>0.03</c:v>
                </c:pt>
                <c:pt idx="12" formatCode="General">
                  <c:v>0</c:v>
                </c:pt>
                <c:pt idx="14" formatCode="General">
                  <c:v>0.03</c:v>
                </c:pt>
                <c:pt idx="17">
                  <c:v>0.83461538461538454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3F-42B9-BF93-8A3ED5DD4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Bovenmaas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groeiwijzen'!$D$36:$D$53</c:f>
              <c:numCache>
                <c:formatCode>General</c:formatCode>
                <c:ptCount val="18"/>
                <c:pt idx="2">
                  <c:v>48.33</c:v>
                </c:pt>
                <c:pt idx="3">
                  <c:v>1.64</c:v>
                </c:pt>
                <c:pt idx="4">
                  <c:v>6.17</c:v>
                </c:pt>
                <c:pt idx="5">
                  <c:v>11.02</c:v>
                </c:pt>
                <c:pt idx="6">
                  <c:v>1.33</c:v>
                </c:pt>
                <c:pt idx="9">
                  <c:v>0.17</c:v>
                </c:pt>
                <c:pt idx="12">
                  <c:v>5.67</c:v>
                </c:pt>
                <c:pt idx="14">
                  <c:v>13.16</c:v>
                </c:pt>
                <c:pt idx="17" formatCode="0.00">
                  <c:v>20.75714285714286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0-49F0-B855-BE6B05A75E80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groeiwijzen'!$E$36:$E$53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0-49F0-B855-BE6B05A75E80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groeiwijzen'!$F$36:$F$53</c:f>
              <c:numCache>
                <c:formatCode>General</c:formatCode>
                <c:ptCount val="18"/>
                <c:pt idx="2">
                  <c:v>10</c:v>
                </c:pt>
                <c:pt idx="3">
                  <c:v>4.22</c:v>
                </c:pt>
                <c:pt idx="4">
                  <c:v>8.52</c:v>
                </c:pt>
                <c:pt idx="5">
                  <c:v>10.62</c:v>
                </c:pt>
                <c:pt idx="6">
                  <c:v>0.56999999999999995</c:v>
                </c:pt>
                <c:pt idx="9">
                  <c:v>0.18</c:v>
                </c:pt>
                <c:pt idx="12">
                  <c:v>2.68</c:v>
                </c:pt>
                <c:pt idx="14">
                  <c:v>4.5999999999999996</c:v>
                </c:pt>
                <c:pt idx="17" formatCode="0.00">
                  <c:v>2.1857142857142859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0-49F0-B855-BE6B05A75E80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groeiwijzen'!$G$36:$G$53</c:f>
              <c:numCache>
                <c:formatCode>General</c:formatCode>
                <c:ptCount val="18"/>
                <c:pt idx="2">
                  <c:v>3.67</c:v>
                </c:pt>
                <c:pt idx="3">
                  <c:v>2</c:v>
                </c:pt>
                <c:pt idx="4">
                  <c:v>1.67</c:v>
                </c:pt>
                <c:pt idx="5">
                  <c:v>10.1</c:v>
                </c:pt>
                <c:pt idx="6">
                  <c:v>3.35</c:v>
                </c:pt>
                <c:pt idx="9">
                  <c:v>5.5</c:v>
                </c:pt>
                <c:pt idx="12">
                  <c:v>4.75</c:v>
                </c:pt>
                <c:pt idx="14">
                  <c:v>7.35</c:v>
                </c:pt>
                <c:pt idx="17" formatCode="0.00">
                  <c:v>1.2142857142857142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30-49F0-B855-BE6B05A75E80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groeiwijzen'!$H$36:$H$53</c:f>
              <c:numCache>
                <c:formatCode>General</c:formatCode>
                <c:ptCount val="18"/>
                <c:pt idx="2">
                  <c:v>0</c:v>
                </c:pt>
                <c:pt idx="3">
                  <c:v>0.2</c:v>
                </c:pt>
                <c:pt idx="4">
                  <c:v>0.33</c:v>
                </c:pt>
                <c:pt idx="5">
                  <c:v>0.04</c:v>
                </c:pt>
                <c:pt idx="6">
                  <c:v>0.18</c:v>
                </c:pt>
                <c:pt idx="9">
                  <c:v>1.67</c:v>
                </c:pt>
                <c:pt idx="12">
                  <c:v>2</c:v>
                </c:pt>
                <c:pt idx="14">
                  <c:v>0.64</c:v>
                </c:pt>
                <c:pt idx="17" formatCode="0.00">
                  <c:v>0.47142857142857142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30-49F0-B855-BE6B05A75E80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groeiwijzen'!$I$36:$I$53</c:f>
              <c:numCache>
                <c:formatCode>General</c:formatCode>
                <c:ptCount val="18"/>
                <c:pt idx="2">
                  <c:v>2.68</c:v>
                </c:pt>
                <c:pt idx="3">
                  <c:v>7.4</c:v>
                </c:pt>
                <c:pt idx="4">
                  <c:v>4.33</c:v>
                </c:pt>
                <c:pt idx="5">
                  <c:v>8.4</c:v>
                </c:pt>
                <c:pt idx="6">
                  <c:v>8.33</c:v>
                </c:pt>
                <c:pt idx="9">
                  <c:v>2</c:v>
                </c:pt>
                <c:pt idx="12">
                  <c:v>3</c:v>
                </c:pt>
                <c:pt idx="14">
                  <c:v>5.59</c:v>
                </c:pt>
                <c:pt idx="17" formatCode="0.00">
                  <c:v>3.1571428571428575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30-49F0-B855-BE6B05A75E80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groeiwijzen'!$J$36:$J$53</c:f>
              <c:numCache>
                <c:formatCode>General</c:formatCode>
                <c:ptCount val="18"/>
                <c:pt idx="2">
                  <c:v>0.22</c:v>
                </c:pt>
                <c:pt idx="3">
                  <c:v>0.06</c:v>
                </c:pt>
                <c:pt idx="4">
                  <c:v>4.5</c:v>
                </c:pt>
                <c:pt idx="5">
                  <c:v>7</c:v>
                </c:pt>
                <c:pt idx="6">
                  <c:v>0.02</c:v>
                </c:pt>
                <c:pt idx="9">
                  <c:v>12.02</c:v>
                </c:pt>
                <c:pt idx="12">
                  <c:v>11.9</c:v>
                </c:pt>
                <c:pt idx="14">
                  <c:v>4.6100000000000003</c:v>
                </c:pt>
                <c:pt idx="17" formatCode="0.00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30-49F0-B855-BE6B05A75E80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groeiwijzen'!$K$36:$K$53</c:f>
              <c:numCache>
                <c:formatCode>General</c:formatCode>
                <c:ptCount val="18"/>
                <c:pt idx="2">
                  <c:v>0.88</c:v>
                </c:pt>
                <c:pt idx="3">
                  <c:v>3.24</c:v>
                </c:pt>
                <c:pt idx="4">
                  <c:v>2.57</c:v>
                </c:pt>
                <c:pt idx="5">
                  <c:v>1.84</c:v>
                </c:pt>
                <c:pt idx="6">
                  <c:v>2.57</c:v>
                </c:pt>
                <c:pt idx="9">
                  <c:v>5.0199999999999996</c:v>
                </c:pt>
                <c:pt idx="12">
                  <c:v>10.88</c:v>
                </c:pt>
                <c:pt idx="14">
                  <c:v>7.17</c:v>
                </c:pt>
                <c:pt idx="17" formatCode="0.00">
                  <c:v>0.82857142857142851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30-49F0-B855-BE6B05A75E80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groeiwijzen'!$L$36:$L$53</c:f>
              <c:numCache>
                <c:formatCode>General</c:formatCode>
                <c:ptCount val="18"/>
                <c:pt idx="2">
                  <c:v>6</c:v>
                </c:pt>
                <c:pt idx="3">
                  <c:v>0.64</c:v>
                </c:pt>
                <c:pt idx="4">
                  <c:v>2.85</c:v>
                </c:pt>
                <c:pt idx="5">
                  <c:v>24.24</c:v>
                </c:pt>
                <c:pt idx="6">
                  <c:v>0.52</c:v>
                </c:pt>
                <c:pt idx="9">
                  <c:v>0.67</c:v>
                </c:pt>
                <c:pt idx="12">
                  <c:v>2</c:v>
                </c:pt>
                <c:pt idx="14">
                  <c:v>0.64</c:v>
                </c:pt>
                <c:pt idx="17" formatCode="0.00">
                  <c:v>0.15714285714285717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30-49F0-B855-BE6B05A75E80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groeiwijzen'!$M$36:$M$53</c:f>
              <c:numCache>
                <c:formatCode>General</c:formatCode>
                <c:ptCount val="18"/>
                <c:pt idx="2">
                  <c:v>0.2</c:v>
                </c:pt>
                <c:pt idx="3">
                  <c:v>0.9</c:v>
                </c:pt>
                <c:pt idx="4">
                  <c:v>4.07</c:v>
                </c:pt>
                <c:pt idx="5">
                  <c:v>0.1</c:v>
                </c:pt>
                <c:pt idx="6">
                  <c:v>0.35</c:v>
                </c:pt>
                <c:pt idx="9">
                  <c:v>1.18</c:v>
                </c:pt>
                <c:pt idx="12">
                  <c:v>15.49</c:v>
                </c:pt>
                <c:pt idx="14">
                  <c:v>1.37</c:v>
                </c:pt>
                <c:pt idx="17" formatCode="0.00">
                  <c:v>8.5714285714285715E-2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30-49F0-B855-BE6B05A75E80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groeiwijzen'!$N$36:$N$53</c:f>
              <c:numCache>
                <c:formatCode>General</c:formatCode>
                <c:ptCount val="18"/>
                <c:pt idx="2">
                  <c:v>0.02</c:v>
                </c:pt>
                <c:pt idx="3">
                  <c:v>0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9">
                  <c:v>0.03</c:v>
                </c:pt>
                <c:pt idx="12">
                  <c:v>0</c:v>
                </c:pt>
                <c:pt idx="14">
                  <c:v>0.03</c:v>
                </c:pt>
                <c:pt idx="17" formatCode="0.00">
                  <c:v>0.37142857142857144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30-49F0-B855-BE6B05A75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Bovenmaas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groeiwijzen'!$D$36:$D$53</c:f>
              <c:numCache>
                <c:formatCode>General</c:formatCode>
                <c:ptCount val="18"/>
                <c:pt idx="2">
                  <c:v>48.33</c:v>
                </c:pt>
                <c:pt idx="3">
                  <c:v>1.64</c:v>
                </c:pt>
                <c:pt idx="4">
                  <c:v>6.17</c:v>
                </c:pt>
                <c:pt idx="5">
                  <c:v>11.02</c:v>
                </c:pt>
                <c:pt idx="6">
                  <c:v>1.33</c:v>
                </c:pt>
                <c:pt idx="9">
                  <c:v>0.17</c:v>
                </c:pt>
                <c:pt idx="12">
                  <c:v>5.67</c:v>
                </c:pt>
                <c:pt idx="14">
                  <c:v>13.16</c:v>
                </c:pt>
                <c:pt idx="17" formatCode="0.00">
                  <c:v>20.75714285714286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F-40D9-B3E2-78725D42252D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groeiwijzen'!$E$36:$E$53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F-40D9-B3E2-78725D42252D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groeiwijzen'!$F$36:$F$53</c:f>
              <c:numCache>
                <c:formatCode>General</c:formatCode>
                <c:ptCount val="18"/>
                <c:pt idx="2">
                  <c:v>10</c:v>
                </c:pt>
                <c:pt idx="3">
                  <c:v>4.22</c:v>
                </c:pt>
                <c:pt idx="4">
                  <c:v>8.52</c:v>
                </c:pt>
                <c:pt idx="5">
                  <c:v>10.62</c:v>
                </c:pt>
                <c:pt idx="6">
                  <c:v>0.56999999999999995</c:v>
                </c:pt>
                <c:pt idx="9">
                  <c:v>0.18</c:v>
                </c:pt>
                <c:pt idx="12">
                  <c:v>2.68</c:v>
                </c:pt>
                <c:pt idx="14">
                  <c:v>4.5999999999999996</c:v>
                </c:pt>
                <c:pt idx="17" formatCode="0.00">
                  <c:v>2.1857142857142859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F-40D9-B3E2-78725D42252D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groeiwijzen'!$G$36:$G$53</c:f>
              <c:numCache>
                <c:formatCode>General</c:formatCode>
                <c:ptCount val="18"/>
                <c:pt idx="2">
                  <c:v>3.67</c:v>
                </c:pt>
                <c:pt idx="3">
                  <c:v>2</c:v>
                </c:pt>
                <c:pt idx="4">
                  <c:v>1.67</c:v>
                </c:pt>
                <c:pt idx="5">
                  <c:v>10.1</c:v>
                </c:pt>
                <c:pt idx="6">
                  <c:v>3.35</c:v>
                </c:pt>
                <c:pt idx="9">
                  <c:v>5.5</c:v>
                </c:pt>
                <c:pt idx="12">
                  <c:v>4.75</c:v>
                </c:pt>
                <c:pt idx="14">
                  <c:v>7.35</c:v>
                </c:pt>
                <c:pt idx="17" formatCode="0.00">
                  <c:v>1.2142857142857142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F-40D9-B3E2-78725D42252D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groeiwijzen'!$H$36:$H$53</c:f>
              <c:numCache>
                <c:formatCode>General</c:formatCode>
                <c:ptCount val="18"/>
                <c:pt idx="2">
                  <c:v>0</c:v>
                </c:pt>
                <c:pt idx="3">
                  <c:v>0.2</c:v>
                </c:pt>
                <c:pt idx="4">
                  <c:v>0.33</c:v>
                </c:pt>
                <c:pt idx="5">
                  <c:v>0.04</c:v>
                </c:pt>
                <c:pt idx="6">
                  <c:v>0.18</c:v>
                </c:pt>
                <c:pt idx="9">
                  <c:v>1.67</c:v>
                </c:pt>
                <c:pt idx="12">
                  <c:v>2</c:v>
                </c:pt>
                <c:pt idx="14">
                  <c:v>0.64</c:v>
                </c:pt>
                <c:pt idx="17" formatCode="0.00">
                  <c:v>0.47142857142857142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F-40D9-B3E2-78725D42252D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groeiwijzen'!$I$36:$I$53</c:f>
              <c:numCache>
                <c:formatCode>General</c:formatCode>
                <c:ptCount val="18"/>
                <c:pt idx="2">
                  <c:v>2.68</c:v>
                </c:pt>
                <c:pt idx="3">
                  <c:v>7.4</c:v>
                </c:pt>
                <c:pt idx="4">
                  <c:v>4.33</c:v>
                </c:pt>
                <c:pt idx="5">
                  <c:v>8.4</c:v>
                </c:pt>
                <c:pt idx="6">
                  <c:v>8.33</c:v>
                </c:pt>
                <c:pt idx="9">
                  <c:v>2</c:v>
                </c:pt>
                <c:pt idx="12">
                  <c:v>3</c:v>
                </c:pt>
                <c:pt idx="14">
                  <c:v>5.59</c:v>
                </c:pt>
                <c:pt idx="17" formatCode="0.00">
                  <c:v>3.1571428571428575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F-40D9-B3E2-78725D42252D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groeiwijzen'!$J$36:$J$53</c:f>
              <c:numCache>
                <c:formatCode>General</c:formatCode>
                <c:ptCount val="18"/>
                <c:pt idx="2">
                  <c:v>0.22</c:v>
                </c:pt>
                <c:pt idx="3">
                  <c:v>0.06</c:v>
                </c:pt>
                <c:pt idx="4">
                  <c:v>4.5</c:v>
                </c:pt>
                <c:pt idx="5">
                  <c:v>7</c:v>
                </c:pt>
                <c:pt idx="6">
                  <c:v>0.02</c:v>
                </c:pt>
                <c:pt idx="9">
                  <c:v>12.02</c:v>
                </c:pt>
                <c:pt idx="12">
                  <c:v>11.9</c:v>
                </c:pt>
                <c:pt idx="14">
                  <c:v>4.6100000000000003</c:v>
                </c:pt>
                <c:pt idx="17" formatCode="0.00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8F-40D9-B3E2-78725D42252D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groeiwijzen'!$K$36:$K$53</c:f>
              <c:numCache>
                <c:formatCode>General</c:formatCode>
                <c:ptCount val="18"/>
                <c:pt idx="2">
                  <c:v>0.88</c:v>
                </c:pt>
                <c:pt idx="3">
                  <c:v>3.24</c:v>
                </c:pt>
                <c:pt idx="4">
                  <c:v>2.57</c:v>
                </c:pt>
                <c:pt idx="5">
                  <c:v>1.84</c:v>
                </c:pt>
                <c:pt idx="6">
                  <c:v>2.57</c:v>
                </c:pt>
                <c:pt idx="9">
                  <c:v>5.0199999999999996</c:v>
                </c:pt>
                <c:pt idx="12">
                  <c:v>10.88</c:v>
                </c:pt>
                <c:pt idx="14">
                  <c:v>7.17</c:v>
                </c:pt>
                <c:pt idx="17" formatCode="0.00">
                  <c:v>0.82857142857142851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8F-40D9-B3E2-78725D42252D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groeiwijzen'!$L$36:$L$53</c:f>
              <c:numCache>
                <c:formatCode>General</c:formatCode>
                <c:ptCount val="18"/>
                <c:pt idx="2">
                  <c:v>6</c:v>
                </c:pt>
                <c:pt idx="3">
                  <c:v>0.64</c:v>
                </c:pt>
                <c:pt idx="4">
                  <c:v>2.85</c:v>
                </c:pt>
                <c:pt idx="5">
                  <c:v>24.24</c:v>
                </c:pt>
                <c:pt idx="6">
                  <c:v>0.52</c:v>
                </c:pt>
                <c:pt idx="9">
                  <c:v>0.67</c:v>
                </c:pt>
                <c:pt idx="12">
                  <c:v>2</c:v>
                </c:pt>
                <c:pt idx="14">
                  <c:v>0.64</c:v>
                </c:pt>
                <c:pt idx="17" formatCode="0.00">
                  <c:v>0.15714285714285717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8F-40D9-B3E2-78725D42252D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groeiwijzen'!$M$36:$M$53</c:f>
              <c:numCache>
                <c:formatCode>General</c:formatCode>
                <c:ptCount val="18"/>
                <c:pt idx="2">
                  <c:v>0.2</c:v>
                </c:pt>
                <c:pt idx="3">
                  <c:v>0.9</c:v>
                </c:pt>
                <c:pt idx="4">
                  <c:v>4.07</c:v>
                </c:pt>
                <c:pt idx="5">
                  <c:v>0.1</c:v>
                </c:pt>
                <c:pt idx="6">
                  <c:v>0.35</c:v>
                </c:pt>
                <c:pt idx="9">
                  <c:v>1.18</c:v>
                </c:pt>
                <c:pt idx="12">
                  <c:v>15.49</c:v>
                </c:pt>
                <c:pt idx="14">
                  <c:v>1.37</c:v>
                </c:pt>
                <c:pt idx="17" formatCode="0.00">
                  <c:v>8.5714285714285715E-2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8F-40D9-B3E2-78725D42252D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groeiwijzen'!$N$36:$N$53</c:f>
              <c:numCache>
                <c:formatCode>General</c:formatCode>
                <c:ptCount val="18"/>
                <c:pt idx="2">
                  <c:v>0.02</c:v>
                </c:pt>
                <c:pt idx="3">
                  <c:v>0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9">
                  <c:v>0.03</c:v>
                </c:pt>
                <c:pt idx="12">
                  <c:v>0</c:v>
                </c:pt>
                <c:pt idx="14">
                  <c:v>0.03</c:v>
                </c:pt>
                <c:pt idx="17" formatCode="0.00">
                  <c:v>0.37142857142857144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8F-40D9-B3E2-78725D422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Bedijkte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060721416535298"/>
          <c:y val="0.18849905022597882"/>
          <c:w val="0.58876338292274033"/>
          <c:h val="0.73079125188817928"/>
        </c:manualLayout>
      </c:layout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KRW'!$B$58:$B$59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KRW'!$C$58:$C$59</c:f>
              <c:numCache>
                <c:formatCode>General</c:formatCode>
                <c:ptCount val="2"/>
                <c:pt idx="0">
                  <c:v>0.33700000000000002</c:v>
                </c:pt>
                <c:pt idx="1">
                  <c:v>0.17599999999999999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5-4723-B5B9-B8242020A7C0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KRW'!$B$58:$B$59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KRW'!$D$58:$D$59</c:f>
              <c:numCache>
                <c:formatCode>General</c:formatCode>
                <c:ptCount val="2"/>
                <c:pt idx="0">
                  <c:v>0.46600000000000003</c:v>
                </c:pt>
                <c:pt idx="1">
                  <c:v>0.41199999999999998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5-4723-B5B9-B8242020A7C0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KRW'!$B$58:$B$59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KRW'!$E$58:$E$59</c:f>
              <c:numCache>
                <c:formatCode>General</c:formatCode>
                <c:ptCount val="2"/>
                <c:pt idx="0">
                  <c:v>0.70299999999999996</c:v>
                </c:pt>
                <c:pt idx="1">
                  <c:v>0.72499999999999998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5-4723-B5B9-B8242020A7C0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KRW'!$B$58:$B$59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KRW'!$F$58:$F$59</c:f>
              <c:numCache>
                <c:formatCode>General</c:formatCode>
                <c:ptCount val="2"/>
                <c:pt idx="0">
                  <c:v>0.502</c:v>
                </c:pt>
                <c:pt idx="1">
                  <c:v>0.438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45-4723-B5B9-B8242020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  <a:r>
              <a:rPr lang="en-GB" sz="1100" b="1" baseline="0">
                <a:solidFill>
                  <a:sysClr val="windowText" lastClr="000000"/>
                </a:solidFill>
              </a:rPr>
              <a:t> 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 baseline="0">
                <a:solidFill>
                  <a:sysClr val="windowText" lastClr="000000"/>
                </a:solidFill>
              </a:rPr>
              <a:t>Bovenmaas</a:t>
            </a:r>
            <a:endParaRPr lang="en-GB" sz="11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groeiwijzen'!$D$36:$D$53</c:f>
              <c:numCache>
                <c:formatCode>General</c:formatCode>
                <c:ptCount val="18"/>
                <c:pt idx="2">
                  <c:v>48.33</c:v>
                </c:pt>
                <c:pt idx="3">
                  <c:v>1.64</c:v>
                </c:pt>
                <c:pt idx="4">
                  <c:v>6.17</c:v>
                </c:pt>
                <c:pt idx="5">
                  <c:v>11.02</c:v>
                </c:pt>
                <c:pt idx="6">
                  <c:v>1.33</c:v>
                </c:pt>
                <c:pt idx="9">
                  <c:v>0.17</c:v>
                </c:pt>
                <c:pt idx="12">
                  <c:v>5.67</c:v>
                </c:pt>
                <c:pt idx="14">
                  <c:v>13.16</c:v>
                </c:pt>
                <c:pt idx="17" formatCode="0.00">
                  <c:v>20.75714285714286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7-462F-B910-BBF84B748D04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groeiwijzen'!$E$36:$E$53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7-462F-B910-BBF84B748D04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groeiwijzen'!$F$36:$F$53</c:f>
              <c:numCache>
                <c:formatCode>General</c:formatCode>
                <c:ptCount val="18"/>
                <c:pt idx="2">
                  <c:v>10</c:v>
                </c:pt>
                <c:pt idx="3">
                  <c:v>4.22</c:v>
                </c:pt>
                <c:pt idx="4">
                  <c:v>8.52</c:v>
                </c:pt>
                <c:pt idx="5">
                  <c:v>10.62</c:v>
                </c:pt>
                <c:pt idx="6">
                  <c:v>0.56999999999999995</c:v>
                </c:pt>
                <c:pt idx="9">
                  <c:v>0.18</c:v>
                </c:pt>
                <c:pt idx="12">
                  <c:v>2.68</c:v>
                </c:pt>
                <c:pt idx="14">
                  <c:v>4.5999999999999996</c:v>
                </c:pt>
                <c:pt idx="17" formatCode="0.00">
                  <c:v>2.1857142857142859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37-462F-B910-BBF84B748D04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groeiwijzen'!$G$36:$G$53</c:f>
              <c:numCache>
                <c:formatCode>General</c:formatCode>
                <c:ptCount val="18"/>
                <c:pt idx="2">
                  <c:v>3.67</c:v>
                </c:pt>
                <c:pt idx="3">
                  <c:v>2</c:v>
                </c:pt>
                <c:pt idx="4">
                  <c:v>1.67</c:v>
                </c:pt>
                <c:pt idx="5">
                  <c:v>10.1</c:v>
                </c:pt>
                <c:pt idx="6">
                  <c:v>3.35</c:v>
                </c:pt>
                <c:pt idx="9">
                  <c:v>5.5</c:v>
                </c:pt>
                <c:pt idx="12">
                  <c:v>4.75</c:v>
                </c:pt>
                <c:pt idx="14">
                  <c:v>7.35</c:v>
                </c:pt>
                <c:pt idx="17" formatCode="0.00">
                  <c:v>1.2142857142857142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37-462F-B910-BBF84B748D04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groeiwijzen'!$H$36:$H$53</c:f>
              <c:numCache>
                <c:formatCode>General</c:formatCode>
                <c:ptCount val="18"/>
                <c:pt idx="2">
                  <c:v>0</c:v>
                </c:pt>
                <c:pt idx="3">
                  <c:v>0.2</c:v>
                </c:pt>
                <c:pt idx="4">
                  <c:v>0.33</c:v>
                </c:pt>
                <c:pt idx="5">
                  <c:v>0.04</c:v>
                </c:pt>
                <c:pt idx="6">
                  <c:v>0.18</c:v>
                </c:pt>
                <c:pt idx="9">
                  <c:v>1.67</c:v>
                </c:pt>
                <c:pt idx="12">
                  <c:v>2</c:v>
                </c:pt>
                <c:pt idx="14">
                  <c:v>0.64</c:v>
                </c:pt>
                <c:pt idx="17" formatCode="0.00">
                  <c:v>0.47142857142857142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37-462F-B910-BBF84B748D04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groeiwijzen'!$I$36:$I$53</c:f>
              <c:numCache>
                <c:formatCode>General</c:formatCode>
                <c:ptCount val="18"/>
                <c:pt idx="2">
                  <c:v>2.68</c:v>
                </c:pt>
                <c:pt idx="3">
                  <c:v>7.4</c:v>
                </c:pt>
                <c:pt idx="4">
                  <c:v>4.33</c:v>
                </c:pt>
                <c:pt idx="5">
                  <c:v>8.4</c:v>
                </c:pt>
                <c:pt idx="6">
                  <c:v>8.33</c:v>
                </c:pt>
                <c:pt idx="9">
                  <c:v>2</c:v>
                </c:pt>
                <c:pt idx="12">
                  <c:v>3</c:v>
                </c:pt>
                <c:pt idx="14">
                  <c:v>5.59</c:v>
                </c:pt>
                <c:pt idx="17" formatCode="0.00">
                  <c:v>3.1571428571428575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37-462F-B910-BBF84B748D04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groeiwijzen'!$J$36:$J$53</c:f>
              <c:numCache>
                <c:formatCode>General</c:formatCode>
                <c:ptCount val="18"/>
                <c:pt idx="2">
                  <c:v>0.22</c:v>
                </c:pt>
                <c:pt idx="3">
                  <c:v>0.06</c:v>
                </c:pt>
                <c:pt idx="4">
                  <c:v>4.5</c:v>
                </c:pt>
                <c:pt idx="5">
                  <c:v>7</c:v>
                </c:pt>
                <c:pt idx="6">
                  <c:v>0.02</c:v>
                </c:pt>
                <c:pt idx="9">
                  <c:v>12.02</c:v>
                </c:pt>
                <c:pt idx="12">
                  <c:v>11.9</c:v>
                </c:pt>
                <c:pt idx="14">
                  <c:v>4.6100000000000003</c:v>
                </c:pt>
                <c:pt idx="17" formatCode="0.00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37-462F-B910-BBF84B748D04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groeiwijzen'!$K$36:$K$53</c:f>
              <c:numCache>
                <c:formatCode>General</c:formatCode>
                <c:ptCount val="18"/>
                <c:pt idx="2">
                  <c:v>0.88</c:v>
                </c:pt>
                <c:pt idx="3">
                  <c:v>3.24</c:v>
                </c:pt>
                <c:pt idx="4">
                  <c:v>2.57</c:v>
                </c:pt>
                <c:pt idx="5">
                  <c:v>1.84</c:v>
                </c:pt>
                <c:pt idx="6">
                  <c:v>2.57</c:v>
                </c:pt>
                <c:pt idx="9">
                  <c:v>5.0199999999999996</c:v>
                </c:pt>
                <c:pt idx="12">
                  <c:v>10.88</c:v>
                </c:pt>
                <c:pt idx="14">
                  <c:v>7.17</c:v>
                </c:pt>
                <c:pt idx="17" formatCode="0.00">
                  <c:v>0.82857142857142851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37-462F-B910-BBF84B748D04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groeiwijzen'!$L$36:$L$53</c:f>
              <c:numCache>
                <c:formatCode>General</c:formatCode>
                <c:ptCount val="18"/>
                <c:pt idx="2">
                  <c:v>6</c:v>
                </c:pt>
                <c:pt idx="3">
                  <c:v>0.64</c:v>
                </c:pt>
                <c:pt idx="4">
                  <c:v>2.85</c:v>
                </c:pt>
                <c:pt idx="5">
                  <c:v>24.24</c:v>
                </c:pt>
                <c:pt idx="6">
                  <c:v>0.52</c:v>
                </c:pt>
                <c:pt idx="9">
                  <c:v>0.67</c:v>
                </c:pt>
                <c:pt idx="12">
                  <c:v>2</c:v>
                </c:pt>
                <c:pt idx="14">
                  <c:v>0.64</c:v>
                </c:pt>
                <c:pt idx="17" formatCode="0.00">
                  <c:v>0.15714285714285717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37-462F-B910-BBF84B748D04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groeiwijzen'!$M$36:$M$53</c:f>
              <c:numCache>
                <c:formatCode>General</c:formatCode>
                <c:ptCount val="18"/>
                <c:pt idx="2">
                  <c:v>0.2</c:v>
                </c:pt>
                <c:pt idx="3">
                  <c:v>0.9</c:v>
                </c:pt>
                <c:pt idx="4">
                  <c:v>4.07</c:v>
                </c:pt>
                <c:pt idx="5">
                  <c:v>0.1</c:v>
                </c:pt>
                <c:pt idx="6">
                  <c:v>0.35</c:v>
                </c:pt>
                <c:pt idx="9">
                  <c:v>1.18</c:v>
                </c:pt>
                <c:pt idx="12">
                  <c:v>15.49</c:v>
                </c:pt>
                <c:pt idx="14">
                  <c:v>1.37</c:v>
                </c:pt>
                <c:pt idx="17" formatCode="0.00">
                  <c:v>8.5714285714285715E-2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37-462F-B910-BBF84B748D04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groeiwijzen'!$B$36:$B$53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groeiwijzen'!$N$36:$N$53</c:f>
              <c:numCache>
                <c:formatCode>General</c:formatCode>
                <c:ptCount val="18"/>
                <c:pt idx="2">
                  <c:v>0.02</c:v>
                </c:pt>
                <c:pt idx="3">
                  <c:v>0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9">
                  <c:v>0.03</c:v>
                </c:pt>
                <c:pt idx="12">
                  <c:v>0</c:v>
                </c:pt>
                <c:pt idx="14">
                  <c:v>0.03</c:v>
                </c:pt>
                <c:pt idx="17" formatCode="0.00">
                  <c:v>0.37142857142857144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37-462F-B910-BBF84B748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Beneden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groeiwijzen'!$D$52:$D$71</c:f>
              <c:numCache>
                <c:formatCode>0.00</c:formatCode>
                <c:ptCount val="20"/>
                <c:pt idx="1">
                  <c:v>20.75714285714286</c:v>
                </c:pt>
                <c:pt idx="4" formatCode="General">
                  <c:v>11.42</c:v>
                </c:pt>
                <c:pt idx="6" formatCode="General">
                  <c:v>1.08</c:v>
                </c:pt>
                <c:pt idx="8" formatCode="General">
                  <c:v>8.11</c:v>
                </c:pt>
                <c:pt idx="11" formatCode="General">
                  <c:v>8.43</c:v>
                </c:pt>
                <c:pt idx="14" formatCode="General">
                  <c:v>16.920000000000002</c:v>
                </c:pt>
                <c:pt idx="16" formatCode="General">
                  <c:v>13.18</c:v>
                </c:pt>
                <c:pt idx="19">
                  <c:v>9.4499999999999993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0-438A-A9EE-D89C1715E9BA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groeiwijzen'!$E$52:$E$71</c:f>
              <c:numCache>
                <c:formatCode>0.00</c:formatCode>
                <c:ptCount val="20"/>
                <c:pt idx="1">
                  <c:v>0</c:v>
                </c:pt>
                <c:pt idx="4" formatCode="General">
                  <c:v>0</c:v>
                </c:pt>
                <c:pt idx="6" formatCode="General">
                  <c:v>0</c:v>
                </c:pt>
                <c:pt idx="8" formatCode="General">
                  <c:v>0.01</c:v>
                </c:pt>
                <c:pt idx="11" formatCode="General">
                  <c:v>0</c:v>
                </c:pt>
                <c:pt idx="14" formatCode="General">
                  <c:v>0</c:v>
                </c:pt>
                <c:pt idx="16" formatCode="General">
                  <c:v>0.01</c:v>
                </c:pt>
                <c:pt idx="19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70-438A-A9EE-D89C1715E9BA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groeiwijzen'!$F$52:$F$71</c:f>
              <c:numCache>
                <c:formatCode>0.00</c:formatCode>
                <c:ptCount val="20"/>
                <c:pt idx="1">
                  <c:v>2.1857142857142859</c:v>
                </c:pt>
                <c:pt idx="4" formatCode="General">
                  <c:v>0.42</c:v>
                </c:pt>
                <c:pt idx="6" formatCode="General">
                  <c:v>1.51</c:v>
                </c:pt>
                <c:pt idx="8" formatCode="General">
                  <c:v>3.55</c:v>
                </c:pt>
                <c:pt idx="11" formatCode="General">
                  <c:v>1.07</c:v>
                </c:pt>
                <c:pt idx="14" formatCode="General">
                  <c:v>8.77</c:v>
                </c:pt>
                <c:pt idx="16" formatCode="General">
                  <c:v>2.65</c:v>
                </c:pt>
                <c:pt idx="19">
                  <c:v>9.8650000000000002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70-438A-A9EE-D89C1715E9BA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groeiwijzen'!$G$52:$G$71</c:f>
              <c:numCache>
                <c:formatCode>0.00</c:formatCode>
                <c:ptCount val="20"/>
                <c:pt idx="1">
                  <c:v>1.2142857142857142</c:v>
                </c:pt>
                <c:pt idx="4" formatCode="General">
                  <c:v>2.0099999999999998</c:v>
                </c:pt>
                <c:pt idx="6" formatCode="General">
                  <c:v>0.15</c:v>
                </c:pt>
                <c:pt idx="8" formatCode="General">
                  <c:v>1.59</c:v>
                </c:pt>
                <c:pt idx="11" formatCode="General">
                  <c:v>0.7</c:v>
                </c:pt>
                <c:pt idx="14" formatCode="General">
                  <c:v>1.08</c:v>
                </c:pt>
                <c:pt idx="16" formatCode="General">
                  <c:v>1.05</c:v>
                </c:pt>
                <c:pt idx="19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70-438A-A9EE-D89C1715E9BA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groeiwijzen'!$H$52:$H$71</c:f>
              <c:numCache>
                <c:formatCode>0.00</c:formatCode>
                <c:ptCount val="20"/>
                <c:pt idx="1">
                  <c:v>0.47142857142857142</c:v>
                </c:pt>
                <c:pt idx="4" formatCode="General">
                  <c:v>0</c:v>
                </c:pt>
                <c:pt idx="6" formatCode="General">
                  <c:v>0.01</c:v>
                </c:pt>
                <c:pt idx="8" formatCode="General">
                  <c:v>1.05</c:v>
                </c:pt>
                <c:pt idx="11" formatCode="General">
                  <c:v>0.05</c:v>
                </c:pt>
                <c:pt idx="14" formatCode="General">
                  <c:v>0.04</c:v>
                </c:pt>
                <c:pt idx="16" formatCode="General">
                  <c:v>0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70-438A-A9EE-D89C1715E9BA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groeiwijzen'!$I$52:$I$71</c:f>
              <c:numCache>
                <c:formatCode>0.00</c:formatCode>
                <c:ptCount val="20"/>
                <c:pt idx="1">
                  <c:v>3.1571428571428575</c:v>
                </c:pt>
                <c:pt idx="4" formatCode="General">
                  <c:v>0.01</c:v>
                </c:pt>
                <c:pt idx="6" formatCode="General">
                  <c:v>0</c:v>
                </c:pt>
                <c:pt idx="8" formatCode="General">
                  <c:v>0</c:v>
                </c:pt>
                <c:pt idx="11" formatCode="General">
                  <c:v>0.01</c:v>
                </c:pt>
                <c:pt idx="14" formatCode="General">
                  <c:v>0.05</c:v>
                </c:pt>
                <c:pt idx="16" formatCode="General">
                  <c:v>0.02</c:v>
                </c:pt>
                <c:pt idx="19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70-438A-A9EE-D89C1715E9BA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groeiwijzen'!$J$52:$J$71</c:f>
              <c:numCache>
                <c:formatCode>0.00</c:formatCode>
                <c:ptCount val="20"/>
                <c:pt idx="1">
                  <c:v>4.3</c:v>
                </c:pt>
                <c:pt idx="4" formatCode="General">
                  <c:v>0</c:v>
                </c:pt>
                <c:pt idx="6" formatCode="General">
                  <c:v>0.71</c:v>
                </c:pt>
                <c:pt idx="8" formatCode="General">
                  <c:v>10.06</c:v>
                </c:pt>
                <c:pt idx="11" formatCode="General">
                  <c:v>11.49</c:v>
                </c:pt>
                <c:pt idx="14" formatCode="General">
                  <c:v>15.81</c:v>
                </c:pt>
                <c:pt idx="16" formatCode="General">
                  <c:v>5.05</c:v>
                </c:pt>
                <c:pt idx="19">
                  <c:v>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70-438A-A9EE-D89C1715E9BA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groeiwijzen'!$K$52:$K$71</c:f>
              <c:numCache>
                <c:formatCode>0.00</c:formatCode>
                <c:ptCount val="20"/>
                <c:pt idx="1">
                  <c:v>0.82857142857142851</c:v>
                </c:pt>
                <c:pt idx="4" formatCode="General">
                  <c:v>0.41</c:v>
                </c:pt>
                <c:pt idx="6" formatCode="General">
                  <c:v>1.02</c:v>
                </c:pt>
                <c:pt idx="8" formatCode="General">
                  <c:v>0.22</c:v>
                </c:pt>
                <c:pt idx="11" formatCode="General">
                  <c:v>3.86</c:v>
                </c:pt>
                <c:pt idx="14" formatCode="General">
                  <c:v>1.62</c:v>
                </c:pt>
                <c:pt idx="16" formatCode="General">
                  <c:v>0.31</c:v>
                </c:pt>
                <c:pt idx="19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70-438A-A9EE-D89C1715E9BA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groeiwijzen'!$L$52:$L$71</c:f>
              <c:numCache>
                <c:formatCode>0.00</c:formatCode>
                <c:ptCount val="20"/>
                <c:pt idx="1">
                  <c:v>0.15714285714285717</c:v>
                </c:pt>
                <c:pt idx="4" formatCode="General">
                  <c:v>0.01</c:v>
                </c:pt>
                <c:pt idx="6" formatCode="General">
                  <c:v>0.01</c:v>
                </c:pt>
                <c:pt idx="8" formatCode="General">
                  <c:v>0.11</c:v>
                </c:pt>
                <c:pt idx="11" formatCode="General">
                  <c:v>0.01</c:v>
                </c:pt>
                <c:pt idx="14" formatCode="General">
                  <c:v>1.04</c:v>
                </c:pt>
                <c:pt idx="16" formatCode="General">
                  <c:v>0.61</c:v>
                </c:pt>
                <c:pt idx="19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70-438A-A9EE-D89C1715E9BA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groeiwijzen'!$M$52:$M$71</c:f>
              <c:numCache>
                <c:formatCode>0.00</c:formatCode>
                <c:ptCount val="20"/>
                <c:pt idx="1">
                  <c:v>8.5714285714285715E-2</c:v>
                </c:pt>
                <c:pt idx="4" formatCode="General">
                  <c:v>0</c:v>
                </c:pt>
                <c:pt idx="6" formatCode="General">
                  <c:v>0</c:v>
                </c:pt>
                <c:pt idx="8" formatCode="General">
                  <c:v>0.08</c:v>
                </c:pt>
                <c:pt idx="11" formatCode="General">
                  <c:v>0.38</c:v>
                </c:pt>
                <c:pt idx="14" formatCode="General">
                  <c:v>0.02</c:v>
                </c:pt>
                <c:pt idx="16" formatCode="General">
                  <c:v>0.15</c:v>
                </c:pt>
                <c:pt idx="19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70-438A-A9EE-D89C1715E9BA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groeiwijzen'!$N$52:$N$71</c:f>
              <c:numCache>
                <c:formatCode>0.00</c:formatCode>
                <c:ptCount val="20"/>
                <c:pt idx="1">
                  <c:v>0.37142857142857144</c:v>
                </c:pt>
                <c:pt idx="4" formatCode="General">
                  <c:v>0</c:v>
                </c:pt>
                <c:pt idx="6" formatCode="General">
                  <c:v>0</c:v>
                </c:pt>
                <c:pt idx="8" formatCode="General">
                  <c:v>0</c:v>
                </c:pt>
                <c:pt idx="11" formatCode="General">
                  <c:v>0</c:v>
                </c:pt>
                <c:pt idx="14" formatCode="General">
                  <c:v>0</c:v>
                </c:pt>
                <c:pt idx="16" formatCode="General">
                  <c:v>0.01</c:v>
                </c:pt>
                <c:pt idx="19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70-438A-A9EE-D89C1715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Beneden</a:t>
            </a:r>
            <a:r>
              <a:rPr lang="en-GB" sz="1100" b="1" baseline="0">
                <a:solidFill>
                  <a:sysClr val="windowText" lastClr="000000"/>
                </a:solidFill>
              </a:rPr>
              <a:t> Maas</a:t>
            </a:r>
            <a:endParaRPr lang="en-GB" sz="11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groeiwijzen'!$D$52:$D$71</c:f>
              <c:numCache>
                <c:formatCode>0.00</c:formatCode>
                <c:ptCount val="20"/>
                <c:pt idx="1">
                  <c:v>20.75714285714286</c:v>
                </c:pt>
                <c:pt idx="4" formatCode="General">
                  <c:v>11.42</c:v>
                </c:pt>
                <c:pt idx="6" formatCode="General">
                  <c:v>1.08</c:v>
                </c:pt>
                <c:pt idx="8" formatCode="General">
                  <c:v>8.11</c:v>
                </c:pt>
                <c:pt idx="11" formatCode="General">
                  <c:v>8.43</c:v>
                </c:pt>
                <c:pt idx="14" formatCode="General">
                  <c:v>16.920000000000002</c:v>
                </c:pt>
                <c:pt idx="16" formatCode="General">
                  <c:v>13.18</c:v>
                </c:pt>
                <c:pt idx="19">
                  <c:v>9.4499999999999993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3-4D48-91E9-C25FF1E92E69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groeiwijzen'!$E$52:$E$71</c:f>
              <c:numCache>
                <c:formatCode>0.00</c:formatCode>
                <c:ptCount val="20"/>
                <c:pt idx="1">
                  <c:v>0</c:v>
                </c:pt>
                <c:pt idx="4" formatCode="General">
                  <c:v>0</c:v>
                </c:pt>
                <c:pt idx="6" formatCode="General">
                  <c:v>0</c:v>
                </c:pt>
                <c:pt idx="8" formatCode="General">
                  <c:v>0.01</c:v>
                </c:pt>
                <c:pt idx="11" formatCode="General">
                  <c:v>0</c:v>
                </c:pt>
                <c:pt idx="14" formatCode="General">
                  <c:v>0</c:v>
                </c:pt>
                <c:pt idx="16" formatCode="General">
                  <c:v>0.01</c:v>
                </c:pt>
                <c:pt idx="19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3-4D48-91E9-C25FF1E92E69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groeiwijzen'!$F$52:$F$71</c:f>
              <c:numCache>
                <c:formatCode>0.00</c:formatCode>
                <c:ptCount val="20"/>
                <c:pt idx="1">
                  <c:v>2.1857142857142859</c:v>
                </c:pt>
                <c:pt idx="4" formatCode="General">
                  <c:v>0.42</c:v>
                </c:pt>
                <c:pt idx="6" formatCode="General">
                  <c:v>1.51</c:v>
                </c:pt>
                <c:pt idx="8" formatCode="General">
                  <c:v>3.55</c:v>
                </c:pt>
                <c:pt idx="11" formatCode="General">
                  <c:v>1.07</c:v>
                </c:pt>
                <c:pt idx="14" formatCode="General">
                  <c:v>8.77</c:v>
                </c:pt>
                <c:pt idx="16" formatCode="General">
                  <c:v>2.65</c:v>
                </c:pt>
                <c:pt idx="19">
                  <c:v>9.8650000000000002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C3-4D48-91E9-C25FF1E92E69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groeiwijzen'!$G$52:$G$71</c:f>
              <c:numCache>
                <c:formatCode>0.00</c:formatCode>
                <c:ptCount val="20"/>
                <c:pt idx="1">
                  <c:v>1.2142857142857142</c:v>
                </c:pt>
                <c:pt idx="4" formatCode="General">
                  <c:v>2.0099999999999998</c:v>
                </c:pt>
                <c:pt idx="6" formatCode="General">
                  <c:v>0.15</c:v>
                </c:pt>
                <c:pt idx="8" formatCode="General">
                  <c:v>1.59</c:v>
                </c:pt>
                <c:pt idx="11" formatCode="General">
                  <c:v>0.7</c:v>
                </c:pt>
                <c:pt idx="14" formatCode="General">
                  <c:v>1.08</c:v>
                </c:pt>
                <c:pt idx="16" formatCode="General">
                  <c:v>1.05</c:v>
                </c:pt>
                <c:pt idx="19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C3-4D48-91E9-C25FF1E92E69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groeiwijzen'!$H$52:$H$71</c:f>
              <c:numCache>
                <c:formatCode>0.00</c:formatCode>
                <c:ptCount val="20"/>
                <c:pt idx="1">
                  <c:v>0.47142857142857142</c:v>
                </c:pt>
                <c:pt idx="4" formatCode="General">
                  <c:v>0</c:v>
                </c:pt>
                <c:pt idx="6" formatCode="General">
                  <c:v>0.01</c:v>
                </c:pt>
                <c:pt idx="8" formatCode="General">
                  <c:v>1.05</c:v>
                </c:pt>
                <c:pt idx="11" formatCode="General">
                  <c:v>0.05</c:v>
                </c:pt>
                <c:pt idx="14" formatCode="General">
                  <c:v>0.04</c:v>
                </c:pt>
                <c:pt idx="16" formatCode="General">
                  <c:v>0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C3-4D48-91E9-C25FF1E92E69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groeiwijzen'!$I$52:$I$71</c:f>
              <c:numCache>
                <c:formatCode>0.00</c:formatCode>
                <c:ptCount val="20"/>
                <c:pt idx="1">
                  <c:v>3.1571428571428575</c:v>
                </c:pt>
                <c:pt idx="4" formatCode="General">
                  <c:v>0.01</c:v>
                </c:pt>
                <c:pt idx="6" formatCode="General">
                  <c:v>0</c:v>
                </c:pt>
                <c:pt idx="8" formatCode="General">
                  <c:v>0</c:v>
                </c:pt>
                <c:pt idx="11" formatCode="General">
                  <c:v>0.01</c:v>
                </c:pt>
                <c:pt idx="14" formatCode="General">
                  <c:v>0.05</c:v>
                </c:pt>
                <c:pt idx="16" formatCode="General">
                  <c:v>0.02</c:v>
                </c:pt>
                <c:pt idx="19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C3-4D48-91E9-C25FF1E92E69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groeiwijzen'!$J$52:$J$71</c:f>
              <c:numCache>
                <c:formatCode>0.00</c:formatCode>
                <c:ptCount val="20"/>
                <c:pt idx="1">
                  <c:v>4.3</c:v>
                </c:pt>
                <c:pt idx="4" formatCode="General">
                  <c:v>0</c:v>
                </c:pt>
                <c:pt idx="6" formatCode="General">
                  <c:v>0.71</c:v>
                </c:pt>
                <c:pt idx="8" formatCode="General">
                  <c:v>10.06</c:v>
                </c:pt>
                <c:pt idx="11" formatCode="General">
                  <c:v>11.49</c:v>
                </c:pt>
                <c:pt idx="14" formatCode="General">
                  <c:v>15.81</c:v>
                </c:pt>
                <c:pt idx="16" formatCode="General">
                  <c:v>5.05</c:v>
                </c:pt>
                <c:pt idx="19">
                  <c:v>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C3-4D48-91E9-C25FF1E92E69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groeiwijzen'!$K$52:$K$71</c:f>
              <c:numCache>
                <c:formatCode>0.00</c:formatCode>
                <c:ptCount val="20"/>
                <c:pt idx="1">
                  <c:v>0.82857142857142851</c:v>
                </c:pt>
                <c:pt idx="4" formatCode="General">
                  <c:v>0.41</c:v>
                </c:pt>
                <c:pt idx="6" formatCode="General">
                  <c:v>1.02</c:v>
                </c:pt>
                <c:pt idx="8" formatCode="General">
                  <c:v>0.22</c:v>
                </c:pt>
                <c:pt idx="11" formatCode="General">
                  <c:v>3.86</c:v>
                </c:pt>
                <c:pt idx="14" formatCode="General">
                  <c:v>1.62</c:v>
                </c:pt>
                <c:pt idx="16" formatCode="General">
                  <c:v>0.31</c:v>
                </c:pt>
                <c:pt idx="19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C3-4D48-91E9-C25FF1E92E69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groeiwijzen'!$L$52:$L$71</c:f>
              <c:numCache>
                <c:formatCode>0.00</c:formatCode>
                <c:ptCount val="20"/>
                <c:pt idx="1">
                  <c:v>0.15714285714285717</c:v>
                </c:pt>
                <c:pt idx="4" formatCode="General">
                  <c:v>0.01</c:v>
                </c:pt>
                <c:pt idx="6" formatCode="General">
                  <c:v>0.01</c:v>
                </c:pt>
                <c:pt idx="8" formatCode="General">
                  <c:v>0.11</c:v>
                </c:pt>
                <c:pt idx="11" formatCode="General">
                  <c:v>0.01</c:v>
                </c:pt>
                <c:pt idx="14" formatCode="General">
                  <c:v>1.04</c:v>
                </c:pt>
                <c:pt idx="16" formatCode="General">
                  <c:v>0.61</c:v>
                </c:pt>
                <c:pt idx="19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C3-4D48-91E9-C25FF1E92E69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groeiwijzen'!$M$52:$M$71</c:f>
              <c:numCache>
                <c:formatCode>0.00</c:formatCode>
                <c:ptCount val="20"/>
                <c:pt idx="1">
                  <c:v>8.5714285714285715E-2</c:v>
                </c:pt>
                <c:pt idx="4" formatCode="General">
                  <c:v>0</c:v>
                </c:pt>
                <c:pt idx="6" formatCode="General">
                  <c:v>0</c:v>
                </c:pt>
                <c:pt idx="8" formatCode="General">
                  <c:v>0.08</c:v>
                </c:pt>
                <c:pt idx="11" formatCode="General">
                  <c:v>0.38</c:v>
                </c:pt>
                <c:pt idx="14" formatCode="General">
                  <c:v>0.02</c:v>
                </c:pt>
                <c:pt idx="16" formatCode="General">
                  <c:v>0.15</c:v>
                </c:pt>
                <c:pt idx="19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4C3-4D48-91E9-C25FF1E92E69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groeiwijzen'!$N$52:$N$71</c:f>
              <c:numCache>
                <c:formatCode>0.00</c:formatCode>
                <c:ptCount val="20"/>
                <c:pt idx="1">
                  <c:v>0.37142857142857144</c:v>
                </c:pt>
                <c:pt idx="4" formatCode="General">
                  <c:v>0</c:v>
                </c:pt>
                <c:pt idx="6" formatCode="General">
                  <c:v>0</c:v>
                </c:pt>
                <c:pt idx="8" formatCode="General">
                  <c:v>0</c:v>
                </c:pt>
                <c:pt idx="11" formatCode="General">
                  <c:v>0</c:v>
                </c:pt>
                <c:pt idx="14" formatCode="General">
                  <c:v>0</c:v>
                </c:pt>
                <c:pt idx="16" formatCode="General">
                  <c:v>0.01</c:v>
                </c:pt>
                <c:pt idx="19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C3-4D48-91E9-C25FF1E9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 sz="1100"/>
            </a:pPr>
            <a:r>
              <a:rPr lang="en-GB" sz="1100"/>
              <a:t>Gemiddelde bedekking (%) van groeiwijzen</a:t>
            </a:r>
          </a:p>
          <a:p>
            <a:pPr algn="ctr">
              <a:defRPr sz="1100"/>
            </a:pPr>
            <a:r>
              <a:rPr lang="en-GB" sz="1100"/>
              <a:t>Beneden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groeiwijzen'!$D$52:$D$71</c:f>
              <c:numCache>
                <c:formatCode>0.00</c:formatCode>
                <c:ptCount val="20"/>
                <c:pt idx="1">
                  <c:v>20.75714285714286</c:v>
                </c:pt>
                <c:pt idx="4" formatCode="General">
                  <c:v>11.42</c:v>
                </c:pt>
                <c:pt idx="6" formatCode="General">
                  <c:v>1.08</c:v>
                </c:pt>
                <c:pt idx="8" formatCode="General">
                  <c:v>8.11</c:v>
                </c:pt>
                <c:pt idx="11" formatCode="General">
                  <c:v>8.43</c:v>
                </c:pt>
                <c:pt idx="14" formatCode="General">
                  <c:v>16.920000000000002</c:v>
                </c:pt>
                <c:pt idx="16" formatCode="General">
                  <c:v>13.18</c:v>
                </c:pt>
                <c:pt idx="19">
                  <c:v>9.4499999999999993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8-42A6-82F9-B4425DC46BAB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groeiwijzen'!$E$52:$E$71</c:f>
              <c:numCache>
                <c:formatCode>0.00</c:formatCode>
                <c:ptCount val="20"/>
                <c:pt idx="1">
                  <c:v>0</c:v>
                </c:pt>
                <c:pt idx="4" formatCode="General">
                  <c:v>0</c:v>
                </c:pt>
                <c:pt idx="6" formatCode="General">
                  <c:v>0</c:v>
                </c:pt>
                <c:pt idx="8" formatCode="General">
                  <c:v>0.01</c:v>
                </c:pt>
                <c:pt idx="11" formatCode="General">
                  <c:v>0</c:v>
                </c:pt>
                <c:pt idx="14" formatCode="General">
                  <c:v>0</c:v>
                </c:pt>
                <c:pt idx="16" formatCode="General">
                  <c:v>0.01</c:v>
                </c:pt>
                <c:pt idx="19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8-42A6-82F9-B4425DC46BAB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groeiwijzen'!$F$52:$F$71</c:f>
              <c:numCache>
                <c:formatCode>0.00</c:formatCode>
                <c:ptCount val="20"/>
                <c:pt idx="1">
                  <c:v>2.1857142857142859</c:v>
                </c:pt>
                <c:pt idx="4" formatCode="General">
                  <c:v>0.42</c:v>
                </c:pt>
                <c:pt idx="6" formatCode="General">
                  <c:v>1.51</c:v>
                </c:pt>
                <c:pt idx="8" formatCode="General">
                  <c:v>3.55</c:v>
                </c:pt>
                <c:pt idx="11" formatCode="General">
                  <c:v>1.07</c:v>
                </c:pt>
                <c:pt idx="14" formatCode="General">
                  <c:v>8.77</c:v>
                </c:pt>
                <c:pt idx="16" formatCode="General">
                  <c:v>2.65</c:v>
                </c:pt>
                <c:pt idx="19">
                  <c:v>9.8650000000000002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E8-42A6-82F9-B4425DC46BAB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groeiwijzen'!$G$52:$G$71</c:f>
              <c:numCache>
                <c:formatCode>0.00</c:formatCode>
                <c:ptCount val="20"/>
                <c:pt idx="1">
                  <c:v>1.2142857142857142</c:v>
                </c:pt>
                <c:pt idx="4" formatCode="General">
                  <c:v>2.0099999999999998</c:v>
                </c:pt>
                <c:pt idx="6" formatCode="General">
                  <c:v>0.15</c:v>
                </c:pt>
                <c:pt idx="8" formatCode="General">
                  <c:v>1.59</c:v>
                </c:pt>
                <c:pt idx="11" formatCode="General">
                  <c:v>0.7</c:v>
                </c:pt>
                <c:pt idx="14" formatCode="General">
                  <c:v>1.08</c:v>
                </c:pt>
                <c:pt idx="16" formatCode="General">
                  <c:v>1.05</c:v>
                </c:pt>
                <c:pt idx="19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E8-42A6-82F9-B4425DC46BAB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groeiwijzen'!$H$52:$H$71</c:f>
              <c:numCache>
                <c:formatCode>0.00</c:formatCode>
                <c:ptCount val="20"/>
                <c:pt idx="1">
                  <c:v>0.47142857142857142</c:v>
                </c:pt>
                <c:pt idx="4" formatCode="General">
                  <c:v>0</c:v>
                </c:pt>
                <c:pt idx="6" formatCode="General">
                  <c:v>0.01</c:v>
                </c:pt>
                <c:pt idx="8" formatCode="General">
                  <c:v>1.05</c:v>
                </c:pt>
                <c:pt idx="11" formatCode="General">
                  <c:v>0.05</c:v>
                </c:pt>
                <c:pt idx="14" formatCode="General">
                  <c:v>0.04</c:v>
                </c:pt>
                <c:pt idx="16" formatCode="General">
                  <c:v>0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E8-42A6-82F9-B4425DC46BAB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groeiwijzen'!$I$52:$I$71</c:f>
              <c:numCache>
                <c:formatCode>0.00</c:formatCode>
                <c:ptCount val="20"/>
                <c:pt idx="1">
                  <c:v>3.1571428571428575</c:v>
                </c:pt>
                <c:pt idx="4" formatCode="General">
                  <c:v>0.01</c:v>
                </c:pt>
                <c:pt idx="6" formatCode="General">
                  <c:v>0</c:v>
                </c:pt>
                <c:pt idx="8" formatCode="General">
                  <c:v>0</c:v>
                </c:pt>
                <c:pt idx="11" formatCode="General">
                  <c:v>0.01</c:v>
                </c:pt>
                <c:pt idx="14" formatCode="General">
                  <c:v>0.05</c:v>
                </c:pt>
                <c:pt idx="16" formatCode="General">
                  <c:v>0.02</c:v>
                </c:pt>
                <c:pt idx="19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E8-42A6-82F9-B4425DC46BAB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groeiwijzen'!$J$52:$J$71</c:f>
              <c:numCache>
                <c:formatCode>0.00</c:formatCode>
                <c:ptCount val="20"/>
                <c:pt idx="1">
                  <c:v>4.3</c:v>
                </c:pt>
                <c:pt idx="4" formatCode="General">
                  <c:v>0</c:v>
                </c:pt>
                <c:pt idx="6" formatCode="General">
                  <c:v>0.71</c:v>
                </c:pt>
                <c:pt idx="8" formatCode="General">
                  <c:v>10.06</c:v>
                </c:pt>
                <c:pt idx="11" formatCode="General">
                  <c:v>11.49</c:v>
                </c:pt>
                <c:pt idx="14" formatCode="General">
                  <c:v>15.81</c:v>
                </c:pt>
                <c:pt idx="16" formatCode="General">
                  <c:v>5.05</c:v>
                </c:pt>
                <c:pt idx="19">
                  <c:v>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E8-42A6-82F9-B4425DC46BAB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groeiwijzen'!$K$52:$K$71</c:f>
              <c:numCache>
                <c:formatCode>0.00</c:formatCode>
                <c:ptCount val="20"/>
                <c:pt idx="1">
                  <c:v>0.82857142857142851</c:v>
                </c:pt>
                <c:pt idx="4" formatCode="General">
                  <c:v>0.41</c:v>
                </c:pt>
                <c:pt idx="6" formatCode="General">
                  <c:v>1.02</c:v>
                </c:pt>
                <c:pt idx="8" formatCode="General">
                  <c:v>0.22</c:v>
                </c:pt>
                <c:pt idx="11" formatCode="General">
                  <c:v>3.86</c:v>
                </c:pt>
                <c:pt idx="14" formatCode="General">
                  <c:v>1.62</c:v>
                </c:pt>
                <c:pt idx="16" formatCode="General">
                  <c:v>0.31</c:v>
                </c:pt>
                <c:pt idx="19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E8-42A6-82F9-B4425DC46BAB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groeiwijzen'!$L$52:$L$71</c:f>
              <c:numCache>
                <c:formatCode>0.00</c:formatCode>
                <c:ptCount val="20"/>
                <c:pt idx="1">
                  <c:v>0.15714285714285717</c:v>
                </c:pt>
                <c:pt idx="4" formatCode="General">
                  <c:v>0.01</c:v>
                </c:pt>
                <c:pt idx="6" formatCode="General">
                  <c:v>0.01</c:v>
                </c:pt>
                <c:pt idx="8" formatCode="General">
                  <c:v>0.11</c:v>
                </c:pt>
                <c:pt idx="11" formatCode="General">
                  <c:v>0.01</c:v>
                </c:pt>
                <c:pt idx="14" formatCode="General">
                  <c:v>1.04</c:v>
                </c:pt>
                <c:pt idx="16" formatCode="General">
                  <c:v>0.61</c:v>
                </c:pt>
                <c:pt idx="19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E8-42A6-82F9-B4425DC46BAB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groeiwijzen'!$M$52:$M$71</c:f>
              <c:numCache>
                <c:formatCode>0.00</c:formatCode>
                <c:ptCount val="20"/>
                <c:pt idx="1">
                  <c:v>8.5714285714285715E-2</c:v>
                </c:pt>
                <c:pt idx="4" formatCode="General">
                  <c:v>0</c:v>
                </c:pt>
                <c:pt idx="6" formatCode="General">
                  <c:v>0</c:v>
                </c:pt>
                <c:pt idx="8" formatCode="General">
                  <c:v>0.08</c:v>
                </c:pt>
                <c:pt idx="11" formatCode="General">
                  <c:v>0.38</c:v>
                </c:pt>
                <c:pt idx="14" formatCode="General">
                  <c:v>0.02</c:v>
                </c:pt>
                <c:pt idx="16" formatCode="General">
                  <c:v>0.15</c:v>
                </c:pt>
                <c:pt idx="19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E8-42A6-82F9-B4425DC46BAB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groeiwijzen'!$B$52:$B$71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'3 - Trends groeiwijzen'!$N$52:$N$71</c:f>
              <c:numCache>
                <c:formatCode>0.00</c:formatCode>
                <c:ptCount val="20"/>
                <c:pt idx="1">
                  <c:v>0.37142857142857144</c:v>
                </c:pt>
                <c:pt idx="4" formatCode="General">
                  <c:v>0</c:v>
                </c:pt>
                <c:pt idx="6" formatCode="General">
                  <c:v>0</c:v>
                </c:pt>
                <c:pt idx="8" formatCode="General">
                  <c:v>0</c:v>
                </c:pt>
                <c:pt idx="11" formatCode="General">
                  <c:v>0</c:v>
                </c:pt>
                <c:pt idx="14" formatCode="General">
                  <c:v>0</c:v>
                </c:pt>
                <c:pt idx="16" formatCode="General">
                  <c:v>0.01</c:v>
                </c:pt>
                <c:pt idx="19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E8-42A6-82F9-B4425DC46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/>
                </a:pPr>
                <a:r>
                  <a:rPr lang="en-US"/>
                  <a:t> Bedekking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vert="horz"/>
          <a:lstStyle/>
          <a:p>
            <a:pPr>
              <a:defRPr/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Bedijkte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groeiwijzen'!$B$69:$B$71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'3 - Trends groeiwijzen'!$D$69:$D$71</c:f>
              <c:numCache>
                <c:formatCode>General</c:formatCode>
                <c:ptCount val="3"/>
                <c:pt idx="2" formatCode="0.00">
                  <c:v>9.4499999999999993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C-4AB7-BE84-E2265BCDCB67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groeiwijzen'!$B$69:$B$71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'3 - Trends groeiwijzen'!$E$69:$E$71</c:f>
              <c:numCache>
                <c:formatCode>General</c:formatCode>
                <c:ptCount val="3"/>
                <c:pt idx="2" formatCode="0.00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C-4AB7-BE84-E2265BCDCB67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groeiwijzen'!$B$69:$B$71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'3 - Trends groeiwijzen'!$F$69:$F$71</c:f>
              <c:numCache>
                <c:formatCode>General</c:formatCode>
                <c:ptCount val="3"/>
                <c:pt idx="2" formatCode="0.00">
                  <c:v>9.8650000000000002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BC-4AB7-BE84-E2265BCDCB67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groeiwijzen'!$B$69:$B$71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'3 - Trends groeiwijzen'!$G$69:$G$71</c:f>
              <c:numCache>
                <c:formatCode>General</c:formatCode>
                <c:ptCount val="3"/>
                <c:pt idx="2" formatCode="0.0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BC-4AB7-BE84-E2265BCDCB67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groeiwijzen'!$B$69:$B$71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'3 - Trends groeiwijzen'!$H$69:$H$71</c:f>
              <c:numCache>
                <c:formatCode>General</c:formatCode>
                <c:ptCount val="3"/>
                <c:pt idx="2" formatCode="0.0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BC-4AB7-BE84-E2265BCDCB67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groeiwijzen'!$B$69:$B$71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'3 - Trends groeiwijzen'!$I$69:$I$71</c:f>
              <c:numCache>
                <c:formatCode>General</c:formatCode>
                <c:ptCount val="3"/>
                <c:pt idx="2" formatCode="0.00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BC-4AB7-BE84-E2265BCDCB67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groeiwijzen'!$B$69:$B$71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'3 - Trends groeiwijzen'!$J$69:$J$71</c:f>
              <c:numCache>
                <c:formatCode>General</c:formatCode>
                <c:ptCount val="3"/>
                <c:pt idx="2" formatCode="0.00">
                  <c:v>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BC-4AB7-BE84-E2265BCDCB67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groeiwijzen'!$B$69:$B$71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'3 - Trends groeiwijzen'!$K$69:$K$71</c:f>
              <c:numCache>
                <c:formatCode>General</c:formatCode>
                <c:ptCount val="3"/>
                <c:pt idx="2" formatCode="0.00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BC-4AB7-BE84-E2265BCDCB67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groeiwijzen'!$B$69:$B$71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'3 - Trends groeiwijzen'!$L$69:$L$71</c:f>
              <c:numCache>
                <c:formatCode>General</c:formatCode>
                <c:ptCount val="3"/>
                <c:pt idx="2" formatCode="0.00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BC-4AB7-BE84-E2265BCDCB67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groeiwijzen'!$B$69:$B$71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'3 - Trends groeiwijzen'!$M$69:$M$71</c:f>
              <c:numCache>
                <c:formatCode>General</c:formatCode>
                <c:ptCount val="3"/>
                <c:pt idx="2" formatCode="0.0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BC-4AB7-BE84-E2265BCDCB67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groeiwijzen'!$B$69:$B$71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'3 - Trends groeiwijzen'!$N$69:$N$71</c:f>
              <c:numCache>
                <c:formatCode>General</c:formatCode>
                <c:ptCount val="3"/>
                <c:pt idx="2" formatCode="0.00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BC-4AB7-BE84-E2265BCDC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groeiwijzen'!$D$72:$D$89</c:f>
              <c:numCache>
                <c:formatCode>0.00</c:formatCode>
                <c:ptCount val="18"/>
                <c:pt idx="5">
                  <c:v>2.5499999999999998</c:v>
                </c:pt>
                <c:pt idx="7">
                  <c:v>0.08</c:v>
                </c:pt>
                <c:pt idx="10">
                  <c:v>2.85</c:v>
                </c:pt>
                <c:pt idx="12">
                  <c:v>4.8499999999999996</c:v>
                </c:pt>
                <c:pt idx="13">
                  <c:v>9</c:v>
                </c:pt>
                <c:pt idx="14">
                  <c:v>6.57</c:v>
                </c:pt>
                <c:pt idx="15">
                  <c:v>6.1916666666666655</c:v>
                </c:pt>
                <c:pt idx="16">
                  <c:v>5.1499999999999986</c:v>
                </c:pt>
                <c:pt idx="17">
                  <c:v>2.4916666666666667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3-4EBC-94D8-D2D75F4224EF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groeiwijzen'!$E$72:$E$89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1.2999999999999999E-2</c:v>
                </c:pt>
                <c:pt idx="14">
                  <c:v>8.9999999999999993E-3</c:v>
                </c:pt>
                <c:pt idx="15">
                  <c:v>4.1666666666666666E-3</c:v>
                </c:pt>
                <c:pt idx="16">
                  <c:v>0</c:v>
                </c:pt>
                <c:pt idx="17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C3-4EBC-94D8-D2D75F4224EF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groeiwijzen'!$F$72:$F$89</c:f>
              <c:numCache>
                <c:formatCode>0.00</c:formatCode>
                <c:ptCount val="18"/>
                <c:pt idx="5">
                  <c:v>4.37</c:v>
                </c:pt>
                <c:pt idx="7">
                  <c:v>0.4</c:v>
                </c:pt>
                <c:pt idx="10">
                  <c:v>0.9</c:v>
                </c:pt>
                <c:pt idx="12">
                  <c:v>5.49</c:v>
                </c:pt>
                <c:pt idx="13">
                  <c:v>7.94</c:v>
                </c:pt>
                <c:pt idx="14">
                  <c:v>10.64</c:v>
                </c:pt>
                <c:pt idx="15">
                  <c:v>8.0374999999999996</c:v>
                </c:pt>
                <c:pt idx="16">
                  <c:v>7.7374999999999998</c:v>
                </c:pt>
                <c:pt idx="17">
                  <c:v>7.2458333333333336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C3-4EBC-94D8-D2D75F4224EF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groeiwijzen'!$G$72:$G$89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4.0000000000000001E-3</c:v>
                </c:pt>
                <c:pt idx="13">
                  <c:v>1.2500000000000001E-2</c:v>
                </c:pt>
                <c:pt idx="14">
                  <c:v>0.26</c:v>
                </c:pt>
                <c:pt idx="15">
                  <c:v>4.1666666666666666E-3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C3-4EBC-94D8-D2D75F4224EF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groeiwijzen'!$H$72:$H$89</c:f>
              <c:numCache>
                <c:formatCode>0.00</c:formatCode>
                <c:ptCount val="18"/>
                <c:pt idx="5">
                  <c:v>0.4</c:v>
                </c:pt>
                <c:pt idx="7">
                  <c:v>0.01</c:v>
                </c:pt>
                <c:pt idx="10">
                  <c:v>0.35</c:v>
                </c:pt>
                <c:pt idx="12">
                  <c:v>0.43</c:v>
                </c:pt>
                <c:pt idx="13">
                  <c:v>0.15</c:v>
                </c:pt>
                <c:pt idx="14">
                  <c:v>0.84</c:v>
                </c:pt>
                <c:pt idx="15">
                  <c:v>0.59166666666666667</c:v>
                </c:pt>
                <c:pt idx="16">
                  <c:v>0.30416666666666664</c:v>
                </c:pt>
                <c:pt idx="17">
                  <c:v>0.17916666666666667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C3-4EBC-94D8-D2D75F4224EF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groeiwijzen'!$I$72:$I$89</c:f>
              <c:numCache>
                <c:formatCode>0.00</c:formatCode>
                <c:ptCount val="18"/>
                <c:pt idx="5">
                  <c:v>7.6999999999999999E-2</c:v>
                </c:pt>
                <c:pt idx="7">
                  <c:v>8.0000000000000002E-3</c:v>
                </c:pt>
                <c:pt idx="10">
                  <c:v>7.6999999999999999E-2</c:v>
                </c:pt>
                <c:pt idx="12">
                  <c:v>8.4000000000000005E-2</c:v>
                </c:pt>
                <c:pt idx="13">
                  <c:v>8.3000000000000004E-2</c:v>
                </c:pt>
                <c:pt idx="14">
                  <c:v>0.13</c:v>
                </c:pt>
                <c:pt idx="15">
                  <c:v>5.000000000000001E-2</c:v>
                </c:pt>
                <c:pt idx="16">
                  <c:v>0.12916666666666668</c:v>
                </c:pt>
                <c:pt idx="17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C3-4EBC-94D8-D2D75F4224EF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groeiwijzen'!$J$72:$J$89</c:f>
              <c:numCache>
                <c:formatCode>0.00</c:formatCode>
                <c:ptCount val="18"/>
                <c:pt idx="5">
                  <c:v>0</c:v>
                </c:pt>
                <c:pt idx="7">
                  <c:v>1.615</c:v>
                </c:pt>
                <c:pt idx="10">
                  <c:v>5.22</c:v>
                </c:pt>
                <c:pt idx="12">
                  <c:v>4.5999999999999996</c:v>
                </c:pt>
                <c:pt idx="13">
                  <c:v>6.96</c:v>
                </c:pt>
                <c:pt idx="14">
                  <c:v>5.32</c:v>
                </c:pt>
                <c:pt idx="15">
                  <c:v>5.0999999999999996</c:v>
                </c:pt>
                <c:pt idx="16">
                  <c:v>0.30833333333333329</c:v>
                </c:pt>
                <c:pt idx="17">
                  <c:v>2.6833333333333336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C3-4EBC-94D8-D2D75F4224EF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groeiwijzen'!$K$72:$K$89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0.30599999999999999</c:v>
                </c:pt>
                <c:pt idx="13">
                  <c:v>0.14199999999999999</c:v>
                </c:pt>
                <c:pt idx="14">
                  <c:v>8.9999999999999993E-3</c:v>
                </c:pt>
                <c:pt idx="15">
                  <c:v>4.583333333333333E-2</c:v>
                </c:pt>
                <c:pt idx="16">
                  <c:v>4.1666666666666666E-3</c:v>
                </c:pt>
                <c:pt idx="17">
                  <c:v>4.1666666666666666E-3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C3-4EBC-94D8-D2D75F4224EF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groeiwijzen'!$L$72:$L$89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0.57999999999999996</c:v>
                </c:pt>
                <c:pt idx="12">
                  <c:v>1.41</c:v>
                </c:pt>
                <c:pt idx="13">
                  <c:v>0.65</c:v>
                </c:pt>
                <c:pt idx="14">
                  <c:v>1.23</c:v>
                </c:pt>
                <c:pt idx="15">
                  <c:v>0.92500000000000016</c:v>
                </c:pt>
                <c:pt idx="16">
                  <c:v>9.1666666666666674E-2</c:v>
                </c:pt>
                <c:pt idx="17">
                  <c:v>0.4375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C3-4EBC-94D8-D2D75F4224EF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groeiwijzen'!$M$72:$M$89</c:f>
              <c:numCache>
                <c:formatCode>0.00</c:formatCode>
                <c:ptCount val="18"/>
                <c:pt idx="5">
                  <c:v>4.0000000000000001E-3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4.0000000000000001E-3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C3-4EBC-94D8-D2D75F4224EF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groeiwijzen'!$N$72:$N$89</c:f>
              <c:numCache>
                <c:formatCode>0.00</c:formatCode>
                <c:ptCount val="18"/>
                <c:pt idx="5">
                  <c:v>4.0000000000000001E-3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0.32</c:v>
                </c:pt>
                <c:pt idx="13">
                  <c:v>0.3</c:v>
                </c:pt>
                <c:pt idx="14">
                  <c:v>0.18</c:v>
                </c:pt>
                <c:pt idx="15">
                  <c:v>1.4208333333333334</c:v>
                </c:pt>
                <c:pt idx="16">
                  <c:v>2.2541666666666682</c:v>
                </c:pt>
                <c:pt idx="17">
                  <c:v>2.0708333333333333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C3-4EBC-94D8-D2D75F42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groeiwijzen'!$D$72:$D$89</c:f>
              <c:numCache>
                <c:formatCode>0.00</c:formatCode>
                <c:ptCount val="18"/>
                <c:pt idx="5">
                  <c:v>2.5499999999999998</c:v>
                </c:pt>
                <c:pt idx="7">
                  <c:v>0.08</c:v>
                </c:pt>
                <c:pt idx="10">
                  <c:v>2.85</c:v>
                </c:pt>
                <c:pt idx="12">
                  <c:v>4.8499999999999996</c:v>
                </c:pt>
                <c:pt idx="13">
                  <c:v>9</c:v>
                </c:pt>
                <c:pt idx="14">
                  <c:v>6.57</c:v>
                </c:pt>
                <c:pt idx="15">
                  <c:v>6.1916666666666655</c:v>
                </c:pt>
                <c:pt idx="16">
                  <c:v>5.1499999999999986</c:v>
                </c:pt>
                <c:pt idx="17">
                  <c:v>2.4916666666666667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6-43A4-9256-EECDB1E4DE0B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groeiwijzen'!$E$72:$E$89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1.2999999999999999E-2</c:v>
                </c:pt>
                <c:pt idx="14">
                  <c:v>8.9999999999999993E-3</c:v>
                </c:pt>
                <c:pt idx="15">
                  <c:v>4.1666666666666666E-3</c:v>
                </c:pt>
                <c:pt idx="16">
                  <c:v>0</c:v>
                </c:pt>
                <c:pt idx="17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6-43A4-9256-EECDB1E4DE0B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groeiwijzen'!$F$72:$F$89</c:f>
              <c:numCache>
                <c:formatCode>0.00</c:formatCode>
                <c:ptCount val="18"/>
                <c:pt idx="5">
                  <c:v>4.37</c:v>
                </c:pt>
                <c:pt idx="7">
                  <c:v>0.4</c:v>
                </c:pt>
                <c:pt idx="10">
                  <c:v>0.9</c:v>
                </c:pt>
                <c:pt idx="12">
                  <c:v>5.49</c:v>
                </c:pt>
                <c:pt idx="13">
                  <c:v>7.94</c:v>
                </c:pt>
                <c:pt idx="14">
                  <c:v>10.64</c:v>
                </c:pt>
                <c:pt idx="15">
                  <c:v>8.0374999999999996</c:v>
                </c:pt>
                <c:pt idx="16">
                  <c:v>7.7374999999999998</c:v>
                </c:pt>
                <c:pt idx="17">
                  <c:v>7.2458333333333336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6-43A4-9256-EECDB1E4DE0B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groeiwijzen'!$G$72:$G$89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4.0000000000000001E-3</c:v>
                </c:pt>
                <c:pt idx="13">
                  <c:v>1.2500000000000001E-2</c:v>
                </c:pt>
                <c:pt idx="14">
                  <c:v>0.26</c:v>
                </c:pt>
                <c:pt idx="15">
                  <c:v>4.1666666666666666E-3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96-43A4-9256-EECDB1E4DE0B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groeiwijzen'!$H$72:$H$89</c:f>
              <c:numCache>
                <c:formatCode>0.00</c:formatCode>
                <c:ptCount val="18"/>
                <c:pt idx="5">
                  <c:v>0.4</c:v>
                </c:pt>
                <c:pt idx="7">
                  <c:v>0.01</c:v>
                </c:pt>
                <c:pt idx="10">
                  <c:v>0.35</c:v>
                </c:pt>
                <c:pt idx="12">
                  <c:v>0.43</c:v>
                </c:pt>
                <c:pt idx="13">
                  <c:v>0.15</c:v>
                </c:pt>
                <c:pt idx="14">
                  <c:v>0.84</c:v>
                </c:pt>
                <c:pt idx="15">
                  <c:v>0.59166666666666667</c:v>
                </c:pt>
                <c:pt idx="16">
                  <c:v>0.30416666666666664</c:v>
                </c:pt>
                <c:pt idx="17">
                  <c:v>0.17916666666666667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96-43A4-9256-EECDB1E4DE0B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groeiwijzen'!$I$72:$I$89</c:f>
              <c:numCache>
                <c:formatCode>0.00</c:formatCode>
                <c:ptCount val="18"/>
                <c:pt idx="5">
                  <c:v>7.6999999999999999E-2</c:v>
                </c:pt>
                <c:pt idx="7">
                  <c:v>8.0000000000000002E-3</c:v>
                </c:pt>
                <c:pt idx="10">
                  <c:v>7.6999999999999999E-2</c:v>
                </c:pt>
                <c:pt idx="12">
                  <c:v>8.4000000000000005E-2</c:v>
                </c:pt>
                <c:pt idx="13">
                  <c:v>8.3000000000000004E-2</c:v>
                </c:pt>
                <c:pt idx="14">
                  <c:v>0.13</c:v>
                </c:pt>
                <c:pt idx="15">
                  <c:v>5.000000000000001E-2</c:v>
                </c:pt>
                <c:pt idx="16">
                  <c:v>0.12916666666666668</c:v>
                </c:pt>
                <c:pt idx="17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96-43A4-9256-EECDB1E4DE0B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groeiwijzen'!$J$72:$J$89</c:f>
              <c:numCache>
                <c:formatCode>0.00</c:formatCode>
                <c:ptCount val="18"/>
                <c:pt idx="5">
                  <c:v>0</c:v>
                </c:pt>
                <c:pt idx="7">
                  <c:v>1.615</c:v>
                </c:pt>
                <c:pt idx="10">
                  <c:v>5.22</c:v>
                </c:pt>
                <c:pt idx="12">
                  <c:v>4.5999999999999996</c:v>
                </c:pt>
                <c:pt idx="13">
                  <c:v>6.96</c:v>
                </c:pt>
                <c:pt idx="14">
                  <c:v>5.32</c:v>
                </c:pt>
                <c:pt idx="15">
                  <c:v>5.0999999999999996</c:v>
                </c:pt>
                <c:pt idx="16">
                  <c:v>0.30833333333333329</c:v>
                </c:pt>
                <c:pt idx="17">
                  <c:v>2.6833333333333336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96-43A4-9256-EECDB1E4DE0B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groeiwijzen'!$K$72:$K$89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0.30599999999999999</c:v>
                </c:pt>
                <c:pt idx="13">
                  <c:v>0.14199999999999999</c:v>
                </c:pt>
                <c:pt idx="14">
                  <c:v>8.9999999999999993E-3</c:v>
                </c:pt>
                <c:pt idx="15">
                  <c:v>4.583333333333333E-2</c:v>
                </c:pt>
                <c:pt idx="16">
                  <c:v>4.1666666666666666E-3</c:v>
                </c:pt>
                <c:pt idx="17">
                  <c:v>4.1666666666666666E-3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96-43A4-9256-EECDB1E4DE0B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groeiwijzen'!$L$72:$L$89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0.57999999999999996</c:v>
                </c:pt>
                <c:pt idx="12">
                  <c:v>1.41</c:v>
                </c:pt>
                <c:pt idx="13">
                  <c:v>0.65</c:v>
                </c:pt>
                <c:pt idx="14">
                  <c:v>1.23</c:v>
                </c:pt>
                <c:pt idx="15">
                  <c:v>0.92500000000000016</c:v>
                </c:pt>
                <c:pt idx="16">
                  <c:v>9.1666666666666674E-2</c:v>
                </c:pt>
                <c:pt idx="17">
                  <c:v>0.4375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3A4-9256-EECDB1E4DE0B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groeiwijzen'!$M$72:$M$89</c:f>
              <c:numCache>
                <c:formatCode>0.00</c:formatCode>
                <c:ptCount val="18"/>
                <c:pt idx="5">
                  <c:v>4.0000000000000001E-3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4.0000000000000001E-3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B96-43A4-9256-EECDB1E4DE0B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groeiwijzen'!$N$72:$N$89</c:f>
              <c:numCache>
                <c:formatCode>0.00</c:formatCode>
                <c:ptCount val="18"/>
                <c:pt idx="5">
                  <c:v>4.0000000000000001E-3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0.32</c:v>
                </c:pt>
                <c:pt idx="13">
                  <c:v>0.3</c:v>
                </c:pt>
                <c:pt idx="14">
                  <c:v>0.18</c:v>
                </c:pt>
                <c:pt idx="15">
                  <c:v>1.4208333333333334</c:v>
                </c:pt>
                <c:pt idx="16">
                  <c:v>2.2541666666666682</c:v>
                </c:pt>
                <c:pt idx="17">
                  <c:v>2.0708333333333333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96-43A4-9256-EECDB1E4D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Boven-</a:t>
            </a:r>
            <a:r>
              <a:rPr lang="en-GB" sz="1100" b="1" baseline="0">
                <a:solidFill>
                  <a:sysClr val="windowText" lastClr="000000"/>
                </a:solidFill>
              </a:rPr>
              <a:t> en Beneden Merwede</a:t>
            </a:r>
            <a:endParaRPr lang="en-GB" sz="11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groeiwijzen'!$D$72:$D$89</c:f>
              <c:numCache>
                <c:formatCode>0.00</c:formatCode>
                <c:ptCount val="18"/>
                <c:pt idx="5">
                  <c:v>2.5499999999999998</c:v>
                </c:pt>
                <c:pt idx="7">
                  <c:v>0.08</c:v>
                </c:pt>
                <c:pt idx="10">
                  <c:v>2.85</c:v>
                </c:pt>
                <c:pt idx="12">
                  <c:v>4.8499999999999996</c:v>
                </c:pt>
                <c:pt idx="13">
                  <c:v>9</c:v>
                </c:pt>
                <c:pt idx="14">
                  <c:v>6.57</c:v>
                </c:pt>
                <c:pt idx="15">
                  <c:v>6.1916666666666655</c:v>
                </c:pt>
                <c:pt idx="16">
                  <c:v>5.1499999999999986</c:v>
                </c:pt>
                <c:pt idx="17">
                  <c:v>2.4916666666666667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5-4A9A-8D62-D9CAB428A6DC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groeiwijzen'!$E$72:$E$89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1.2999999999999999E-2</c:v>
                </c:pt>
                <c:pt idx="14">
                  <c:v>8.9999999999999993E-3</c:v>
                </c:pt>
                <c:pt idx="15">
                  <c:v>4.1666666666666666E-3</c:v>
                </c:pt>
                <c:pt idx="16">
                  <c:v>0</c:v>
                </c:pt>
                <c:pt idx="17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F5-4A9A-8D62-D9CAB428A6DC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groeiwijzen'!$F$72:$F$89</c:f>
              <c:numCache>
                <c:formatCode>0.00</c:formatCode>
                <c:ptCount val="18"/>
                <c:pt idx="5">
                  <c:v>4.37</c:v>
                </c:pt>
                <c:pt idx="7">
                  <c:v>0.4</c:v>
                </c:pt>
                <c:pt idx="10">
                  <c:v>0.9</c:v>
                </c:pt>
                <c:pt idx="12">
                  <c:v>5.49</c:v>
                </c:pt>
                <c:pt idx="13">
                  <c:v>7.94</c:v>
                </c:pt>
                <c:pt idx="14">
                  <c:v>10.64</c:v>
                </c:pt>
                <c:pt idx="15">
                  <c:v>8.0374999999999996</c:v>
                </c:pt>
                <c:pt idx="16">
                  <c:v>7.7374999999999998</c:v>
                </c:pt>
                <c:pt idx="17">
                  <c:v>7.2458333333333336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F5-4A9A-8D62-D9CAB428A6DC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groeiwijzen'!$G$72:$G$89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4.0000000000000001E-3</c:v>
                </c:pt>
                <c:pt idx="13">
                  <c:v>1.2500000000000001E-2</c:v>
                </c:pt>
                <c:pt idx="14">
                  <c:v>0.26</c:v>
                </c:pt>
                <c:pt idx="15">
                  <c:v>4.1666666666666666E-3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F5-4A9A-8D62-D9CAB428A6DC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groeiwijzen'!$H$72:$H$89</c:f>
              <c:numCache>
                <c:formatCode>0.00</c:formatCode>
                <c:ptCount val="18"/>
                <c:pt idx="5">
                  <c:v>0.4</c:v>
                </c:pt>
                <c:pt idx="7">
                  <c:v>0.01</c:v>
                </c:pt>
                <c:pt idx="10">
                  <c:v>0.35</c:v>
                </c:pt>
                <c:pt idx="12">
                  <c:v>0.43</c:v>
                </c:pt>
                <c:pt idx="13">
                  <c:v>0.15</c:v>
                </c:pt>
                <c:pt idx="14">
                  <c:v>0.84</c:v>
                </c:pt>
                <c:pt idx="15">
                  <c:v>0.59166666666666667</c:v>
                </c:pt>
                <c:pt idx="16">
                  <c:v>0.30416666666666664</c:v>
                </c:pt>
                <c:pt idx="17">
                  <c:v>0.17916666666666667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F5-4A9A-8D62-D9CAB428A6DC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groeiwijzen'!$I$72:$I$89</c:f>
              <c:numCache>
                <c:formatCode>0.00</c:formatCode>
                <c:ptCount val="18"/>
                <c:pt idx="5">
                  <c:v>7.6999999999999999E-2</c:v>
                </c:pt>
                <c:pt idx="7">
                  <c:v>8.0000000000000002E-3</c:v>
                </c:pt>
                <c:pt idx="10">
                  <c:v>7.6999999999999999E-2</c:v>
                </c:pt>
                <c:pt idx="12">
                  <c:v>8.4000000000000005E-2</c:v>
                </c:pt>
                <c:pt idx="13">
                  <c:v>8.3000000000000004E-2</c:v>
                </c:pt>
                <c:pt idx="14">
                  <c:v>0.13</c:v>
                </c:pt>
                <c:pt idx="15">
                  <c:v>5.000000000000001E-2</c:v>
                </c:pt>
                <c:pt idx="16">
                  <c:v>0.12916666666666668</c:v>
                </c:pt>
                <c:pt idx="17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F5-4A9A-8D62-D9CAB428A6DC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groeiwijzen'!$J$72:$J$89</c:f>
              <c:numCache>
                <c:formatCode>0.00</c:formatCode>
                <c:ptCount val="18"/>
                <c:pt idx="5">
                  <c:v>0</c:v>
                </c:pt>
                <c:pt idx="7">
                  <c:v>1.615</c:v>
                </c:pt>
                <c:pt idx="10">
                  <c:v>5.22</c:v>
                </c:pt>
                <c:pt idx="12">
                  <c:v>4.5999999999999996</c:v>
                </c:pt>
                <c:pt idx="13">
                  <c:v>6.96</c:v>
                </c:pt>
                <c:pt idx="14">
                  <c:v>5.32</c:v>
                </c:pt>
                <c:pt idx="15">
                  <c:v>5.0999999999999996</c:v>
                </c:pt>
                <c:pt idx="16">
                  <c:v>0.30833333333333329</c:v>
                </c:pt>
                <c:pt idx="17">
                  <c:v>2.6833333333333336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5-4A9A-8D62-D9CAB428A6DC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groeiwijzen'!$K$72:$K$89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0.30599999999999999</c:v>
                </c:pt>
                <c:pt idx="13">
                  <c:v>0.14199999999999999</c:v>
                </c:pt>
                <c:pt idx="14">
                  <c:v>8.9999999999999993E-3</c:v>
                </c:pt>
                <c:pt idx="15">
                  <c:v>4.583333333333333E-2</c:v>
                </c:pt>
                <c:pt idx="16">
                  <c:v>4.1666666666666666E-3</c:v>
                </c:pt>
                <c:pt idx="17">
                  <c:v>4.1666666666666666E-3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F5-4A9A-8D62-D9CAB428A6DC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groeiwijzen'!$L$72:$L$89</c:f>
              <c:numCache>
                <c:formatCode>0.00</c:formatCode>
                <c:ptCount val="18"/>
                <c:pt idx="5">
                  <c:v>0</c:v>
                </c:pt>
                <c:pt idx="7">
                  <c:v>0</c:v>
                </c:pt>
                <c:pt idx="10">
                  <c:v>0.57999999999999996</c:v>
                </c:pt>
                <c:pt idx="12">
                  <c:v>1.41</c:v>
                </c:pt>
                <c:pt idx="13">
                  <c:v>0.65</c:v>
                </c:pt>
                <c:pt idx="14">
                  <c:v>1.23</c:v>
                </c:pt>
                <c:pt idx="15">
                  <c:v>0.92500000000000016</c:v>
                </c:pt>
                <c:pt idx="16">
                  <c:v>9.1666666666666674E-2</c:v>
                </c:pt>
                <c:pt idx="17">
                  <c:v>0.4375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F5-4A9A-8D62-D9CAB428A6DC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groeiwijzen'!$M$72:$M$89</c:f>
              <c:numCache>
                <c:formatCode>0.00</c:formatCode>
                <c:ptCount val="18"/>
                <c:pt idx="5">
                  <c:v>4.0000000000000001E-3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4.0000000000000001E-3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F5-4A9A-8D62-D9CAB428A6DC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groeiwijzen'!$B$72:$B$89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groeiwijzen'!$N$72:$N$89</c:f>
              <c:numCache>
                <c:formatCode>0.00</c:formatCode>
                <c:ptCount val="18"/>
                <c:pt idx="5">
                  <c:v>4.0000000000000001E-3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0.32</c:v>
                </c:pt>
                <c:pt idx="13">
                  <c:v>0.3</c:v>
                </c:pt>
                <c:pt idx="14">
                  <c:v>0.18</c:v>
                </c:pt>
                <c:pt idx="15">
                  <c:v>1.4208333333333334</c:v>
                </c:pt>
                <c:pt idx="16">
                  <c:v>2.2541666666666682</c:v>
                </c:pt>
                <c:pt idx="17">
                  <c:v>2.0708333333333333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F5-4A9A-8D62-D9CAB428A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Hollandsche 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groeiwijzen'!$D$90:$D$107</c:f>
              <c:numCache>
                <c:formatCode>0.00</c:formatCode>
                <c:ptCount val="18"/>
                <c:pt idx="3">
                  <c:v>0.83333333333333304</c:v>
                </c:pt>
                <c:pt idx="5">
                  <c:v>0.18333333333333299</c:v>
                </c:pt>
                <c:pt idx="6">
                  <c:v>1.166666666667</c:v>
                </c:pt>
                <c:pt idx="9">
                  <c:v>0.33333333333333298</c:v>
                </c:pt>
                <c:pt idx="12">
                  <c:v>1.1833333333333331</c:v>
                </c:pt>
                <c:pt idx="13">
                  <c:v>0.33333333333333298</c:v>
                </c:pt>
                <c:pt idx="14">
                  <c:v>0</c:v>
                </c:pt>
                <c:pt idx="15">
                  <c:v>0</c:v>
                </c:pt>
                <c:pt idx="16">
                  <c:v>0.2166666666666667</c:v>
                </c:pt>
                <c:pt idx="17">
                  <c:v>3.3333333333333333E-2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C-49B9-A833-E2E20A43674C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groeiwijzen'!$E$90:$E$107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C-49B9-A833-E2E20A43674C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groeiwijzen'!$F$90:$F$107</c:f>
              <c:numCache>
                <c:formatCode>0.00</c:formatCode>
                <c:ptCount val="18"/>
                <c:pt idx="3">
                  <c:v>0</c:v>
                </c:pt>
                <c:pt idx="5">
                  <c:v>0.33333333333333398</c:v>
                </c:pt>
                <c:pt idx="6">
                  <c:v>0.16666666666666699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1C-49B9-A833-E2E20A43674C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groeiwijzen'!$G$90:$G$107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1C-49B9-A833-E2E20A43674C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groeiwijzen'!$H$90:$H$107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0.16666666666666699</c:v>
                </c:pt>
                <c:pt idx="12">
                  <c:v>0</c:v>
                </c:pt>
                <c:pt idx="13">
                  <c:v>0.36666666666666703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1C-49B9-A833-E2E20A43674C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groeiwijzen'!$I$90:$I$107</c:f>
              <c:numCache>
                <c:formatCode>0.00</c:formatCode>
                <c:ptCount val="18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0.16666666666666699</c:v>
                </c:pt>
                <c:pt idx="15">
                  <c:v>0</c:v>
                </c:pt>
                <c:pt idx="16">
                  <c:v>0</c:v>
                </c:pt>
                <c:pt idx="17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1C-49B9-A833-E2E20A43674C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groeiwijzen'!$J$90:$J$107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0.33333333333333298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1C-49B9-A833-E2E20A43674C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groeiwijzen'!$K$90:$K$107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1C-49B9-A833-E2E20A43674C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groeiwijzen'!$L$90:$L$107</c:f>
              <c:numCache>
                <c:formatCode>0.00</c:formatCode>
                <c:ptCount val="18"/>
                <c:pt idx="3">
                  <c:v>0.18333333333333299</c:v>
                </c:pt>
                <c:pt idx="5">
                  <c:v>0.16666666666666699</c:v>
                </c:pt>
                <c:pt idx="6">
                  <c:v>0.36666666666666697</c:v>
                </c:pt>
                <c:pt idx="9">
                  <c:v>0.21666666666666701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1C-49B9-A833-E2E20A43674C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groeiwijzen'!$M$90:$M$107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1.9166666666666667</c:v>
                </c:pt>
                <c:pt idx="9">
                  <c:v>0.93333333333333302</c:v>
                </c:pt>
                <c:pt idx="12">
                  <c:v>0.66666666666666796</c:v>
                </c:pt>
                <c:pt idx="13">
                  <c:v>0.51666666666666694</c:v>
                </c:pt>
                <c:pt idx="14">
                  <c:v>0.16666666666666699</c:v>
                </c:pt>
                <c:pt idx="15">
                  <c:v>0</c:v>
                </c:pt>
                <c:pt idx="16">
                  <c:v>1.6666666666666666E-2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1C-49B9-A833-E2E20A43674C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groeiwijzen'!$N$90:$N$107</c:f>
              <c:numCache>
                <c:formatCode>0.00</c:formatCode>
                <c:ptCount val="18"/>
                <c:pt idx="3">
                  <c:v>3.6666666666666665</c:v>
                </c:pt>
                <c:pt idx="5">
                  <c:v>0.83333333333333393</c:v>
                </c:pt>
                <c:pt idx="6">
                  <c:v>7.766666666666751</c:v>
                </c:pt>
                <c:pt idx="9">
                  <c:v>0.53333333333333299</c:v>
                </c:pt>
                <c:pt idx="12">
                  <c:v>0.16666666666666699</c:v>
                </c:pt>
                <c:pt idx="13">
                  <c:v>0.33333333333333398</c:v>
                </c:pt>
                <c:pt idx="14">
                  <c:v>1.9999999999999669</c:v>
                </c:pt>
                <c:pt idx="15">
                  <c:v>0.36666666666666703</c:v>
                </c:pt>
                <c:pt idx="16">
                  <c:v>0.2</c:v>
                </c:pt>
                <c:pt idx="17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1C-49B9-A833-E2E20A436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Hollandsche</a:t>
            </a:r>
            <a:r>
              <a:rPr lang="en-GB" sz="1100" b="1" baseline="0">
                <a:solidFill>
                  <a:sysClr val="windowText" lastClr="000000"/>
                </a:solidFill>
              </a:rPr>
              <a:t> IJssel</a:t>
            </a:r>
            <a:endParaRPr lang="en-GB" sz="11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groeiwijzen'!$D$90:$D$107</c:f>
              <c:numCache>
                <c:formatCode>0.00</c:formatCode>
                <c:ptCount val="18"/>
                <c:pt idx="3">
                  <c:v>0.83333333333333304</c:v>
                </c:pt>
                <c:pt idx="5">
                  <c:v>0.18333333333333299</c:v>
                </c:pt>
                <c:pt idx="6">
                  <c:v>1.166666666667</c:v>
                </c:pt>
                <c:pt idx="9">
                  <c:v>0.33333333333333298</c:v>
                </c:pt>
                <c:pt idx="12">
                  <c:v>1.1833333333333331</c:v>
                </c:pt>
                <c:pt idx="13">
                  <c:v>0.33333333333333298</c:v>
                </c:pt>
                <c:pt idx="14">
                  <c:v>0</c:v>
                </c:pt>
                <c:pt idx="15">
                  <c:v>0</c:v>
                </c:pt>
                <c:pt idx="16">
                  <c:v>0.2166666666666667</c:v>
                </c:pt>
                <c:pt idx="17">
                  <c:v>3.3333333333333333E-2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2-4A0C-A065-E8909B96B3FC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groeiwijzen'!$E$90:$E$107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2-4A0C-A065-E8909B96B3FC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groeiwijzen'!$F$90:$F$107</c:f>
              <c:numCache>
                <c:formatCode>0.00</c:formatCode>
                <c:ptCount val="18"/>
                <c:pt idx="3">
                  <c:v>0</c:v>
                </c:pt>
                <c:pt idx="5">
                  <c:v>0.33333333333333398</c:v>
                </c:pt>
                <c:pt idx="6">
                  <c:v>0.16666666666666699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2-4A0C-A065-E8909B96B3FC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groeiwijzen'!$G$90:$G$107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E2-4A0C-A065-E8909B96B3FC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groeiwijzen'!$H$90:$H$107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0.16666666666666699</c:v>
                </c:pt>
                <c:pt idx="12">
                  <c:v>0</c:v>
                </c:pt>
                <c:pt idx="13">
                  <c:v>0.36666666666666703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E2-4A0C-A065-E8909B96B3FC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groeiwijzen'!$I$90:$I$107</c:f>
              <c:numCache>
                <c:formatCode>0.00</c:formatCode>
                <c:ptCount val="18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0.16666666666666699</c:v>
                </c:pt>
                <c:pt idx="15">
                  <c:v>0</c:v>
                </c:pt>
                <c:pt idx="16">
                  <c:v>0</c:v>
                </c:pt>
                <c:pt idx="17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E2-4A0C-A065-E8909B96B3FC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groeiwijzen'!$J$90:$J$107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0.33333333333333298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E2-4A0C-A065-E8909B96B3FC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groeiwijzen'!$K$90:$K$107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E2-4A0C-A065-E8909B96B3FC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groeiwijzen'!$L$90:$L$107</c:f>
              <c:numCache>
                <c:formatCode>0.00</c:formatCode>
                <c:ptCount val="18"/>
                <c:pt idx="3">
                  <c:v>0.18333333333333299</c:v>
                </c:pt>
                <c:pt idx="5">
                  <c:v>0.16666666666666699</c:v>
                </c:pt>
                <c:pt idx="6">
                  <c:v>0.36666666666666697</c:v>
                </c:pt>
                <c:pt idx="9">
                  <c:v>0.21666666666666701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E2-4A0C-A065-E8909B96B3FC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groeiwijzen'!$M$90:$M$107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1.9166666666666667</c:v>
                </c:pt>
                <c:pt idx="9">
                  <c:v>0.93333333333333302</c:v>
                </c:pt>
                <c:pt idx="12">
                  <c:v>0.66666666666666796</c:v>
                </c:pt>
                <c:pt idx="13">
                  <c:v>0.51666666666666694</c:v>
                </c:pt>
                <c:pt idx="14">
                  <c:v>0.16666666666666699</c:v>
                </c:pt>
                <c:pt idx="15">
                  <c:v>0</c:v>
                </c:pt>
                <c:pt idx="16">
                  <c:v>1.6666666666666666E-2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E2-4A0C-A065-E8909B96B3FC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groeiwijzen'!$N$90:$N$107</c:f>
              <c:numCache>
                <c:formatCode>0.00</c:formatCode>
                <c:ptCount val="18"/>
                <c:pt idx="3">
                  <c:v>3.6666666666666665</c:v>
                </c:pt>
                <c:pt idx="5">
                  <c:v>0.83333333333333393</c:v>
                </c:pt>
                <c:pt idx="6">
                  <c:v>7.766666666666751</c:v>
                </c:pt>
                <c:pt idx="9">
                  <c:v>0.53333333333333299</c:v>
                </c:pt>
                <c:pt idx="12">
                  <c:v>0.16666666666666699</c:v>
                </c:pt>
                <c:pt idx="13">
                  <c:v>0.33333333333333398</c:v>
                </c:pt>
                <c:pt idx="14">
                  <c:v>1.9999999999999669</c:v>
                </c:pt>
                <c:pt idx="15">
                  <c:v>0.36666666666666703</c:v>
                </c:pt>
                <c:pt idx="16">
                  <c:v>0.2</c:v>
                </c:pt>
                <c:pt idx="17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E2-4A0C-A065-E8909B96B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Bergsche Maas</a:t>
            </a:r>
          </a:p>
        </c:rich>
      </c:tx>
      <c:layout>
        <c:manualLayout>
          <c:xMode val="edge"/>
          <c:yMode val="edge"/>
          <c:x val="0.27461304082876292"/>
          <c:y val="2.925809822361546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KRW'!$B$62:$B$63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KRW'!$C$62:$C$63</c:f>
              <c:numCache>
                <c:formatCode>0.000</c:formatCode>
                <c:ptCount val="2"/>
                <c:pt idx="0" formatCode="General">
                  <c:v>0.33800000000000002</c:v>
                </c:pt>
                <c:pt idx="1">
                  <c:v>0.31837500000000002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D-4637-925E-5CAE4CCD96B5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KRW'!$B$62:$B$63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KRW'!$D$62:$D$63</c:f>
              <c:numCache>
                <c:formatCode>0.000</c:formatCode>
                <c:ptCount val="2"/>
                <c:pt idx="0" formatCode="General">
                  <c:v>0.81299999999999994</c:v>
                </c:pt>
                <c:pt idx="1">
                  <c:v>0.59800000000000009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D-4637-925E-5CAE4CCD96B5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KRW'!$B$62:$B$63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KRW'!$E$62:$E$63</c:f>
              <c:numCache>
                <c:formatCode>0.000</c:formatCode>
                <c:ptCount val="2"/>
                <c:pt idx="0">
                  <c:v>0.70799999999999996</c:v>
                </c:pt>
                <c:pt idx="1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D-4637-925E-5CAE4CCD96B5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KRW'!$B$62:$B$63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KRW'!$F$62:$F$63</c:f>
              <c:numCache>
                <c:formatCode>0.000</c:formatCode>
                <c:ptCount val="2"/>
                <c:pt idx="0">
                  <c:v>0.62</c:v>
                </c:pt>
                <c:pt idx="1">
                  <c:v>0.53545833333333337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4D-4637-925E-5CAE4CCD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711712094753045"/>
          <c:y val="0.36557878541044436"/>
          <c:w val="0.26310960553105717"/>
          <c:h val="0.282133636116802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Hollandsche 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groeiwijzen'!$D$90:$D$107</c:f>
              <c:numCache>
                <c:formatCode>0.00</c:formatCode>
                <c:ptCount val="18"/>
                <c:pt idx="3">
                  <c:v>0.83333333333333304</c:v>
                </c:pt>
                <c:pt idx="5">
                  <c:v>0.18333333333333299</c:v>
                </c:pt>
                <c:pt idx="6">
                  <c:v>1.166666666667</c:v>
                </c:pt>
                <c:pt idx="9">
                  <c:v>0.33333333333333298</c:v>
                </c:pt>
                <c:pt idx="12">
                  <c:v>1.1833333333333331</c:v>
                </c:pt>
                <c:pt idx="13">
                  <c:v>0.33333333333333298</c:v>
                </c:pt>
                <c:pt idx="14">
                  <c:v>0</c:v>
                </c:pt>
                <c:pt idx="15">
                  <c:v>0</c:v>
                </c:pt>
                <c:pt idx="16">
                  <c:v>0.2166666666666667</c:v>
                </c:pt>
                <c:pt idx="17">
                  <c:v>3.3333333333333333E-2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8-4C43-95F5-8D0C5A2BDDB1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groeiwijzen'!$E$90:$E$107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8-4C43-95F5-8D0C5A2BDDB1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groeiwijzen'!$F$90:$F$107</c:f>
              <c:numCache>
                <c:formatCode>0.00</c:formatCode>
                <c:ptCount val="18"/>
                <c:pt idx="3">
                  <c:v>0</c:v>
                </c:pt>
                <c:pt idx="5">
                  <c:v>0.33333333333333398</c:v>
                </c:pt>
                <c:pt idx="6">
                  <c:v>0.16666666666666699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28-4C43-95F5-8D0C5A2BDDB1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groeiwijzen'!$G$90:$G$107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28-4C43-95F5-8D0C5A2BDDB1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groeiwijzen'!$H$90:$H$107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0.16666666666666699</c:v>
                </c:pt>
                <c:pt idx="12">
                  <c:v>0</c:v>
                </c:pt>
                <c:pt idx="13">
                  <c:v>0.36666666666666703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28-4C43-95F5-8D0C5A2BDDB1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Nymphaeïden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groeiwijzen'!$I$90:$I$107</c:f>
              <c:numCache>
                <c:formatCode>0.00</c:formatCode>
                <c:ptCount val="18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0.16666666666666699</c:v>
                </c:pt>
                <c:pt idx="15">
                  <c:v>0</c:v>
                </c:pt>
                <c:pt idx="16">
                  <c:v>0</c:v>
                </c:pt>
                <c:pt idx="17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28-4C43-95F5-8D0C5A2BDDB1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Elodeïden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groeiwijzen'!$J$90:$J$107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0.33333333333333298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28-4C43-95F5-8D0C5A2BDDB1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groeiwijzen'!$K$90:$K$107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28-4C43-95F5-8D0C5A2BDDB1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groeiwijzen'!$L$90:$L$107</c:f>
              <c:numCache>
                <c:formatCode>0.00</c:formatCode>
                <c:ptCount val="18"/>
                <c:pt idx="3">
                  <c:v>0.18333333333333299</c:v>
                </c:pt>
                <c:pt idx="5">
                  <c:v>0.16666666666666699</c:v>
                </c:pt>
                <c:pt idx="6">
                  <c:v>0.36666666666666697</c:v>
                </c:pt>
                <c:pt idx="9">
                  <c:v>0.21666666666666701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28-4C43-95F5-8D0C5A2BDDB1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groeiwijzen'!$M$90:$M$107</c:f>
              <c:numCache>
                <c:formatCode>0.00</c:formatCode>
                <c:ptCount val="18"/>
                <c:pt idx="3">
                  <c:v>0</c:v>
                </c:pt>
                <c:pt idx="5">
                  <c:v>0</c:v>
                </c:pt>
                <c:pt idx="6">
                  <c:v>1.9166666666666667</c:v>
                </c:pt>
                <c:pt idx="9">
                  <c:v>0.93333333333333302</c:v>
                </c:pt>
                <c:pt idx="12">
                  <c:v>0.66666666666666796</c:v>
                </c:pt>
                <c:pt idx="13">
                  <c:v>0.51666666666666694</c:v>
                </c:pt>
                <c:pt idx="14">
                  <c:v>0.16666666666666699</c:v>
                </c:pt>
                <c:pt idx="15">
                  <c:v>0</c:v>
                </c:pt>
                <c:pt idx="16">
                  <c:v>1.6666666666666666E-2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28-4C43-95F5-8D0C5A2BDDB1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groeiwijzen'!$B$90:$B$107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'3 - Trends groeiwijzen'!$N$90:$N$107</c:f>
              <c:numCache>
                <c:formatCode>0.00</c:formatCode>
                <c:ptCount val="18"/>
                <c:pt idx="3">
                  <c:v>3.6666666666666665</c:v>
                </c:pt>
                <c:pt idx="5">
                  <c:v>0.83333333333333393</c:v>
                </c:pt>
                <c:pt idx="6">
                  <c:v>7.766666666666751</c:v>
                </c:pt>
                <c:pt idx="9">
                  <c:v>0.53333333333333299</c:v>
                </c:pt>
                <c:pt idx="12">
                  <c:v>0.16666666666666699</c:v>
                </c:pt>
                <c:pt idx="13">
                  <c:v>0.33333333333333398</c:v>
                </c:pt>
                <c:pt idx="14">
                  <c:v>1.9999999999999669</c:v>
                </c:pt>
                <c:pt idx="15">
                  <c:v>0.36666666666666703</c:v>
                </c:pt>
                <c:pt idx="16">
                  <c:v>0.2</c:v>
                </c:pt>
                <c:pt idx="17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28-4C43-95F5-8D0C5A2BD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77136256"/>
        <c:axId val="77137792"/>
      </c:barChart>
      <c:catAx>
        <c:axId val="77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7792"/>
        <c:crosses val="autoZero"/>
        <c:auto val="1"/>
        <c:lblAlgn val="ctr"/>
        <c:lblOffset val="100"/>
        <c:noMultiLvlLbl val="0"/>
      </c:catAx>
      <c:valAx>
        <c:axId val="77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1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Cummulatieve weergave groeivormen Bovenmaas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groeivormen'!$B$23:$B$26)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groeivormen'!$D$6:$D$27</c15:sqref>
                  </c15:fullRef>
                </c:ext>
              </c:extLst>
              <c:f>('4 - Trends groeivormen'!$D$6:$D$18,'4 - Trends groeivormen'!$D$20:$D$21,'4 - Trends groeivormen'!$D$23:$D$26)</c:f>
              <c:numCache>
                <c:formatCode>0.00</c:formatCode>
                <c:ptCount val="19"/>
                <c:pt idx="2">
                  <c:v>18.350000000000001</c:v>
                </c:pt>
                <c:pt idx="3">
                  <c:v>7.4</c:v>
                </c:pt>
                <c:pt idx="4">
                  <c:v>26.6666666666667</c:v>
                </c:pt>
                <c:pt idx="5">
                  <c:v>53</c:v>
                </c:pt>
                <c:pt idx="6">
                  <c:v>14</c:v>
                </c:pt>
                <c:pt idx="9" formatCode="General">
                  <c:v>19.670000000000002</c:v>
                </c:pt>
                <c:pt idx="12" formatCode="General">
                  <c:v>34.17</c:v>
                </c:pt>
                <c:pt idx="14" formatCode="General">
                  <c:v>23.57</c:v>
                </c:pt>
                <c:pt idx="18">
                  <c:v>10.142857142857142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C-4764-9175-9D9C07CE15C9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groeivormen'!$B$23:$B$26)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groeivormen'!$E$6:$E$27</c15:sqref>
                  </c15:fullRef>
                </c:ext>
              </c:extLst>
              <c:f>('4 - Trends groeivormen'!$E$6:$E$18,'4 - Trends groeivormen'!$E$20:$E$21,'4 - Trends groeivormen'!$E$23:$E$26)</c:f>
              <c:numCache>
                <c:formatCode>0.00</c:formatCode>
                <c:ptCount val="19"/>
                <c:pt idx="2">
                  <c:v>7.5166666666666702</c:v>
                </c:pt>
                <c:pt idx="3">
                  <c:v>7.4</c:v>
                </c:pt>
                <c:pt idx="4">
                  <c:v>14.1666666666667</c:v>
                </c:pt>
                <c:pt idx="5">
                  <c:v>13.4</c:v>
                </c:pt>
                <c:pt idx="6">
                  <c:v>3.68333333333333</c:v>
                </c:pt>
                <c:pt idx="9" formatCode="General">
                  <c:v>5.67</c:v>
                </c:pt>
                <c:pt idx="12" formatCode="General">
                  <c:v>4.83</c:v>
                </c:pt>
                <c:pt idx="14" formatCode="General">
                  <c:v>8.43</c:v>
                </c:pt>
                <c:pt idx="18">
                  <c:v>2.1714285714285713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C-4764-9175-9D9C07CE15C9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groeivormen'!$B$23:$B$26)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groeivormen'!$F$6:$F$27</c15:sqref>
                  </c15:fullRef>
                </c:ext>
              </c:extLst>
              <c:f>('4 - Trends groeivormen'!$F$6:$F$18,'4 - Trends groeivormen'!$F$20:$F$21,'4 - Trends groeivormen'!$F$23:$F$26)</c:f>
              <c:numCache>
                <c:formatCode>0.00</c:formatCode>
                <c:ptCount val="19"/>
                <c:pt idx="2">
                  <c:v>1.7</c:v>
                </c:pt>
                <c:pt idx="3">
                  <c:v>3.8</c:v>
                </c:pt>
                <c:pt idx="4">
                  <c:v>2.68333333333333</c:v>
                </c:pt>
                <c:pt idx="5">
                  <c:v>1.22</c:v>
                </c:pt>
                <c:pt idx="6">
                  <c:v>0.38333333333333303</c:v>
                </c:pt>
                <c:pt idx="9" formatCode="General">
                  <c:v>2.0499999999999998</c:v>
                </c:pt>
                <c:pt idx="12" formatCode="General">
                  <c:v>0.25</c:v>
                </c:pt>
                <c:pt idx="14" formatCode="General">
                  <c:v>0.06</c:v>
                </c:pt>
                <c:pt idx="18">
                  <c:v>0.35714285714285715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C-4764-9175-9D9C07CE15C9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groeivormen'!$B$23:$B$26)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groeivormen'!$G$6:$G$27</c15:sqref>
                  </c15:fullRef>
                </c:ext>
              </c:extLst>
              <c:f>('4 - Trends groeivormen'!$G$6:$G$18,'4 - Trends groeivormen'!$G$20:$G$21,'4 - Trends groeivormen'!$G$23:$G$26)</c:f>
              <c:numCache>
                <c:formatCode>0.00</c:formatCode>
                <c:ptCount val="19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9" formatCode="General">
                  <c:v>0</c:v>
                </c:pt>
                <c:pt idx="12" formatCode="General">
                  <c:v>15.37</c:v>
                </c:pt>
                <c:pt idx="14" formatCode="General">
                  <c:v>1.17</c:v>
                </c:pt>
                <c:pt idx="18">
                  <c:v>5.7142857142857148E-2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CC-4764-9175-9D9C07CE15C9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groeivormen'!$B$23:$B$26)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groeivormen'!$H$6:$H$27</c15:sqref>
                  </c15:fullRef>
                </c:ext>
              </c:extLst>
              <c:f>('4 - Trends groeivormen'!$H$6:$H$18,'4 - Trends groeivormen'!$H$20:$H$21,'4 - Trends groeivormen'!$H$23:$H$26)</c:f>
              <c:numCache>
                <c:formatCode>0.00</c:formatCode>
                <c:ptCount val="19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 formatCode="General">
                  <c:v>2.52</c:v>
                </c:pt>
                <c:pt idx="14" formatCode="General">
                  <c:v>2.71</c:v>
                </c:pt>
                <c:pt idx="18">
                  <c:v>5.8857142857142861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CC-4764-9175-9D9C07CE15C9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groeivormen'!$B$23:$B$26)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groeivormen'!$I$6:$I$27</c15:sqref>
                  </c15:fullRef>
                </c:ext>
              </c:extLst>
              <c:f>('4 - Trends groeivormen'!$I$6:$I$18,'4 - Trends groeivormen'!$I$20:$I$21,'4 - Trends groeivormen'!$I$23:$I$26)</c:f>
              <c:numCache>
                <c:formatCode>0.00</c:formatCode>
                <c:ptCount val="19"/>
                <c:pt idx="2">
                  <c:v>48.3333333333333</c:v>
                </c:pt>
                <c:pt idx="3">
                  <c:v>1.64</c:v>
                </c:pt>
                <c:pt idx="4">
                  <c:v>6.1666666666666696</c:v>
                </c:pt>
                <c:pt idx="5">
                  <c:v>11.02</c:v>
                </c:pt>
                <c:pt idx="6">
                  <c:v>1.6666666666666701</c:v>
                </c:pt>
                <c:pt idx="9" formatCode="General">
                  <c:v>0.17</c:v>
                </c:pt>
                <c:pt idx="12" formatCode="General">
                  <c:v>5.67</c:v>
                </c:pt>
                <c:pt idx="14" formatCode="General">
                  <c:v>12.86</c:v>
                </c:pt>
                <c:pt idx="18">
                  <c:v>14.87142857142857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CC-4764-9175-9D9C07CE1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 i="0" baseline="0">
                <a:effectLst/>
              </a:rPr>
              <a:t>Cummulatieve weergave groeivormen Zandmaas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groeivormen'!$D$28:$D$49</c15:sqref>
                  </c15:fullRef>
                </c:ext>
              </c:extLst>
              <c:f>('4 - Trends groeivormen'!$D$28:$D$40,'4 - Trends groeivormen'!$D$42:$D$43,'4 - Trends groeivormen'!$D$45:$D$46,'4 - Trends groeivormen'!$D$48)</c:f>
              <c:numCache>
                <c:formatCode>0.00</c:formatCode>
                <c:ptCount val="18"/>
                <c:pt idx="2">
                  <c:v>3.69</c:v>
                </c:pt>
                <c:pt idx="3">
                  <c:v>5.2560000000000002</c:v>
                </c:pt>
                <c:pt idx="4">
                  <c:v>8.9692307692307693</c:v>
                </c:pt>
                <c:pt idx="5">
                  <c:v>15.7541666666667</c:v>
                </c:pt>
                <c:pt idx="6">
                  <c:v>20.3576923076923</c:v>
                </c:pt>
                <c:pt idx="9">
                  <c:v>22.391999999999999</c:v>
                </c:pt>
                <c:pt idx="12">
                  <c:v>11.78</c:v>
                </c:pt>
                <c:pt idx="14">
                  <c:v>12.95</c:v>
                </c:pt>
                <c:pt idx="17">
                  <c:v>11.088461538461539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B-49E8-AAA4-79D0C23A47ED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groeivormen'!$E$28:$E$49</c15:sqref>
                  </c15:fullRef>
                </c:ext>
              </c:extLst>
              <c:f>('4 - Trends groeivormen'!$E$28:$E$40,'4 - Trends groeivormen'!$E$42:$E$43,'4 - Trends groeivormen'!$E$45:$E$46,'4 - Trends groeivormen'!$E$48)</c:f>
              <c:numCache>
                <c:formatCode>0.00</c:formatCode>
                <c:ptCount val="18"/>
                <c:pt idx="2">
                  <c:v>5.8458333333333297</c:v>
                </c:pt>
                <c:pt idx="3">
                  <c:v>4.968</c:v>
                </c:pt>
                <c:pt idx="4">
                  <c:v>7.0038461538461503</c:v>
                </c:pt>
                <c:pt idx="5">
                  <c:v>5.7958333333333298</c:v>
                </c:pt>
                <c:pt idx="6">
                  <c:v>4.7461538461538497</c:v>
                </c:pt>
                <c:pt idx="9">
                  <c:v>5.3150000000000004</c:v>
                </c:pt>
                <c:pt idx="12">
                  <c:v>2.98</c:v>
                </c:pt>
                <c:pt idx="14">
                  <c:v>4.7</c:v>
                </c:pt>
                <c:pt idx="17">
                  <c:v>6.388461538461538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B-49E8-AAA4-79D0C23A47ED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groeivormen'!$F$28:$F$49</c15:sqref>
                  </c15:fullRef>
                </c:ext>
              </c:extLst>
              <c:f>('4 - Trends groeivormen'!$F$28:$F$40,'4 - Trends groeivormen'!$F$42:$F$43,'4 - Trends groeivormen'!$F$45:$F$46,'4 - Trends groeivormen'!$F$48)</c:f>
              <c:numCache>
                <c:formatCode>0.00</c:formatCode>
                <c:ptCount val="18"/>
                <c:pt idx="2">
                  <c:v>3.9208333333333298</c:v>
                </c:pt>
                <c:pt idx="3">
                  <c:v>3.7120000000000002</c:v>
                </c:pt>
                <c:pt idx="4">
                  <c:v>3.16923076923077</c:v>
                </c:pt>
                <c:pt idx="5">
                  <c:v>13.0833333333333</c:v>
                </c:pt>
                <c:pt idx="6">
                  <c:v>1.62307692307692</c:v>
                </c:pt>
                <c:pt idx="9">
                  <c:v>1.931</c:v>
                </c:pt>
                <c:pt idx="12">
                  <c:v>0.87</c:v>
                </c:pt>
                <c:pt idx="14">
                  <c:v>2.0099999999999998</c:v>
                </c:pt>
                <c:pt idx="17">
                  <c:v>1.1230769230769231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4B-49E8-AAA4-79D0C23A47ED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groeivormen'!$G$28:$G$49</c15:sqref>
                  </c15:fullRef>
                </c:ext>
              </c:extLst>
              <c:f>('4 - Trends groeivormen'!$G$28:$G$40,'4 - Trends groeivormen'!$G$42:$G$43,'4 - Trends groeivormen'!$G$45:$G$46,'4 - Trends groeivormen'!$G$48)</c:f>
              <c:numCache>
                <c:formatCode>0.00</c:formatCode>
                <c:ptCount val="18"/>
                <c:pt idx="12">
                  <c:v>4.03</c:v>
                </c:pt>
                <c:pt idx="14">
                  <c:v>1.93</c:v>
                </c:pt>
                <c:pt idx="17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4B-49E8-AAA4-79D0C23A47ED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groeivormen'!$H$28:$H$49</c15:sqref>
                  </c15:fullRef>
                </c:ext>
              </c:extLst>
              <c:f>('4 - Trends groeivormen'!$H$28:$H$40,'4 - Trends groeivormen'!$H$42:$H$43,'4 - Trends groeivormen'!$H$45:$H$46,'4 - Trends groeivormen'!$H$48)</c:f>
              <c:numCache>
                <c:formatCode>0.00</c:formatCode>
                <c:ptCount val="18"/>
                <c:pt idx="12">
                  <c:v>0.23</c:v>
                </c:pt>
                <c:pt idx="14">
                  <c:v>1.27</c:v>
                </c:pt>
                <c:pt idx="17">
                  <c:v>3.0384615384615383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4B-49E8-AAA4-79D0C23A47ED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groeivormen'!$I$28:$I$49</c15:sqref>
                  </c15:fullRef>
                </c:ext>
              </c:extLst>
              <c:f>('4 - Trends groeivormen'!$I$28:$I$40,'4 - Trends groeivormen'!$I$42:$I$43,'4 - Trends groeivormen'!$I$45:$I$46,'4 - Trends groeivormen'!$I$48)</c:f>
              <c:numCache>
                <c:formatCode>0.00</c:formatCode>
                <c:ptCount val="18"/>
                <c:pt idx="2">
                  <c:v>11.670833333333301</c:v>
                </c:pt>
                <c:pt idx="3">
                  <c:v>4.62</c:v>
                </c:pt>
                <c:pt idx="4">
                  <c:v>2.4730769230769201</c:v>
                </c:pt>
                <c:pt idx="5">
                  <c:v>1.9208333333333301</c:v>
                </c:pt>
                <c:pt idx="6">
                  <c:v>3.6769230769230798</c:v>
                </c:pt>
                <c:pt idx="9">
                  <c:v>7.3150000000000004</c:v>
                </c:pt>
                <c:pt idx="12">
                  <c:v>2.02</c:v>
                </c:pt>
                <c:pt idx="14">
                  <c:v>6.74</c:v>
                </c:pt>
                <c:pt idx="17">
                  <c:v>7.384615384615385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4B-49E8-AAA4-79D0C23A4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Cummulatieve weergave groeivormen  Beneden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groeivormen'!$D$50:$D$71</c15:sqref>
                  </c15:fullRef>
                </c:ext>
              </c:extLst>
              <c:f>('4 - Trends groeivormen'!$D$50:$D$62,'4 - Trends groeivormen'!$D$64:$D$65,'4 - Trends groeivormen'!$D$67:$D$68,'4 - Trends groeivormen'!$D$70)</c:f>
              <c:numCache>
                <c:formatCode>0.00</c:formatCode>
                <c:ptCount val="18"/>
                <c:pt idx="2">
                  <c:v>1.78</c:v>
                </c:pt>
                <c:pt idx="4">
                  <c:v>3.59</c:v>
                </c:pt>
                <c:pt idx="6">
                  <c:v>12.01</c:v>
                </c:pt>
                <c:pt idx="9">
                  <c:v>14.35</c:v>
                </c:pt>
                <c:pt idx="12">
                  <c:v>25.81</c:v>
                </c:pt>
                <c:pt idx="14">
                  <c:v>8.98</c:v>
                </c:pt>
                <c:pt idx="17">
                  <c:v>15.51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D-49A0-B7F2-0D30011B2288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groeivormen'!$E$50:$E$71</c15:sqref>
                  </c15:fullRef>
                </c:ext>
              </c:extLst>
              <c:f>('4 - Trends groeivormen'!$E$50:$E$62,'4 - Trends groeivormen'!$E$64:$E$65,'4 - Trends groeivormen'!$E$67:$E$68,'4 - Trends groeivormen'!$E$70)</c:f>
              <c:numCache>
                <c:formatCode>0.00</c:formatCode>
                <c:ptCount val="18"/>
                <c:pt idx="2">
                  <c:v>1</c:v>
                </c:pt>
                <c:pt idx="4">
                  <c:v>0</c:v>
                </c:pt>
                <c:pt idx="6">
                  <c:v>0</c:v>
                </c:pt>
                <c:pt idx="9">
                  <c:v>0.375</c:v>
                </c:pt>
                <c:pt idx="12">
                  <c:v>1.1000000000000001</c:v>
                </c:pt>
                <c:pt idx="14">
                  <c:v>0.51</c:v>
                </c:pt>
                <c:pt idx="17">
                  <c:v>0.255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D-49A0-B7F2-0D30011B2288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groeivormen'!$F$50:$F$71</c15:sqref>
                  </c15:fullRef>
                </c:ext>
              </c:extLst>
              <c:f>('4 - Trends groeivormen'!$F$50:$F$62,'4 - Trends groeivormen'!$F$64:$F$65,'4 - Trends groeivormen'!$F$67:$F$68,'4 - Trends groeivormen'!$F$70)</c:f>
              <c:numCache>
                <c:formatCode>0.00</c:formatCode>
                <c:ptCount val="18"/>
                <c:pt idx="2">
                  <c:v>2.66</c:v>
                </c:pt>
                <c:pt idx="4">
                  <c:v>0.93</c:v>
                </c:pt>
                <c:pt idx="6">
                  <c:v>0.57999999999999996</c:v>
                </c:pt>
                <c:pt idx="9">
                  <c:v>2.6</c:v>
                </c:pt>
                <c:pt idx="12">
                  <c:v>0</c:v>
                </c:pt>
                <c:pt idx="14">
                  <c:v>0.28999999999999998</c:v>
                </c:pt>
                <c:pt idx="17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BD-49A0-B7F2-0D30011B2288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groeivormen'!$G$50:$G$71</c15:sqref>
                  </c15:fullRef>
                </c:ext>
              </c:extLst>
              <c:f>('4 - Trends groeivormen'!$G$50:$G$62,'4 - Trends groeivormen'!$G$64:$G$65,'4 - Trends groeivormen'!$G$67:$G$68,'4 - Trends groeivormen'!$G$70)</c:f>
              <c:numCache>
                <c:formatCode>0.00</c:formatCode>
                <c:ptCount val="18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0.01</c:v>
                </c:pt>
                <c:pt idx="14">
                  <c:v>0.11</c:v>
                </c:pt>
                <c:pt idx="17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BD-49A0-B7F2-0D30011B2288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groeivormen'!$H$50:$H$71</c15:sqref>
                  </c15:fullRef>
                </c:ext>
              </c:extLst>
              <c:f>('4 - Trends groeivormen'!$H$50:$H$62,'4 - Trends groeivormen'!$H$64:$H$65,'4 - Trends groeivormen'!$H$67:$H$68,'4 - Trends groeivormen'!$H$70)</c:f>
              <c:numCache>
                <c:formatCode>0.00</c:formatCode>
                <c:ptCount val="18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3.33</c:v>
                </c:pt>
                <c:pt idx="14">
                  <c:v>0</c:v>
                </c:pt>
                <c:pt idx="1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BD-49A0-B7F2-0D30011B2288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groeivormen'!$I$50:$I$71</c15:sqref>
                  </c15:fullRef>
                </c:ext>
              </c:extLst>
              <c:f>('4 - Trends groeivormen'!$I$50:$I$62,'4 - Trends groeivormen'!$I$64:$I$65,'4 - Trends groeivormen'!$I$67:$I$68,'4 - Trends groeivormen'!$I$70)</c:f>
              <c:numCache>
                <c:formatCode>0.00</c:formatCode>
                <c:ptCount val="18"/>
                <c:pt idx="2">
                  <c:v>11.42</c:v>
                </c:pt>
                <c:pt idx="4">
                  <c:v>1.21</c:v>
                </c:pt>
                <c:pt idx="6">
                  <c:v>7.01</c:v>
                </c:pt>
                <c:pt idx="9">
                  <c:v>6.35</c:v>
                </c:pt>
                <c:pt idx="12">
                  <c:v>18.100000000000001</c:v>
                </c:pt>
                <c:pt idx="14">
                  <c:v>13.16</c:v>
                </c:pt>
                <c:pt idx="17">
                  <c:v>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D-49A0-B7F2-0D30011B2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Cummulatieve weergave groeivormen  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groeivormen'!$B$72:$B$82,'4 - Trends groeivormen'!$B$84:$B$85,'4 -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groeivormen'!$D$72:$D$96</c15:sqref>
                  </c15:fullRef>
                </c:ext>
              </c:extLst>
              <c:f>('4 - Trends groeivormen'!$D$72:$D$82,'4 - Trends groeivormen'!$D$84:$D$85,'4 - Trends groeivormen'!$D$87,'4 - Trends groeivormen'!$D$89,'4 - Trends groeivormen'!$D$91,'4 - Trends groeivormen'!$D$93,'4 - Trends groeivormen'!$D$95)</c:f>
              <c:numCache>
                <c:formatCode>0.00</c:formatCode>
                <c:ptCount val="18"/>
                <c:pt idx="3">
                  <c:v>2.0538461538461501</c:v>
                </c:pt>
                <c:pt idx="5">
                  <c:v>4</c:v>
                </c:pt>
                <c:pt idx="7">
                  <c:v>0.41499999999999998</c:v>
                </c:pt>
                <c:pt idx="10">
                  <c:v>13.28</c:v>
                </c:pt>
                <c:pt idx="12">
                  <c:v>11.69</c:v>
                </c:pt>
                <c:pt idx="13">
                  <c:v>16.600000000000001</c:v>
                </c:pt>
                <c:pt idx="14">
                  <c:v>17.760000000000002</c:v>
                </c:pt>
                <c:pt idx="15">
                  <c:v>14.295833333333334</c:v>
                </c:pt>
                <c:pt idx="16">
                  <c:v>8.5958333333333332</c:v>
                </c:pt>
                <c:pt idx="17" formatCode="General">
                  <c:v>10.483000000000001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370-BC33-79DD88B88DE8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groeivormen'!$B$72:$B$82,'4 - Trends groeivormen'!$B$84:$B$85,'4 -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groeivormen'!$E$72:$E$96</c15:sqref>
                  </c15:fullRef>
                </c:ext>
              </c:extLst>
              <c:f>('4 - Trends groeivormen'!$E$72:$E$82,'4 - Trends groeivormen'!$E$84:$E$85,'4 - Trends groeivormen'!$E$87,'4 - Trends groeivormen'!$E$89,'4 - Trends groeivormen'!$E$91,'4 - Trends groeivormen'!$E$93,'4 - Trends groeivormen'!$E$95)</c:f>
              <c:numCache>
                <c:formatCode>0.00</c:formatCode>
                <c:ptCount val="18"/>
                <c:pt idx="3">
                  <c:v>0.27307692307692299</c:v>
                </c:pt>
                <c:pt idx="5">
                  <c:v>7.69230769230769E-2</c:v>
                </c:pt>
                <c:pt idx="7">
                  <c:v>0.01</c:v>
                </c:pt>
                <c:pt idx="10">
                  <c:v>0.08</c:v>
                </c:pt>
                <c:pt idx="12">
                  <c:v>0.2</c:v>
                </c:pt>
                <c:pt idx="13">
                  <c:v>0.08</c:v>
                </c:pt>
                <c:pt idx="14">
                  <c:v>0.13</c:v>
                </c:pt>
                <c:pt idx="15">
                  <c:v>5.4166666666666675E-2</c:v>
                </c:pt>
                <c:pt idx="16">
                  <c:v>9.1666666666666674E-2</c:v>
                </c:pt>
                <c:pt idx="17" formatCode="General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370-BC33-79DD88B88DE8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groeivormen'!$B$72:$B$82,'4 - Trends groeivormen'!$B$84:$B$85,'4 -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groeivormen'!$F$72:$F$96</c15:sqref>
                  </c15:fullRef>
                </c:ext>
              </c:extLst>
              <c:f>('4 - Trends groeivormen'!$F$72:$F$82,'4 - Trends groeivormen'!$F$84:$F$85,'4 - Trends groeivormen'!$F$87,'4 - Trends groeivormen'!$F$89,'4 - Trends groeivormen'!$F$91,'4 - Trends groeivormen'!$F$93,'4 - Trends groeivormen'!$F$95)</c:f>
              <c:numCache>
                <c:formatCode>0.00</c:formatCode>
                <c:ptCount val="18"/>
                <c:pt idx="3">
                  <c:v>1.2692307692307701</c:v>
                </c:pt>
                <c:pt idx="5">
                  <c:v>1.34615384615385</c:v>
                </c:pt>
                <c:pt idx="7">
                  <c:v>0.42499999999999999</c:v>
                </c:pt>
                <c:pt idx="10">
                  <c:v>0.81</c:v>
                </c:pt>
                <c:pt idx="12">
                  <c:v>0.56999999999999995</c:v>
                </c:pt>
                <c:pt idx="13">
                  <c:v>0.28000000000000003</c:v>
                </c:pt>
                <c:pt idx="14">
                  <c:v>0.69</c:v>
                </c:pt>
                <c:pt idx="15">
                  <c:v>1.1916666666666667</c:v>
                </c:pt>
                <c:pt idx="16">
                  <c:v>1.9333333333333336</c:v>
                </c:pt>
                <c:pt idx="17" formatCode="General">
                  <c:v>2.5099999999999998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4A-4370-BC33-79DD88B88DE8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groeivormen'!$B$72:$B$82,'4 - Trends groeivormen'!$B$84:$B$85,'4 -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groeivormen'!$G$72:$G$96</c15:sqref>
                  </c15:fullRef>
                </c:ext>
              </c:extLst>
              <c:f>('4 - Trends groeivormen'!$G$72:$G$82,'4 - Trends groeivormen'!$G$84:$G$85,'4 - Trends groeivormen'!$G$87,'4 - Trends groeivormen'!$G$89,'4 - Trends groeivormen'!$G$91,'4 - Trends groeivormen'!$G$93,'4 - Trends groeivormen'!$G$95)</c:f>
              <c:numCache>
                <c:formatCode>0.00</c:formatCode>
                <c:ptCount val="18"/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0.01</c:v>
                </c:pt>
                <c:pt idx="15">
                  <c:v>0</c:v>
                </c:pt>
                <c:pt idx="16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4A-4370-BC33-79DD88B88DE8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groeivormen'!$B$72:$B$82,'4 - Trends groeivormen'!$B$84:$B$85,'4 -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groeivormen'!$H$72:$H$96</c15:sqref>
                  </c15:fullRef>
                </c:ext>
              </c:extLst>
              <c:f>('4 - Trends groeivormen'!$H$72:$H$82,'4 - Trends groeivormen'!$H$84:$H$85,'4 - Trends groeivormen'!$H$87,'4 - Trends groeivormen'!$H$89,'4 - Trends groeivormen'!$H$91,'4 - Trends groeivormen'!$H$93,'4 - Trends groeivormen'!$H$95)</c:f>
              <c:numCache>
                <c:formatCode>0.00</c:formatCode>
                <c:ptCount val="18"/>
                <c:pt idx="10">
                  <c:v>0</c:v>
                </c:pt>
                <c:pt idx="12">
                  <c:v>0.2</c:v>
                </c:pt>
                <c:pt idx="13">
                  <c:v>0.64</c:v>
                </c:pt>
                <c:pt idx="14">
                  <c:v>0.5</c:v>
                </c:pt>
                <c:pt idx="15">
                  <c:v>0.6333333333333333</c:v>
                </c:pt>
                <c:pt idx="16">
                  <c:v>4.1666666666666666E-3</c:v>
                </c:pt>
                <c:pt idx="17" formatCode="General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4A-4370-BC33-79DD88B88DE8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groeivormen'!$B$72:$B$82,'4 - Trends groeivormen'!$B$84:$B$85,'4 -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groeivormen'!$I$72:$I$96</c15:sqref>
                  </c15:fullRef>
                </c:ext>
              </c:extLst>
              <c:f>('4 - Trends groeivormen'!$I$72:$I$82,'4 - Trends groeivormen'!$I$84:$I$85,'4 - Trends groeivormen'!$I$87,'4 - Trends groeivormen'!$I$89,'4 - Trends groeivormen'!$I$91,'4 - Trends groeivormen'!$I$93,'4 - Trends groeivormen'!$I$95)</c:f>
              <c:numCache>
                <c:formatCode>0.00</c:formatCode>
                <c:ptCount val="18"/>
                <c:pt idx="3">
                  <c:v>1.33076923076923</c:v>
                </c:pt>
                <c:pt idx="5">
                  <c:v>2.5538461538461501</c:v>
                </c:pt>
                <c:pt idx="7">
                  <c:v>7.4999999999999997E-2</c:v>
                </c:pt>
                <c:pt idx="10">
                  <c:v>2.85</c:v>
                </c:pt>
                <c:pt idx="12">
                  <c:v>4.8499999999999996</c:v>
                </c:pt>
                <c:pt idx="13">
                  <c:v>9</c:v>
                </c:pt>
                <c:pt idx="14">
                  <c:v>6.57</c:v>
                </c:pt>
                <c:pt idx="15">
                  <c:v>7.2833333333333314</c:v>
                </c:pt>
                <c:pt idx="16">
                  <c:v>5.1208333333333309</c:v>
                </c:pt>
                <c:pt idx="17" formatCode="General">
                  <c:v>2.129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4A-4370-BC33-79DD88B88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Cummulatieve weergave groeivormen  </a:t>
            </a:r>
            <a:r>
              <a:rPr lang="en-US" sz="1200" b="1" baseline="0">
                <a:latin typeface="+mn-lt"/>
              </a:rPr>
              <a:t> Hollandsche IJssel</a:t>
            </a:r>
            <a:endParaRPr lang="en-US" sz="1200" b="1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groeivormen'!$D$97:$D$120</c15:sqref>
                  </c15:fullRef>
                </c:ext>
              </c:extLst>
              <c:f>('4 - Trends groeivormen'!$D$97:$D$109,'4 - Trends groeivormen'!$D$111,'4 - Trends groeivormen'!$D$113,'4 - Trends groeivormen'!$D$115,'4 - Trends groeivormen'!$D$117,'4 - Trends groeivormen'!$D$119)</c:f>
              <c:numCache>
                <c:formatCode>0.00</c:formatCode>
                <c:ptCount val="18"/>
                <c:pt idx="3">
                  <c:v>0.18</c:v>
                </c:pt>
                <c:pt idx="5">
                  <c:v>0.5</c:v>
                </c:pt>
                <c:pt idx="6">
                  <c:v>0.4</c:v>
                </c:pt>
                <c:pt idx="9">
                  <c:v>0.22</c:v>
                </c:pt>
                <c:pt idx="12">
                  <c:v>0</c:v>
                </c:pt>
                <c:pt idx="13">
                  <c:v>0.38</c:v>
                </c:pt>
                <c:pt idx="14">
                  <c:v>0.02</c:v>
                </c:pt>
                <c:pt idx="15">
                  <c:v>1.6666666666666666E-2</c:v>
                </c:pt>
                <c:pt idx="16">
                  <c:v>0</c:v>
                </c:pt>
                <c:pt idx="17">
                  <c:v>4.9999999999999996E-2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0-40B7-B070-33E840D7606E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groeivormen'!$E$97:$E$120</c15:sqref>
                  </c15:fullRef>
                </c:ext>
              </c:extLst>
              <c:f>('4 - Trends groeivormen'!$E$97:$E$109,'4 - Trends groeivormen'!$E$111,'4 - Trends groeivormen'!$E$113,'4 - Trends groeivormen'!$E$115,'4 - Trends groeivormen'!$E$117,'4 - Trends groeivormen'!$E$119)</c:f>
              <c:numCache>
                <c:formatCode>0.00</c:formatCode>
                <c:ptCount val="18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  <c:pt idx="17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0-40B7-B070-33E840D7606E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groeivormen'!$F$97:$F$120</c15:sqref>
                  </c15:fullRef>
                </c:ext>
              </c:extLst>
              <c:f>('4 - Trends groeivormen'!$F$97:$F$109,'4 - Trends groeivormen'!$F$111,'4 - Trends groeivormen'!$F$113,'4 - Trends groeivormen'!$F$115,'4 - Trends groeivormen'!$F$117,'4 - Trends groeivormen'!$F$119)</c:f>
              <c:numCache>
                <c:formatCode>0.00</c:formatCode>
                <c:ptCount val="18"/>
                <c:pt idx="3">
                  <c:v>4.17</c:v>
                </c:pt>
                <c:pt idx="5">
                  <c:v>0.83</c:v>
                </c:pt>
                <c:pt idx="6">
                  <c:v>7.87</c:v>
                </c:pt>
                <c:pt idx="9">
                  <c:v>0.33</c:v>
                </c:pt>
                <c:pt idx="12">
                  <c:v>0.02</c:v>
                </c:pt>
                <c:pt idx="13">
                  <c:v>0</c:v>
                </c:pt>
                <c:pt idx="14">
                  <c:v>10.83</c:v>
                </c:pt>
                <c:pt idx="15">
                  <c:v>0.19999999999999998</c:v>
                </c:pt>
                <c:pt idx="16">
                  <c:v>0.1</c:v>
                </c:pt>
                <c:pt idx="17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10-40B7-B070-33E840D7606E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groeivormen'!$G$97:$G$120</c15:sqref>
                  </c15:fullRef>
                </c:ext>
              </c:extLst>
              <c:f>('4 - Trends groeivormen'!$G$97:$G$109,'4 - Trends groeivormen'!$G$111,'4 - Trends groeivormen'!$G$113,'4 - Trends groeivormen'!$G$115,'4 - Trends groeivormen'!$G$117,'4 - Trends groeivormen'!$G$119)</c:f>
              <c:numCache>
                <c:formatCode>0.00</c:formatCode>
                <c:ptCount val="18"/>
                <c:pt idx="12">
                  <c:v>0.02</c:v>
                </c:pt>
                <c:pt idx="13">
                  <c:v>0.18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10-40B7-B070-33E840D7606E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groeivormen'!$H$97:$H$120</c15:sqref>
                  </c15:fullRef>
                </c:ext>
              </c:extLst>
              <c:f>('4 - Trends groeivormen'!$H$97:$H$109,'4 - Trends groeivormen'!$H$111,'4 - Trends groeivormen'!$H$113,'4 - Trends groeivormen'!$H$115,'4 - Trends groeivormen'!$H$117,'4 - Trends groeivormen'!$H$119)</c:f>
              <c:numCache>
                <c:formatCode>0.00</c:formatCode>
                <c:ptCount val="18"/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10-40B7-B070-33E840D7606E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groeivormen'!$I$97:$I$120</c15:sqref>
                  </c15:fullRef>
                </c:ext>
              </c:extLst>
              <c:f>('4 - Trends groeivormen'!$I$97:$I$109,'4 - Trends groeivormen'!$I$111,'4 - Trends groeivormen'!$I$113,'4 - Trends groeivormen'!$I$115,'4 - Trends groeivormen'!$I$117,'4 - Trends groeivormen'!$I$119)</c:f>
              <c:numCache>
                <c:formatCode>0.00</c:formatCode>
                <c:ptCount val="18"/>
                <c:pt idx="3">
                  <c:v>0.83</c:v>
                </c:pt>
                <c:pt idx="5">
                  <c:v>0.33</c:v>
                </c:pt>
                <c:pt idx="6">
                  <c:v>3.37</c:v>
                </c:pt>
                <c:pt idx="9">
                  <c:v>0.52</c:v>
                </c:pt>
                <c:pt idx="12">
                  <c:v>1.18</c:v>
                </c:pt>
                <c:pt idx="13">
                  <c:v>0.03</c:v>
                </c:pt>
                <c:pt idx="14">
                  <c:v>0.33</c:v>
                </c:pt>
                <c:pt idx="15">
                  <c:v>0.23333333333333339</c:v>
                </c:pt>
                <c:pt idx="16">
                  <c:v>0.33333333333333331</c:v>
                </c:pt>
                <c:pt idx="17">
                  <c:v>3.3333333333333333E-2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10-40B7-B070-33E840D7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Relatieve weergave groeivormen Bovenmaas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groeivormen'!$D$6:$D$27</c15:sqref>
                  </c15:fullRef>
                </c:ext>
              </c:extLst>
              <c:f>('4 - Trends groeivormen'!$D$6:$D$18,'4 - Trends groeivormen'!$D$20:$D$21,'4 - Trends groeivormen'!$D$23:$D$24,'4 - Trends groeivormen'!$D$26)</c:f>
              <c:numCache>
                <c:formatCode>0.00</c:formatCode>
                <c:ptCount val="18"/>
                <c:pt idx="2">
                  <c:v>18.350000000000001</c:v>
                </c:pt>
                <c:pt idx="3">
                  <c:v>7.4</c:v>
                </c:pt>
                <c:pt idx="4">
                  <c:v>26.6666666666667</c:v>
                </c:pt>
                <c:pt idx="5">
                  <c:v>53</c:v>
                </c:pt>
                <c:pt idx="6">
                  <c:v>14</c:v>
                </c:pt>
                <c:pt idx="9" formatCode="General">
                  <c:v>19.670000000000002</c:v>
                </c:pt>
                <c:pt idx="12" formatCode="General">
                  <c:v>34.17</c:v>
                </c:pt>
                <c:pt idx="14" formatCode="General">
                  <c:v>23.57</c:v>
                </c:pt>
                <c:pt idx="17">
                  <c:v>10.142857142857142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F-45F1-B6C8-61D9DAEA6400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groeivormen'!$E$6:$E$27</c15:sqref>
                  </c15:fullRef>
                </c:ext>
              </c:extLst>
              <c:f>('4 - Trends groeivormen'!$E$6:$E$18,'4 - Trends groeivormen'!$E$20:$E$21,'4 - Trends groeivormen'!$E$23:$E$24,'4 - Trends groeivormen'!$E$26)</c:f>
              <c:numCache>
                <c:formatCode>0.00</c:formatCode>
                <c:ptCount val="18"/>
                <c:pt idx="2">
                  <c:v>7.5166666666666702</c:v>
                </c:pt>
                <c:pt idx="3">
                  <c:v>7.4</c:v>
                </c:pt>
                <c:pt idx="4">
                  <c:v>14.1666666666667</c:v>
                </c:pt>
                <c:pt idx="5">
                  <c:v>13.4</c:v>
                </c:pt>
                <c:pt idx="6">
                  <c:v>3.68333333333333</c:v>
                </c:pt>
                <c:pt idx="9" formatCode="General">
                  <c:v>5.67</c:v>
                </c:pt>
                <c:pt idx="12" formatCode="General">
                  <c:v>4.83</c:v>
                </c:pt>
                <c:pt idx="14" formatCode="General">
                  <c:v>8.43</c:v>
                </c:pt>
                <c:pt idx="17">
                  <c:v>2.1714285714285713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F-45F1-B6C8-61D9DAEA6400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groeivormen'!$F$6:$F$27</c15:sqref>
                  </c15:fullRef>
                </c:ext>
              </c:extLst>
              <c:f>('4 - Trends groeivormen'!$F$6:$F$18,'4 - Trends groeivormen'!$F$20:$F$21,'4 - Trends groeivormen'!$F$23:$F$24,'4 - Trends groeivormen'!$F$26)</c:f>
              <c:numCache>
                <c:formatCode>0.00</c:formatCode>
                <c:ptCount val="18"/>
                <c:pt idx="2">
                  <c:v>1.7</c:v>
                </c:pt>
                <c:pt idx="3">
                  <c:v>3.8</c:v>
                </c:pt>
                <c:pt idx="4">
                  <c:v>2.68333333333333</c:v>
                </c:pt>
                <c:pt idx="5">
                  <c:v>1.22</c:v>
                </c:pt>
                <c:pt idx="6">
                  <c:v>0.38333333333333303</c:v>
                </c:pt>
                <c:pt idx="9" formatCode="General">
                  <c:v>2.0499999999999998</c:v>
                </c:pt>
                <c:pt idx="12" formatCode="General">
                  <c:v>0.25</c:v>
                </c:pt>
                <c:pt idx="14" formatCode="General">
                  <c:v>0.06</c:v>
                </c:pt>
                <c:pt idx="17">
                  <c:v>0.35714285714285715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CF-45F1-B6C8-61D9DAEA6400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groeivormen'!$G$6:$G$27</c15:sqref>
                  </c15:fullRef>
                </c:ext>
              </c:extLst>
              <c:f>('4 - Trends groeivormen'!$G$6:$G$18,'4 - Trends groeivormen'!$G$20:$G$21,'4 - Trends groeivormen'!$G$23:$G$24,'4 - Trends groeivormen'!$G$26)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9" formatCode="General">
                  <c:v>0</c:v>
                </c:pt>
                <c:pt idx="12" formatCode="General">
                  <c:v>15.37</c:v>
                </c:pt>
                <c:pt idx="14" formatCode="General">
                  <c:v>1.17</c:v>
                </c:pt>
                <c:pt idx="17">
                  <c:v>5.7142857142857148E-2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CF-45F1-B6C8-61D9DAEA6400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groeivormen'!$H$6:$H$27</c15:sqref>
                  </c15:fullRef>
                </c:ext>
              </c:extLst>
              <c:f>('4 - Trends groeivormen'!$H$6:$H$18,'4 - Trends groeivormen'!$H$20:$H$21,'4 - Trends groeivormen'!$H$23:$H$24,'4 - Trends groeivormen'!$H$26)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 formatCode="General">
                  <c:v>2.52</c:v>
                </c:pt>
                <c:pt idx="14" formatCode="General">
                  <c:v>2.71</c:v>
                </c:pt>
                <c:pt idx="17">
                  <c:v>5.8857142857142861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CF-45F1-B6C8-61D9DAEA6400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groeivormen'!$I$6:$I$27</c15:sqref>
                  </c15:fullRef>
                </c:ext>
              </c:extLst>
              <c:f>('4 - Trends groeivormen'!$I$6:$I$18,'4 - Trends groeivormen'!$I$20:$I$21,'4 - Trends groeivormen'!$I$23:$I$24,'4 - Trends groeivormen'!$I$26)</c:f>
              <c:numCache>
                <c:formatCode>0.00</c:formatCode>
                <c:ptCount val="18"/>
                <c:pt idx="2">
                  <c:v>48.3333333333333</c:v>
                </c:pt>
                <c:pt idx="3">
                  <c:v>1.64</c:v>
                </c:pt>
                <c:pt idx="4">
                  <c:v>6.1666666666666696</c:v>
                </c:pt>
                <c:pt idx="5">
                  <c:v>11.02</c:v>
                </c:pt>
                <c:pt idx="6">
                  <c:v>1.6666666666666701</c:v>
                </c:pt>
                <c:pt idx="9" formatCode="General">
                  <c:v>0.17</c:v>
                </c:pt>
                <c:pt idx="12" formatCode="General">
                  <c:v>5.67</c:v>
                </c:pt>
                <c:pt idx="14" formatCode="General">
                  <c:v>12.86</c:v>
                </c:pt>
                <c:pt idx="17">
                  <c:v>14.87142857142857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CF-45F1-B6C8-61D9DAEA6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 i="0" baseline="0">
                <a:effectLst/>
              </a:rPr>
              <a:t>Relatieve weergave groeivormen Zandmaas</a:t>
            </a:r>
            <a:endParaRPr lang="en-US" sz="12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groeivormen'!$D$28:$D$49</c15:sqref>
                  </c15:fullRef>
                </c:ext>
              </c:extLst>
              <c:f>('4 - Trends groeivormen'!$D$28:$D$40,'4 - Trends groeivormen'!$D$42:$D$43,'4 - Trends groeivormen'!$D$45:$D$46,'4 - Trends groeivormen'!$D$48)</c:f>
              <c:numCache>
                <c:formatCode>0.00</c:formatCode>
                <c:ptCount val="18"/>
                <c:pt idx="2">
                  <c:v>3.69</c:v>
                </c:pt>
                <c:pt idx="3">
                  <c:v>5.2560000000000002</c:v>
                </c:pt>
                <c:pt idx="4">
                  <c:v>8.9692307692307693</c:v>
                </c:pt>
                <c:pt idx="5">
                  <c:v>15.7541666666667</c:v>
                </c:pt>
                <c:pt idx="6">
                  <c:v>20.3576923076923</c:v>
                </c:pt>
                <c:pt idx="9">
                  <c:v>22.391999999999999</c:v>
                </c:pt>
                <c:pt idx="12">
                  <c:v>11.78</c:v>
                </c:pt>
                <c:pt idx="14">
                  <c:v>12.95</c:v>
                </c:pt>
                <c:pt idx="17">
                  <c:v>11.088461538461539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2-4C4F-86C3-84D30F55EB97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groeivormen'!$E$28:$E$49</c15:sqref>
                  </c15:fullRef>
                </c:ext>
              </c:extLst>
              <c:f>('4 - Trends groeivormen'!$E$28:$E$40,'4 - Trends groeivormen'!$E$42:$E$43,'4 - Trends groeivormen'!$E$45:$E$46,'4 - Trends groeivormen'!$E$48)</c:f>
              <c:numCache>
                <c:formatCode>0.00</c:formatCode>
                <c:ptCount val="18"/>
                <c:pt idx="2">
                  <c:v>5.8458333333333297</c:v>
                </c:pt>
                <c:pt idx="3">
                  <c:v>4.968</c:v>
                </c:pt>
                <c:pt idx="4">
                  <c:v>7.0038461538461503</c:v>
                </c:pt>
                <c:pt idx="5">
                  <c:v>5.7958333333333298</c:v>
                </c:pt>
                <c:pt idx="6">
                  <c:v>4.7461538461538497</c:v>
                </c:pt>
                <c:pt idx="9">
                  <c:v>5.3150000000000004</c:v>
                </c:pt>
                <c:pt idx="12">
                  <c:v>2.98</c:v>
                </c:pt>
                <c:pt idx="14">
                  <c:v>4.7</c:v>
                </c:pt>
                <c:pt idx="17">
                  <c:v>6.388461538461538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2-4C4F-86C3-84D30F55EB97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groeivormen'!$F$28:$F$49</c15:sqref>
                  </c15:fullRef>
                </c:ext>
              </c:extLst>
              <c:f>('4 - Trends groeivormen'!$F$28:$F$40,'4 - Trends groeivormen'!$F$42:$F$43,'4 - Trends groeivormen'!$F$45:$F$46,'4 - Trends groeivormen'!$F$48)</c:f>
              <c:numCache>
                <c:formatCode>0.00</c:formatCode>
                <c:ptCount val="18"/>
                <c:pt idx="2">
                  <c:v>3.9208333333333298</c:v>
                </c:pt>
                <c:pt idx="3">
                  <c:v>3.7120000000000002</c:v>
                </c:pt>
                <c:pt idx="4">
                  <c:v>3.16923076923077</c:v>
                </c:pt>
                <c:pt idx="5">
                  <c:v>13.0833333333333</c:v>
                </c:pt>
                <c:pt idx="6">
                  <c:v>1.62307692307692</c:v>
                </c:pt>
                <c:pt idx="9">
                  <c:v>1.931</c:v>
                </c:pt>
                <c:pt idx="12">
                  <c:v>0.87</c:v>
                </c:pt>
                <c:pt idx="14">
                  <c:v>2.0099999999999998</c:v>
                </c:pt>
                <c:pt idx="17">
                  <c:v>1.1230769230769231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92-4C4F-86C3-84D30F55EB97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groeivormen'!$G$28:$G$49</c15:sqref>
                  </c15:fullRef>
                </c:ext>
              </c:extLst>
              <c:f>('4 - Trends groeivormen'!$G$28:$G$40,'4 - Trends groeivormen'!$G$42:$G$43,'4 - Trends groeivormen'!$G$45:$G$46,'4 - Trends groeivormen'!$G$48)</c:f>
              <c:numCache>
                <c:formatCode>0.00</c:formatCode>
                <c:ptCount val="18"/>
                <c:pt idx="12">
                  <c:v>4.03</c:v>
                </c:pt>
                <c:pt idx="14">
                  <c:v>1.93</c:v>
                </c:pt>
                <c:pt idx="17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92-4C4F-86C3-84D30F55EB97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groeivormen'!$H$28:$H$49</c15:sqref>
                  </c15:fullRef>
                </c:ext>
              </c:extLst>
              <c:f>('4 - Trends groeivormen'!$H$28:$H$40,'4 - Trends groeivormen'!$H$42:$H$43,'4 - Trends groeivormen'!$H$45:$H$46,'4 - Trends groeivormen'!$H$48)</c:f>
              <c:numCache>
                <c:formatCode>0.00</c:formatCode>
                <c:ptCount val="18"/>
                <c:pt idx="12">
                  <c:v>0.23</c:v>
                </c:pt>
                <c:pt idx="14">
                  <c:v>1.27</c:v>
                </c:pt>
                <c:pt idx="17">
                  <c:v>3.0384615384615383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92-4C4F-86C3-84D30F55EB97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groeivormen'!$I$28:$I$49</c15:sqref>
                  </c15:fullRef>
                </c:ext>
              </c:extLst>
              <c:f>('4 - Trends groeivormen'!$I$28:$I$40,'4 - Trends groeivormen'!$I$42:$I$43,'4 - Trends groeivormen'!$I$45:$I$46,'4 - Trends groeivormen'!$I$48)</c:f>
              <c:numCache>
                <c:formatCode>0.00</c:formatCode>
                <c:ptCount val="18"/>
                <c:pt idx="2">
                  <c:v>11.670833333333301</c:v>
                </c:pt>
                <c:pt idx="3">
                  <c:v>4.62</c:v>
                </c:pt>
                <c:pt idx="4">
                  <c:v>2.4730769230769201</c:v>
                </c:pt>
                <c:pt idx="5">
                  <c:v>1.9208333333333301</c:v>
                </c:pt>
                <c:pt idx="6">
                  <c:v>3.6769230769230798</c:v>
                </c:pt>
                <c:pt idx="9">
                  <c:v>7.3150000000000004</c:v>
                </c:pt>
                <c:pt idx="12">
                  <c:v>2.02</c:v>
                </c:pt>
                <c:pt idx="14">
                  <c:v>6.74</c:v>
                </c:pt>
                <c:pt idx="17">
                  <c:v>7.384615384615385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92-4C4F-86C3-84D30F55E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 i="0" baseline="0">
                <a:effectLst/>
              </a:rPr>
              <a:t>Relatieve weergave groeivormen Beneden Maas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groeivormen'!$D$50:$D$71</c15:sqref>
                  </c15:fullRef>
                </c:ext>
              </c:extLst>
              <c:f>('4 - Trends groeivormen'!$D$50:$D$62,'4 - Trends groeivormen'!$D$64:$D$65,'4 - Trends groeivormen'!$D$67:$D$68,'4 - Trends groeivormen'!$D$70)</c:f>
              <c:numCache>
                <c:formatCode>0.00</c:formatCode>
                <c:ptCount val="18"/>
                <c:pt idx="2">
                  <c:v>1.78</c:v>
                </c:pt>
                <c:pt idx="4">
                  <c:v>3.59</c:v>
                </c:pt>
                <c:pt idx="6">
                  <c:v>12.01</c:v>
                </c:pt>
                <c:pt idx="9">
                  <c:v>14.35</c:v>
                </c:pt>
                <c:pt idx="12">
                  <c:v>25.81</c:v>
                </c:pt>
                <c:pt idx="14">
                  <c:v>8.98</c:v>
                </c:pt>
                <c:pt idx="17">
                  <c:v>15.51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B-49FB-B6DC-8BC93844EE82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groeivormen'!$E$50:$E$71</c15:sqref>
                  </c15:fullRef>
                </c:ext>
              </c:extLst>
              <c:f>('4 - Trends groeivormen'!$E$50:$E$62,'4 - Trends groeivormen'!$E$64:$E$65,'4 - Trends groeivormen'!$E$67:$E$68,'4 - Trends groeivormen'!$E$70)</c:f>
              <c:numCache>
                <c:formatCode>0.00</c:formatCode>
                <c:ptCount val="18"/>
                <c:pt idx="2">
                  <c:v>1</c:v>
                </c:pt>
                <c:pt idx="4">
                  <c:v>0</c:v>
                </c:pt>
                <c:pt idx="6">
                  <c:v>0</c:v>
                </c:pt>
                <c:pt idx="9">
                  <c:v>0.375</c:v>
                </c:pt>
                <c:pt idx="12">
                  <c:v>1.1000000000000001</c:v>
                </c:pt>
                <c:pt idx="14">
                  <c:v>0.51</c:v>
                </c:pt>
                <c:pt idx="17">
                  <c:v>0.255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B-49FB-B6DC-8BC93844EE82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groeivormen'!$F$50:$F$71</c15:sqref>
                  </c15:fullRef>
                </c:ext>
              </c:extLst>
              <c:f>('4 - Trends groeivormen'!$F$50:$F$62,'4 - Trends groeivormen'!$F$64:$F$65,'4 - Trends groeivormen'!$F$67:$F$68,'4 - Trends groeivormen'!$F$70)</c:f>
              <c:numCache>
                <c:formatCode>0.00</c:formatCode>
                <c:ptCount val="18"/>
                <c:pt idx="2">
                  <c:v>2.66</c:v>
                </c:pt>
                <c:pt idx="4">
                  <c:v>0.93</c:v>
                </c:pt>
                <c:pt idx="6">
                  <c:v>0.57999999999999996</c:v>
                </c:pt>
                <c:pt idx="9">
                  <c:v>2.6</c:v>
                </c:pt>
                <c:pt idx="12">
                  <c:v>0</c:v>
                </c:pt>
                <c:pt idx="14">
                  <c:v>0.28999999999999998</c:v>
                </c:pt>
                <c:pt idx="17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B-49FB-B6DC-8BC93844EE82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groeivormen'!$G$50:$G$71</c15:sqref>
                  </c15:fullRef>
                </c:ext>
              </c:extLst>
              <c:f>('4 - Trends groeivormen'!$G$50:$G$62,'4 - Trends groeivormen'!$G$64:$G$65,'4 - Trends groeivormen'!$G$67:$G$68,'4 - Trends groeivormen'!$G$70)</c:f>
              <c:numCache>
                <c:formatCode>0.00</c:formatCode>
                <c:ptCount val="18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0.01</c:v>
                </c:pt>
                <c:pt idx="14">
                  <c:v>0.11</c:v>
                </c:pt>
                <c:pt idx="17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CB-49FB-B6DC-8BC93844EE82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groeivormen'!$H$50:$H$71</c15:sqref>
                  </c15:fullRef>
                </c:ext>
              </c:extLst>
              <c:f>('4 - Trends groeivormen'!$H$50:$H$62,'4 - Trends groeivormen'!$H$64:$H$65,'4 - Trends groeivormen'!$H$67:$H$68,'4 - Trends groeivormen'!$H$70)</c:f>
              <c:numCache>
                <c:formatCode>0.00</c:formatCode>
                <c:ptCount val="18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3.33</c:v>
                </c:pt>
                <c:pt idx="14">
                  <c:v>0</c:v>
                </c:pt>
                <c:pt idx="1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CB-49FB-B6DC-8BC93844EE82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groeivormen'!$I$50:$I$71</c15:sqref>
                  </c15:fullRef>
                </c:ext>
              </c:extLst>
              <c:f>('4 - Trends groeivormen'!$I$50:$I$62,'4 - Trends groeivormen'!$I$64:$I$65,'4 - Trends groeivormen'!$I$67:$I$68,'4 - Trends groeivormen'!$I$70)</c:f>
              <c:numCache>
                <c:formatCode>0.00</c:formatCode>
                <c:ptCount val="18"/>
                <c:pt idx="2">
                  <c:v>11.42</c:v>
                </c:pt>
                <c:pt idx="4">
                  <c:v>1.21</c:v>
                </c:pt>
                <c:pt idx="6">
                  <c:v>7.01</c:v>
                </c:pt>
                <c:pt idx="9">
                  <c:v>6.35</c:v>
                </c:pt>
                <c:pt idx="12">
                  <c:v>18.100000000000001</c:v>
                </c:pt>
                <c:pt idx="14">
                  <c:v>13.16</c:v>
                </c:pt>
                <c:pt idx="17">
                  <c:v>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CB-49FB-B6DC-8BC93844E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Relatieve weergave groeivormen 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groeivormen'!$D$72:$D$96</c15:sqref>
                  </c15:fullRef>
                </c:ext>
              </c:extLst>
              <c:f>('4 - Trends groeivormen'!$D$72:$D$85,'4 - Trends groeivormen'!$D$87,'4 - Trends groeivormen'!$D$89,'4 - Trends groeivormen'!$D$91,'4 - Trends groeivormen'!$D$93,'4 - Trends groeivormen'!$D$95)</c:f>
              <c:numCache>
                <c:formatCode>0.00</c:formatCode>
                <c:ptCount val="19"/>
                <c:pt idx="3">
                  <c:v>2.0538461538461501</c:v>
                </c:pt>
                <c:pt idx="5">
                  <c:v>4</c:v>
                </c:pt>
                <c:pt idx="7">
                  <c:v>0.41499999999999998</c:v>
                </c:pt>
                <c:pt idx="10">
                  <c:v>13.28</c:v>
                </c:pt>
                <c:pt idx="13">
                  <c:v>11.69</c:v>
                </c:pt>
                <c:pt idx="14">
                  <c:v>16.600000000000001</c:v>
                </c:pt>
                <c:pt idx="15">
                  <c:v>17.760000000000002</c:v>
                </c:pt>
                <c:pt idx="16">
                  <c:v>14.295833333333334</c:v>
                </c:pt>
                <c:pt idx="17">
                  <c:v>8.5958333333333332</c:v>
                </c:pt>
                <c:pt idx="18" formatCode="General">
                  <c:v>10.483000000000001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7-4CF1-A3A8-4FDEDF410E8A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groeivormen'!$E$72:$E$96</c15:sqref>
                  </c15:fullRef>
                </c:ext>
              </c:extLst>
              <c:f>('4 - Trends groeivormen'!$E$72:$E$85,'4 - Trends groeivormen'!$E$87,'4 - Trends groeivormen'!$E$89,'4 - Trends groeivormen'!$E$91,'4 - Trends groeivormen'!$E$93,'4 - Trends groeivormen'!$E$95)</c:f>
              <c:numCache>
                <c:formatCode>0.00</c:formatCode>
                <c:ptCount val="19"/>
                <c:pt idx="3">
                  <c:v>0.27307692307692299</c:v>
                </c:pt>
                <c:pt idx="5">
                  <c:v>7.69230769230769E-2</c:v>
                </c:pt>
                <c:pt idx="7">
                  <c:v>0.01</c:v>
                </c:pt>
                <c:pt idx="10">
                  <c:v>0.08</c:v>
                </c:pt>
                <c:pt idx="13">
                  <c:v>0.2</c:v>
                </c:pt>
                <c:pt idx="14">
                  <c:v>0.08</c:v>
                </c:pt>
                <c:pt idx="15">
                  <c:v>0.13</c:v>
                </c:pt>
                <c:pt idx="16">
                  <c:v>5.4166666666666675E-2</c:v>
                </c:pt>
                <c:pt idx="17">
                  <c:v>9.1666666666666674E-2</c:v>
                </c:pt>
                <c:pt idx="18" formatCode="General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7-4CF1-A3A8-4FDEDF410E8A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groeivormen'!$F$72:$F$96</c15:sqref>
                  </c15:fullRef>
                </c:ext>
              </c:extLst>
              <c:f>('4 - Trends groeivormen'!$F$72:$F$85,'4 - Trends groeivormen'!$F$87,'4 - Trends groeivormen'!$F$89,'4 - Trends groeivormen'!$F$91,'4 - Trends groeivormen'!$F$93,'4 - Trends groeivormen'!$F$95)</c:f>
              <c:numCache>
                <c:formatCode>0.00</c:formatCode>
                <c:ptCount val="19"/>
                <c:pt idx="3">
                  <c:v>1.2692307692307701</c:v>
                </c:pt>
                <c:pt idx="5">
                  <c:v>1.34615384615385</c:v>
                </c:pt>
                <c:pt idx="7">
                  <c:v>0.42499999999999999</c:v>
                </c:pt>
                <c:pt idx="10">
                  <c:v>0.81</c:v>
                </c:pt>
                <c:pt idx="13">
                  <c:v>0.56999999999999995</c:v>
                </c:pt>
                <c:pt idx="14">
                  <c:v>0.28000000000000003</c:v>
                </c:pt>
                <c:pt idx="15">
                  <c:v>0.69</c:v>
                </c:pt>
                <c:pt idx="16">
                  <c:v>1.1916666666666667</c:v>
                </c:pt>
                <c:pt idx="17">
                  <c:v>1.9333333333333336</c:v>
                </c:pt>
                <c:pt idx="18" formatCode="General">
                  <c:v>2.5099999999999998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E7-4CF1-A3A8-4FDEDF410E8A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groeivormen'!$G$72:$G$96</c15:sqref>
                  </c15:fullRef>
                </c:ext>
              </c:extLst>
              <c:f>('4 - Trends groeivormen'!$G$72:$G$85,'4 - Trends groeivormen'!$G$87,'4 - Trends groeivormen'!$G$89,'4 - Trends groeivormen'!$G$91,'4 - Trends groeivormen'!$G$93,'4 - Trends groeivormen'!$G$95)</c:f>
              <c:numCache>
                <c:formatCode>0.00</c:formatCode>
                <c:ptCount val="19"/>
                <c:pt idx="10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</c:v>
                </c:pt>
                <c:pt idx="18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E7-4CF1-A3A8-4FDEDF410E8A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groeivormen'!$H$72:$H$96</c15:sqref>
                  </c15:fullRef>
                </c:ext>
              </c:extLst>
              <c:f>('4 - Trends groeivormen'!$H$72:$H$85,'4 - Trends groeivormen'!$H$87,'4 - Trends groeivormen'!$H$89,'4 - Trends groeivormen'!$H$91,'4 - Trends groeivormen'!$H$93,'4 - Trends groeivormen'!$H$95)</c:f>
              <c:numCache>
                <c:formatCode>0.00</c:formatCode>
                <c:ptCount val="19"/>
                <c:pt idx="10">
                  <c:v>0</c:v>
                </c:pt>
                <c:pt idx="13">
                  <c:v>0.2</c:v>
                </c:pt>
                <c:pt idx="14">
                  <c:v>0.64</c:v>
                </c:pt>
                <c:pt idx="15">
                  <c:v>0.5</c:v>
                </c:pt>
                <c:pt idx="16">
                  <c:v>0.6333333333333333</c:v>
                </c:pt>
                <c:pt idx="17">
                  <c:v>4.1666666666666666E-3</c:v>
                </c:pt>
                <c:pt idx="18" formatCode="General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E7-4CF1-A3A8-4FDEDF410E8A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groeivormen'!$I$72:$I$96</c15:sqref>
                  </c15:fullRef>
                </c:ext>
              </c:extLst>
              <c:f>('4 - Trends groeivormen'!$I$72:$I$85,'4 - Trends groeivormen'!$I$87,'4 - Trends groeivormen'!$I$89,'4 - Trends groeivormen'!$I$91,'4 - Trends groeivormen'!$I$93,'4 - Trends groeivormen'!$I$95)</c:f>
              <c:numCache>
                <c:formatCode>0.00</c:formatCode>
                <c:ptCount val="19"/>
                <c:pt idx="3">
                  <c:v>1.33076923076923</c:v>
                </c:pt>
                <c:pt idx="5">
                  <c:v>2.5538461538461501</c:v>
                </c:pt>
                <c:pt idx="7">
                  <c:v>7.4999999999999997E-2</c:v>
                </c:pt>
                <c:pt idx="10">
                  <c:v>2.85</c:v>
                </c:pt>
                <c:pt idx="13">
                  <c:v>4.8499999999999996</c:v>
                </c:pt>
                <c:pt idx="14">
                  <c:v>9</c:v>
                </c:pt>
                <c:pt idx="15">
                  <c:v>6.57</c:v>
                </c:pt>
                <c:pt idx="16">
                  <c:v>7.2833333333333314</c:v>
                </c:pt>
                <c:pt idx="17">
                  <c:v>5.1208333333333309</c:v>
                </c:pt>
                <c:pt idx="18" formatCode="General">
                  <c:v>2.129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E7-4CF1-A3A8-4FDEDF410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Nederrijn-Lek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906373258351926"/>
          <c:y val="0.19060686015831135"/>
          <c:w val="0.55439575277429598"/>
          <c:h val="0.72778094031122098"/>
        </c:manualLayout>
      </c:layout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KRW'!$B$87:$B$88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KRW'!$C$87:$C$88</c:f>
              <c:numCache>
                <c:formatCode>General</c:formatCode>
                <c:ptCount val="2"/>
                <c:pt idx="0">
                  <c:v>0.32100000000000001</c:v>
                </c:pt>
                <c:pt idx="1">
                  <c:v>7.2999999999999995E-2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A-447D-9A93-46DD28A580FF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KRW'!$B$87:$B$88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KRW'!$D$87:$D$88</c:f>
              <c:numCache>
                <c:formatCode>General</c:formatCode>
                <c:ptCount val="2"/>
                <c:pt idx="0">
                  <c:v>0.27100000000000002</c:v>
                </c:pt>
                <c:pt idx="1">
                  <c:v>0.20200000000000001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A-447D-9A93-46DD28A580FF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KRW'!$B$87:$B$88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KRW'!$E$87:$E$88</c:f>
              <c:numCache>
                <c:formatCode>General</c:formatCode>
                <c:ptCount val="2"/>
                <c:pt idx="0">
                  <c:v>0.61199999999999999</c:v>
                </c:pt>
                <c:pt idx="1">
                  <c:v>0.66700000000000004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A-447D-9A93-46DD28A580FF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KRW'!$B$87:$B$88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KRW'!$F$87:$F$88</c:f>
              <c:numCache>
                <c:formatCode>General</c:formatCode>
                <c:ptCount val="2"/>
                <c:pt idx="0">
                  <c:v>0.40100000000000002</c:v>
                </c:pt>
                <c:pt idx="1">
                  <c:v>0.314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A-447D-9A93-46DD28A58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Relatieve weergave groeivormen </a:t>
            </a:r>
            <a:r>
              <a:rPr lang="en-US" sz="1200" b="1" baseline="0">
                <a:latin typeface="+mn-lt"/>
              </a:rPr>
              <a:t>Hollandsche IJssel</a:t>
            </a:r>
            <a:endParaRPr lang="en-US" sz="1200" b="1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groeivormen'!$D$97:$D$120</c15:sqref>
                  </c15:fullRef>
                </c:ext>
              </c:extLst>
              <c:f>('4 - Trends groeivormen'!$D$97:$D$109,'4 - Trends groeivormen'!$D$111,'4 - Trends groeivormen'!$D$113,'4 - Trends groeivormen'!$D$115,'4 - Trends groeivormen'!$D$117,'4 - Trends groeivormen'!$D$119)</c:f>
              <c:numCache>
                <c:formatCode>0.00</c:formatCode>
                <c:ptCount val="18"/>
                <c:pt idx="3">
                  <c:v>0.18</c:v>
                </c:pt>
                <c:pt idx="5">
                  <c:v>0.5</c:v>
                </c:pt>
                <c:pt idx="6">
                  <c:v>0.4</c:v>
                </c:pt>
                <c:pt idx="9">
                  <c:v>0.22</c:v>
                </c:pt>
                <c:pt idx="12">
                  <c:v>0</c:v>
                </c:pt>
                <c:pt idx="13">
                  <c:v>0.38</c:v>
                </c:pt>
                <c:pt idx="14">
                  <c:v>0.02</c:v>
                </c:pt>
                <c:pt idx="15">
                  <c:v>1.6666666666666666E-2</c:v>
                </c:pt>
                <c:pt idx="16">
                  <c:v>0</c:v>
                </c:pt>
                <c:pt idx="17">
                  <c:v>4.9999999999999996E-2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1-44B2-B8C3-948DEE6F5D1C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groeivormen'!$E$97:$E$120</c15:sqref>
                  </c15:fullRef>
                </c:ext>
              </c:extLst>
              <c:f>('4 - Trends groeivormen'!$E$97:$E$109,'4 - Trends groeivormen'!$E$111,'4 - Trends groeivormen'!$E$113,'4 - Trends groeivormen'!$E$115,'4 - Trends groeivormen'!$E$117,'4 - Trends groeivormen'!$E$119)</c:f>
              <c:numCache>
                <c:formatCode>0.00</c:formatCode>
                <c:ptCount val="18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  <c:pt idx="17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1-44B2-B8C3-948DEE6F5D1C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groeivormen'!$F$97:$F$120</c15:sqref>
                  </c15:fullRef>
                </c:ext>
              </c:extLst>
              <c:f>('4 - Trends groeivormen'!$F$97:$F$109,'4 - Trends groeivormen'!$F$111,'4 - Trends groeivormen'!$F$113,'4 - Trends groeivormen'!$F$115,'4 - Trends groeivormen'!$F$117,'4 - Trends groeivormen'!$F$119)</c:f>
              <c:numCache>
                <c:formatCode>0.00</c:formatCode>
                <c:ptCount val="18"/>
                <c:pt idx="3">
                  <c:v>4.17</c:v>
                </c:pt>
                <c:pt idx="5">
                  <c:v>0.83</c:v>
                </c:pt>
                <c:pt idx="6">
                  <c:v>7.87</c:v>
                </c:pt>
                <c:pt idx="9">
                  <c:v>0.33</c:v>
                </c:pt>
                <c:pt idx="12">
                  <c:v>0.02</c:v>
                </c:pt>
                <c:pt idx="13">
                  <c:v>0</c:v>
                </c:pt>
                <c:pt idx="14">
                  <c:v>10.83</c:v>
                </c:pt>
                <c:pt idx="15">
                  <c:v>0.19999999999999998</c:v>
                </c:pt>
                <c:pt idx="16">
                  <c:v>0.1</c:v>
                </c:pt>
                <c:pt idx="17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1-44B2-B8C3-948DEE6F5D1C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groeivormen'!$G$97:$G$120</c15:sqref>
                  </c15:fullRef>
                </c:ext>
              </c:extLst>
              <c:f>('4 - Trends groeivormen'!$G$97:$G$109,'4 - Trends groeivormen'!$G$111,'4 - Trends groeivormen'!$G$113,'4 - Trends groeivormen'!$G$115,'4 - Trends groeivormen'!$G$117,'4 - Trends groeivormen'!$G$119)</c:f>
              <c:numCache>
                <c:formatCode>0.00</c:formatCode>
                <c:ptCount val="18"/>
                <c:pt idx="12">
                  <c:v>0.02</c:v>
                </c:pt>
                <c:pt idx="13">
                  <c:v>0.18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1-44B2-B8C3-948DEE6F5D1C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groeivormen'!$H$97:$H$120</c15:sqref>
                  </c15:fullRef>
                </c:ext>
              </c:extLst>
              <c:f>('4 - Trends groeivormen'!$H$97:$H$109,'4 - Trends groeivormen'!$H$111,'4 - Trends groeivormen'!$H$113,'4 - Trends groeivormen'!$H$115,'4 - Trends groeivormen'!$H$117,'4 - Trends groeivormen'!$H$119)</c:f>
              <c:numCache>
                <c:formatCode>0.00</c:formatCode>
                <c:ptCount val="18"/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31-44B2-B8C3-948DEE6F5D1C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groeivormen'!$B$97:$B$120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groeivormen'!$I$97:$I$120</c15:sqref>
                  </c15:fullRef>
                </c:ext>
              </c:extLst>
              <c:f>('4 - Trends groeivormen'!$I$97:$I$109,'4 - Trends groeivormen'!$I$111,'4 - Trends groeivormen'!$I$113,'4 - Trends groeivormen'!$I$115,'4 - Trends groeivormen'!$I$117,'4 - Trends groeivormen'!$I$119)</c:f>
              <c:numCache>
                <c:formatCode>0.00</c:formatCode>
                <c:ptCount val="18"/>
                <c:pt idx="3">
                  <c:v>0.83</c:v>
                </c:pt>
                <c:pt idx="5">
                  <c:v>0.33</c:v>
                </c:pt>
                <c:pt idx="6">
                  <c:v>3.37</c:v>
                </c:pt>
                <c:pt idx="9">
                  <c:v>0.52</c:v>
                </c:pt>
                <c:pt idx="12">
                  <c:v>1.18</c:v>
                </c:pt>
                <c:pt idx="13">
                  <c:v>0.03</c:v>
                </c:pt>
                <c:pt idx="14">
                  <c:v>0.33</c:v>
                </c:pt>
                <c:pt idx="15">
                  <c:v>0.23333333333333339</c:v>
                </c:pt>
                <c:pt idx="16">
                  <c:v>0.33333333333333331</c:v>
                </c:pt>
                <c:pt idx="17">
                  <c:v>3.3333333333333333E-2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31-44B2-B8C3-948DEE6F5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Groeivormen Bovenmaas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groeivormen'!$D$6:$D$27</c15:sqref>
                  </c15:fullRef>
                </c:ext>
              </c:extLst>
              <c:f>('4 - Trends groeivormen'!$D$6:$D$18,'4 - Trends groeivormen'!$D$20:$D$21,'4 - Trends groeivormen'!$D$23:$D$24,'4 - Trends groeivormen'!$D$26)</c:f>
              <c:numCache>
                <c:formatCode>0.00</c:formatCode>
                <c:ptCount val="18"/>
                <c:pt idx="2">
                  <c:v>18.350000000000001</c:v>
                </c:pt>
                <c:pt idx="3">
                  <c:v>7.4</c:v>
                </c:pt>
                <c:pt idx="4">
                  <c:v>26.6666666666667</c:v>
                </c:pt>
                <c:pt idx="5">
                  <c:v>53</c:v>
                </c:pt>
                <c:pt idx="6">
                  <c:v>14</c:v>
                </c:pt>
                <c:pt idx="9" formatCode="General">
                  <c:v>19.670000000000002</c:v>
                </c:pt>
                <c:pt idx="12" formatCode="General">
                  <c:v>34.17</c:v>
                </c:pt>
                <c:pt idx="14" formatCode="General">
                  <c:v>23.57</c:v>
                </c:pt>
                <c:pt idx="17">
                  <c:v>10.142857142857142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2-42CB-B4FE-A5E5661EA0EA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groeivormen'!$E$6:$E$27</c15:sqref>
                  </c15:fullRef>
                </c:ext>
              </c:extLst>
              <c:f>('4 - Trends groeivormen'!$E$6:$E$18,'4 - Trends groeivormen'!$E$20:$E$21,'4 - Trends groeivormen'!$E$23:$E$24,'4 - Trends groeivormen'!$E$26)</c:f>
              <c:numCache>
                <c:formatCode>0.00</c:formatCode>
                <c:ptCount val="18"/>
                <c:pt idx="2">
                  <c:v>7.5166666666666702</c:v>
                </c:pt>
                <c:pt idx="3">
                  <c:v>7.4</c:v>
                </c:pt>
                <c:pt idx="4">
                  <c:v>14.1666666666667</c:v>
                </c:pt>
                <c:pt idx="5">
                  <c:v>13.4</c:v>
                </c:pt>
                <c:pt idx="6">
                  <c:v>3.68333333333333</c:v>
                </c:pt>
                <c:pt idx="9" formatCode="General">
                  <c:v>5.67</c:v>
                </c:pt>
                <c:pt idx="12" formatCode="General">
                  <c:v>4.83</c:v>
                </c:pt>
                <c:pt idx="14" formatCode="General">
                  <c:v>8.43</c:v>
                </c:pt>
                <c:pt idx="17">
                  <c:v>2.1714285714285713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2-42CB-B4FE-A5E5661EA0EA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groeivormen'!$F$6:$F$27</c15:sqref>
                  </c15:fullRef>
                </c:ext>
              </c:extLst>
              <c:f>('4 - Trends groeivormen'!$F$6:$F$18,'4 - Trends groeivormen'!$F$20:$F$21,'4 - Trends groeivormen'!$F$23:$F$24,'4 - Trends groeivormen'!$F$26)</c:f>
              <c:numCache>
                <c:formatCode>0.00</c:formatCode>
                <c:ptCount val="18"/>
                <c:pt idx="2">
                  <c:v>1.7</c:v>
                </c:pt>
                <c:pt idx="3">
                  <c:v>3.8</c:v>
                </c:pt>
                <c:pt idx="4">
                  <c:v>2.68333333333333</c:v>
                </c:pt>
                <c:pt idx="5">
                  <c:v>1.22</c:v>
                </c:pt>
                <c:pt idx="6">
                  <c:v>0.38333333333333303</c:v>
                </c:pt>
                <c:pt idx="9" formatCode="General">
                  <c:v>2.0499999999999998</c:v>
                </c:pt>
                <c:pt idx="12" formatCode="General">
                  <c:v>0.25</c:v>
                </c:pt>
                <c:pt idx="14" formatCode="General">
                  <c:v>0.06</c:v>
                </c:pt>
                <c:pt idx="17">
                  <c:v>0.35714285714285715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2-42CB-B4FE-A5E5661EA0EA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groeivormen'!$G$6:$G$27</c15:sqref>
                  </c15:fullRef>
                </c:ext>
              </c:extLst>
              <c:f>('4 - Trends groeivormen'!$G$6:$G$18,'4 - Trends groeivormen'!$G$20:$G$21,'4 - Trends groeivormen'!$G$23:$G$24,'4 - Trends groeivormen'!$G$26)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9" formatCode="General">
                  <c:v>0</c:v>
                </c:pt>
                <c:pt idx="12" formatCode="General">
                  <c:v>15.37</c:v>
                </c:pt>
                <c:pt idx="14" formatCode="General">
                  <c:v>1.17</c:v>
                </c:pt>
                <c:pt idx="17">
                  <c:v>5.7142857142857148E-2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D2-42CB-B4FE-A5E5661EA0EA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groeivormen'!$H$6:$H$27</c15:sqref>
                  </c15:fullRef>
                </c:ext>
              </c:extLst>
              <c:f>('4 - Trends groeivormen'!$H$6:$H$18,'4 - Trends groeivormen'!$H$20:$H$21,'4 - Trends groeivormen'!$H$23:$H$24,'4 - Trends groeivormen'!$H$26)</c:f>
              <c:numCache>
                <c:formatCode>0.00</c:formatCode>
                <c:ptCount val="18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 formatCode="General">
                  <c:v>2.52</c:v>
                </c:pt>
                <c:pt idx="14" formatCode="General">
                  <c:v>2.71</c:v>
                </c:pt>
                <c:pt idx="17">
                  <c:v>5.8857142857142861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D2-42CB-B4FE-A5E5661EA0EA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groeivormen'!$B$6:$B$27</c15:sqref>
                  </c15:fullRef>
                </c:ext>
              </c:extLst>
              <c:f>('4 - Trends groeivormen'!$B$6:$B$18,'4 - Trends groeivormen'!$B$20:$B$21,'4 - Trends groeivormen'!$B$23:$B$24,'4 - Trends groeivormen'!$B$26)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groeivormen'!$I$6:$I$27</c15:sqref>
                  </c15:fullRef>
                </c:ext>
              </c:extLst>
              <c:f>('4 - Trends groeivormen'!$I$6:$I$18,'4 - Trends groeivormen'!$I$20:$I$21,'4 - Trends groeivormen'!$I$23:$I$24,'4 - Trends groeivormen'!$I$26)</c:f>
              <c:numCache>
                <c:formatCode>0.00</c:formatCode>
                <c:ptCount val="18"/>
                <c:pt idx="2">
                  <c:v>48.3333333333333</c:v>
                </c:pt>
                <c:pt idx="3">
                  <c:v>1.64</c:v>
                </c:pt>
                <c:pt idx="4">
                  <c:v>6.1666666666666696</c:v>
                </c:pt>
                <c:pt idx="5">
                  <c:v>11.02</c:v>
                </c:pt>
                <c:pt idx="6">
                  <c:v>1.6666666666666701</c:v>
                </c:pt>
                <c:pt idx="9" formatCode="General">
                  <c:v>0.17</c:v>
                </c:pt>
                <c:pt idx="12" formatCode="General">
                  <c:v>5.67</c:v>
                </c:pt>
                <c:pt idx="14" formatCode="General">
                  <c:v>12.86</c:v>
                </c:pt>
                <c:pt idx="17">
                  <c:v>14.87142857142857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D2-42CB-B4FE-A5E5661E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Groeivormen Zandmaas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groeivormen'!$D$28:$D$49</c15:sqref>
                  </c15:fullRef>
                </c:ext>
              </c:extLst>
              <c:f>('4 - Trends groeivormen'!$D$28:$D$40,'4 - Trends groeivormen'!$D$42:$D$43,'4 - Trends groeivormen'!$D$45:$D$46,'4 - Trends groeivormen'!$D$48)</c:f>
              <c:numCache>
                <c:formatCode>0.00</c:formatCode>
                <c:ptCount val="18"/>
                <c:pt idx="2">
                  <c:v>3.69</c:v>
                </c:pt>
                <c:pt idx="3">
                  <c:v>5.2560000000000002</c:v>
                </c:pt>
                <c:pt idx="4">
                  <c:v>8.9692307692307693</c:v>
                </c:pt>
                <c:pt idx="5">
                  <c:v>15.7541666666667</c:v>
                </c:pt>
                <c:pt idx="6">
                  <c:v>20.3576923076923</c:v>
                </c:pt>
                <c:pt idx="9">
                  <c:v>22.391999999999999</c:v>
                </c:pt>
                <c:pt idx="12">
                  <c:v>11.78</c:v>
                </c:pt>
                <c:pt idx="14">
                  <c:v>12.95</c:v>
                </c:pt>
                <c:pt idx="17">
                  <c:v>11.088461538461539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4-4D60-B5AD-22B8F67862E5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groeivormen'!$E$28:$E$49</c15:sqref>
                  </c15:fullRef>
                </c:ext>
              </c:extLst>
              <c:f>('4 - Trends groeivormen'!$E$28:$E$40,'4 - Trends groeivormen'!$E$42:$E$43,'4 - Trends groeivormen'!$E$45:$E$46,'4 - Trends groeivormen'!$E$48)</c:f>
              <c:numCache>
                <c:formatCode>0.00</c:formatCode>
                <c:ptCount val="18"/>
                <c:pt idx="2">
                  <c:v>5.8458333333333297</c:v>
                </c:pt>
                <c:pt idx="3">
                  <c:v>4.968</c:v>
                </c:pt>
                <c:pt idx="4">
                  <c:v>7.0038461538461503</c:v>
                </c:pt>
                <c:pt idx="5">
                  <c:v>5.7958333333333298</c:v>
                </c:pt>
                <c:pt idx="6">
                  <c:v>4.7461538461538497</c:v>
                </c:pt>
                <c:pt idx="9">
                  <c:v>5.3150000000000004</c:v>
                </c:pt>
                <c:pt idx="12">
                  <c:v>2.98</c:v>
                </c:pt>
                <c:pt idx="14">
                  <c:v>4.7</c:v>
                </c:pt>
                <c:pt idx="17">
                  <c:v>6.388461538461538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4-4D60-B5AD-22B8F67862E5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groeivormen'!$F$28:$F$49</c15:sqref>
                  </c15:fullRef>
                </c:ext>
              </c:extLst>
              <c:f>('4 - Trends groeivormen'!$F$28:$F$40,'4 - Trends groeivormen'!$F$42:$F$43,'4 - Trends groeivormen'!$F$45:$F$46,'4 - Trends groeivormen'!$F$48)</c:f>
              <c:numCache>
                <c:formatCode>0.00</c:formatCode>
                <c:ptCount val="18"/>
                <c:pt idx="2">
                  <c:v>3.9208333333333298</c:v>
                </c:pt>
                <c:pt idx="3">
                  <c:v>3.7120000000000002</c:v>
                </c:pt>
                <c:pt idx="4">
                  <c:v>3.16923076923077</c:v>
                </c:pt>
                <c:pt idx="5">
                  <c:v>13.0833333333333</c:v>
                </c:pt>
                <c:pt idx="6">
                  <c:v>1.62307692307692</c:v>
                </c:pt>
                <c:pt idx="9">
                  <c:v>1.931</c:v>
                </c:pt>
                <c:pt idx="12">
                  <c:v>0.87</c:v>
                </c:pt>
                <c:pt idx="14">
                  <c:v>2.0099999999999998</c:v>
                </c:pt>
                <c:pt idx="17">
                  <c:v>1.1230769230769231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84-4D60-B5AD-22B8F67862E5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groeivormen'!$G$28:$G$49</c15:sqref>
                  </c15:fullRef>
                </c:ext>
              </c:extLst>
              <c:f>('4 - Trends groeivormen'!$G$28:$G$40,'4 - Trends groeivormen'!$G$42:$G$43,'4 - Trends groeivormen'!$G$45:$G$46,'4 - Trends groeivormen'!$G$48)</c:f>
              <c:numCache>
                <c:formatCode>0.00</c:formatCode>
                <c:ptCount val="18"/>
                <c:pt idx="12">
                  <c:v>4.03</c:v>
                </c:pt>
                <c:pt idx="14">
                  <c:v>1.93</c:v>
                </c:pt>
                <c:pt idx="17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84-4D60-B5AD-22B8F67862E5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groeivormen'!$H$28:$H$49</c15:sqref>
                  </c15:fullRef>
                </c:ext>
              </c:extLst>
              <c:f>('4 - Trends groeivormen'!$H$28:$H$40,'4 - Trends groeivormen'!$H$42:$H$43,'4 - Trends groeivormen'!$H$45:$H$46,'4 - Trends groeivormen'!$H$48)</c:f>
              <c:numCache>
                <c:formatCode>0.00</c:formatCode>
                <c:ptCount val="18"/>
                <c:pt idx="12">
                  <c:v>0.23</c:v>
                </c:pt>
                <c:pt idx="14">
                  <c:v>1.27</c:v>
                </c:pt>
                <c:pt idx="17">
                  <c:v>3.0384615384615383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84-4D60-B5AD-22B8F67862E5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groeivormen'!$B$28:$B$49</c15:sqref>
                  </c15:fullRef>
                </c:ext>
              </c:extLst>
              <c:f>('4 - Trends groeivormen'!$B$28:$B$40,'4 - Trends groeivormen'!$B$42:$B$43,'4 - Trends groeivormen'!$B$45:$B$46,'4 - Trends groeivormen'!$B$48)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groeivormen'!$I$28:$I$49</c15:sqref>
                  </c15:fullRef>
                </c:ext>
              </c:extLst>
              <c:f>('4 - Trends groeivormen'!$I$28:$I$40,'4 - Trends groeivormen'!$I$42:$I$43,'4 - Trends groeivormen'!$I$45:$I$46,'4 - Trends groeivormen'!$I$48)</c:f>
              <c:numCache>
                <c:formatCode>0.00</c:formatCode>
                <c:ptCount val="18"/>
                <c:pt idx="2">
                  <c:v>11.670833333333301</c:v>
                </c:pt>
                <c:pt idx="3">
                  <c:v>4.62</c:v>
                </c:pt>
                <c:pt idx="4">
                  <c:v>2.4730769230769201</c:v>
                </c:pt>
                <c:pt idx="5">
                  <c:v>1.9208333333333301</c:v>
                </c:pt>
                <c:pt idx="6">
                  <c:v>3.6769230769230798</c:v>
                </c:pt>
                <c:pt idx="9">
                  <c:v>7.3150000000000004</c:v>
                </c:pt>
                <c:pt idx="12">
                  <c:v>2.02</c:v>
                </c:pt>
                <c:pt idx="14">
                  <c:v>6.74</c:v>
                </c:pt>
                <c:pt idx="17">
                  <c:v>7.384615384615385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84-4D60-B5AD-22B8F6786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Groeivormen Beneden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groeivormen'!$D$50:$D$71</c15:sqref>
                  </c15:fullRef>
                </c:ext>
              </c:extLst>
              <c:f>('4 - Trends groeivormen'!$D$50:$D$62,'4 - Trends groeivormen'!$D$64:$D$65,'4 - Trends groeivormen'!$D$67:$D$68,'4 - Trends groeivormen'!$D$70)</c:f>
              <c:numCache>
                <c:formatCode>0.00</c:formatCode>
                <c:ptCount val="18"/>
                <c:pt idx="2">
                  <c:v>1.78</c:v>
                </c:pt>
                <c:pt idx="4">
                  <c:v>3.59</c:v>
                </c:pt>
                <c:pt idx="6">
                  <c:v>12.01</c:v>
                </c:pt>
                <c:pt idx="9">
                  <c:v>14.35</c:v>
                </c:pt>
                <c:pt idx="12">
                  <c:v>25.81</c:v>
                </c:pt>
                <c:pt idx="14">
                  <c:v>8.98</c:v>
                </c:pt>
                <c:pt idx="17">
                  <c:v>15.51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A-446A-93AC-41102C8F14A0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groeivormen'!$E$50:$E$71</c15:sqref>
                  </c15:fullRef>
                </c:ext>
              </c:extLst>
              <c:f>('4 - Trends groeivormen'!$E$50:$E$62,'4 - Trends groeivormen'!$E$64:$E$65,'4 - Trends groeivormen'!$E$67:$E$68,'4 - Trends groeivormen'!$E$70)</c:f>
              <c:numCache>
                <c:formatCode>0.00</c:formatCode>
                <c:ptCount val="18"/>
                <c:pt idx="2">
                  <c:v>1</c:v>
                </c:pt>
                <c:pt idx="4">
                  <c:v>0</c:v>
                </c:pt>
                <c:pt idx="6">
                  <c:v>0</c:v>
                </c:pt>
                <c:pt idx="9">
                  <c:v>0.375</c:v>
                </c:pt>
                <c:pt idx="12">
                  <c:v>1.1000000000000001</c:v>
                </c:pt>
                <c:pt idx="14">
                  <c:v>0.51</c:v>
                </c:pt>
                <c:pt idx="17">
                  <c:v>0.255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A-446A-93AC-41102C8F14A0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groeivormen'!$F$50:$F$71</c15:sqref>
                  </c15:fullRef>
                </c:ext>
              </c:extLst>
              <c:f>('4 - Trends groeivormen'!$F$50:$F$62,'4 - Trends groeivormen'!$F$64:$F$65,'4 - Trends groeivormen'!$F$67:$F$68,'4 - Trends groeivormen'!$F$70)</c:f>
              <c:numCache>
                <c:formatCode>0.00</c:formatCode>
                <c:ptCount val="18"/>
                <c:pt idx="2">
                  <c:v>2.66</c:v>
                </c:pt>
                <c:pt idx="4">
                  <c:v>0.93</c:v>
                </c:pt>
                <c:pt idx="6">
                  <c:v>0.57999999999999996</c:v>
                </c:pt>
                <c:pt idx="9">
                  <c:v>2.6</c:v>
                </c:pt>
                <c:pt idx="12">
                  <c:v>0</c:v>
                </c:pt>
                <c:pt idx="14">
                  <c:v>0.28999999999999998</c:v>
                </c:pt>
                <c:pt idx="17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2A-446A-93AC-41102C8F14A0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groeivormen'!$G$50:$G$71</c15:sqref>
                  </c15:fullRef>
                </c:ext>
              </c:extLst>
              <c:f>('4 - Trends groeivormen'!$G$50:$G$62,'4 - Trends groeivormen'!$G$64:$G$65,'4 - Trends groeivormen'!$G$67:$G$68,'4 - Trends groeivormen'!$G$70)</c:f>
              <c:numCache>
                <c:formatCode>0.00</c:formatCode>
                <c:ptCount val="18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0.01</c:v>
                </c:pt>
                <c:pt idx="14">
                  <c:v>0.11</c:v>
                </c:pt>
                <c:pt idx="17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2A-446A-93AC-41102C8F14A0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groeivormen'!$H$50:$H$71</c15:sqref>
                  </c15:fullRef>
                </c:ext>
              </c:extLst>
              <c:f>('4 - Trends groeivormen'!$H$50:$H$62,'4 - Trends groeivormen'!$H$64:$H$65,'4 - Trends groeivormen'!$H$67:$H$68,'4 - Trends groeivormen'!$H$70)</c:f>
              <c:numCache>
                <c:formatCode>0.00</c:formatCode>
                <c:ptCount val="18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3.33</c:v>
                </c:pt>
                <c:pt idx="14">
                  <c:v>0</c:v>
                </c:pt>
                <c:pt idx="1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2A-446A-93AC-41102C8F14A0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groeivormen'!$B$50:$B$71</c15:sqref>
                  </c15:fullRef>
                </c:ext>
              </c:extLst>
              <c:f>('4 - Trends groeivormen'!$B$50:$B$62,'4 - Trends groeivormen'!$B$64:$B$65,'4 - Trends groeivormen'!$B$67:$B$68,'4 - Trends groeivormen'!$B$70)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groeivormen'!$I$50:$I$71</c15:sqref>
                  </c15:fullRef>
                </c:ext>
              </c:extLst>
              <c:f>('4 - Trends groeivormen'!$I$50:$I$62,'4 - Trends groeivormen'!$I$64:$I$65,'4 - Trends groeivormen'!$I$67:$I$68,'4 - Trends groeivormen'!$I$70)</c:f>
              <c:numCache>
                <c:formatCode>0.00</c:formatCode>
                <c:ptCount val="18"/>
                <c:pt idx="2">
                  <c:v>11.42</c:v>
                </c:pt>
                <c:pt idx="4">
                  <c:v>1.21</c:v>
                </c:pt>
                <c:pt idx="6">
                  <c:v>7.01</c:v>
                </c:pt>
                <c:pt idx="9">
                  <c:v>6.35</c:v>
                </c:pt>
                <c:pt idx="12">
                  <c:v>18.100000000000001</c:v>
                </c:pt>
                <c:pt idx="14">
                  <c:v>13.16</c:v>
                </c:pt>
                <c:pt idx="17">
                  <c:v>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2A-446A-93AC-41102C8F1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Groeivormen 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groeivormen'!$D$72:$D$96</c15:sqref>
                  </c15:fullRef>
                </c:ext>
              </c:extLst>
              <c:f>('4 - Trends groeivormen'!$D$72:$D$85,'4 - Trends groeivormen'!$D$87,'4 - Trends groeivormen'!$D$89,'4 - Trends groeivormen'!$D$91,'4 - Trends groeivormen'!$D$93,'4 - Trends groeivormen'!$D$95)</c:f>
              <c:numCache>
                <c:formatCode>0.00</c:formatCode>
                <c:ptCount val="19"/>
                <c:pt idx="3">
                  <c:v>2.0538461538461501</c:v>
                </c:pt>
                <c:pt idx="5">
                  <c:v>4</c:v>
                </c:pt>
                <c:pt idx="7">
                  <c:v>0.41499999999999998</c:v>
                </c:pt>
                <c:pt idx="10">
                  <c:v>13.28</c:v>
                </c:pt>
                <c:pt idx="13">
                  <c:v>11.69</c:v>
                </c:pt>
                <c:pt idx="14">
                  <c:v>16.600000000000001</c:v>
                </c:pt>
                <c:pt idx="15">
                  <c:v>17.760000000000002</c:v>
                </c:pt>
                <c:pt idx="16">
                  <c:v>14.295833333333334</c:v>
                </c:pt>
                <c:pt idx="17">
                  <c:v>8.5958333333333332</c:v>
                </c:pt>
                <c:pt idx="18" formatCode="General">
                  <c:v>10.483000000000001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B-468B-AE97-195DCF5A72A5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groeivormen'!$E$72:$E$96</c15:sqref>
                  </c15:fullRef>
                </c:ext>
              </c:extLst>
              <c:f>('4 - Trends groeivormen'!$E$72:$E$85,'4 - Trends groeivormen'!$E$87,'4 - Trends groeivormen'!$E$89,'4 - Trends groeivormen'!$E$91,'4 - Trends groeivormen'!$E$93,'4 - Trends groeivormen'!$E$95)</c:f>
              <c:numCache>
                <c:formatCode>0.00</c:formatCode>
                <c:ptCount val="19"/>
                <c:pt idx="3">
                  <c:v>0.27307692307692299</c:v>
                </c:pt>
                <c:pt idx="5">
                  <c:v>7.69230769230769E-2</c:v>
                </c:pt>
                <c:pt idx="7">
                  <c:v>0.01</c:v>
                </c:pt>
                <c:pt idx="10">
                  <c:v>0.08</c:v>
                </c:pt>
                <c:pt idx="13">
                  <c:v>0.2</c:v>
                </c:pt>
                <c:pt idx="14">
                  <c:v>0.08</c:v>
                </c:pt>
                <c:pt idx="15">
                  <c:v>0.13</c:v>
                </c:pt>
                <c:pt idx="16">
                  <c:v>5.4166666666666675E-2</c:v>
                </c:pt>
                <c:pt idx="17">
                  <c:v>9.1666666666666674E-2</c:v>
                </c:pt>
                <c:pt idx="18" formatCode="General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B-468B-AE97-195DCF5A72A5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groeivormen'!$F$72:$F$96</c15:sqref>
                  </c15:fullRef>
                </c:ext>
              </c:extLst>
              <c:f>('4 - Trends groeivormen'!$F$72:$F$85,'4 - Trends groeivormen'!$F$87,'4 - Trends groeivormen'!$F$89,'4 - Trends groeivormen'!$F$91,'4 - Trends groeivormen'!$F$93,'4 - Trends groeivormen'!$F$95)</c:f>
              <c:numCache>
                <c:formatCode>0.00</c:formatCode>
                <c:ptCount val="19"/>
                <c:pt idx="3">
                  <c:v>1.2692307692307701</c:v>
                </c:pt>
                <c:pt idx="5">
                  <c:v>1.34615384615385</c:v>
                </c:pt>
                <c:pt idx="7">
                  <c:v>0.42499999999999999</c:v>
                </c:pt>
                <c:pt idx="10">
                  <c:v>0.81</c:v>
                </c:pt>
                <c:pt idx="13">
                  <c:v>0.56999999999999995</c:v>
                </c:pt>
                <c:pt idx="14">
                  <c:v>0.28000000000000003</c:v>
                </c:pt>
                <c:pt idx="15">
                  <c:v>0.69</c:v>
                </c:pt>
                <c:pt idx="16">
                  <c:v>1.1916666666666667</c:v>
                </c:pt>
                <c:pt idx="17">
                  <c:v>1.9333333333333336</c:v>
                </c:pt>
                <c:pt idx="18" formatCode="General">
                  <c:v>2.5099999999999998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DB-468B-AE97-195DCF5A72A5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groeivormen'!$G$72:$G$96</c15:sqref>
                  </c15:fullRef>
                </c:ext>
              </c:extLst>
              <c:f>('4 - Trends groeivormen'!$G$72:$G$85,'4 - Trends groeivormen'!$G$87,'4 - Trends groeivormen'!$G$89,'4 - Trends groeivormen'!$G$91,'4 - Trends groeivormen'!$G$93,'4 - Trends groeivormen'!$G$95)</c:f>
              <c:numCache>
                <c:formatCode>0.00</c:formatCode>
                <c:ptCount val="19"/>
                <c:pt idx="10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</c:v>
                </c:pt>
                <c:pt idx="18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DB-468B-AE97-195DCF5A72A5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groeivormen'!$H$72:$H$96</c15:sqref>
                  </c15:fullRef>
                </c:ext>
              </c:extLst>
              <c:f>('4 - Trends groeivormen'!$H$72:$H$85,'4 - Trends groeivormen'!$H$87,'4 - Trends groeivormen'!$H$89,'4 - Trends groeivormen'!$H$91,'4 - Trends groeivormen'!$H$93,'4 - Trends groeivormen'!$H$95)</c:f>
              <c:numCache>
                <c:formatCode>0.00</c:formatCode>
                <c:ptCount val="19"/>
                <c:pt idx="10">
                  <c:v>0</c:v>
                </c:pt>
                <c:pt idx="13">
                  <c:v>0.2</c:v>
                </c:pt>
                <c:pt idx="14">
                  <c:v>0.64</c:v>
                </c:pt>
                <c:pt idx="15">
                  <c:v>0.5</c:v>
                </c:pt>
                <c:pt idx="16">
                  <c:v>0.6333333333333333</c:v>
                </c:pt>
                <c:pt idx="17">
                  <c:v>4.1666666666666666E-3</c:v>
                </c:pt>
                <c:pt idx="18" formatCode="General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DB-468B-AE97-195DCF5A72A5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groeivormen'!$B$72:$B$96</c15:sqref>
                  </c15:fullRef>
                </c:ext>
              </c:extLst>
              <c:f>('4 - Trends groeivormen'!$B$72:$B$85,'4 - Trends groeivormen'!$B$87,'4 - Trends groeivormen'!$B$89,'4 - Trends groeivormen'!$B$91,'4 - Trends groeivormen'!$B$93,'4 - Trends groeivormen'!$B$95)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groeivormen'!$I$72:$I$96</c15:sqref>
                  </c15:fullRef>
                </c:ext>
              </c:extLst>
              <c:f>('4 - Trends groeivormen'!$I$72:$I$85,'4 - Trends groeivormen'!$I$87,'4 - Trends groeivormen'!$I$89,'4 - Trends groeivormen'!$I$91,'4 - Trends groeivormen'!$I$93,'4 - Trends groeivormen'!$I$95)</c:f>
              <c:numCache>
                <c:formatCode>0.00</c:formatCode>
                <c:ptCount val="19"/>
                <c:pt idx="3">
                  <c:v>1.33076923076923</c:v>
                </c:pt>
                <c:pt idx="5">
                  <c:v>2.5538461538461501</c:v>
                </c:pt>
                <c:pt idx="7">
                  <c:v>7.4999999999999997E-2</c:v>
                </c:pt>
                <c:pt idx="10">
                  <c:v>2.85</c:v>
                </c:pt>
                <c:pt idx="13">
                  <c:v>4.8499999999999996</c:v>
                </c:pt>
                <c:pt idx="14">
                  <c:v>9</c:v>
                </c:pt>
                <c:pt idx="15">
                  <c:v>6.57</c:v>
                </c:pt>
                <c:pt idx="16">
                  <c:v>7.2833333333333314</c:v>
                </c:pt>
                <c:pt idx="17">
                  <c:v>5.1208333333333309</c:v>
                </c:pt>
                <c:pt idx="18" formatCode="General">
                  <c:v>2.129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DB-468B-AE97-195DCF5A7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Groeivormen</a:t>
            </a:r>
            <a:r>
              <a:rPr lang="en-US" sz="1200" b="1" baseline="0">
                <a:latin typeface="+mn-lt"/>
              </a:rPr>
              <a:t> Hollandsche IJssel</a:t>
            </a:r>
            <a:endParaRPr lang="en-US" sz="1200" b="1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groeivormen'!$B$97:$B$119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groeivormen'!$D$97:$D$119</c15:sqref>
                  </c15:fullRef>
                </c:ext>
              </c:extLst>
              <c:f>('4 - Trends groeivormen'!$D$97:$D$109,'4 - Trends groeivormen'!$D$111,'4 - Trends groeivormen'!$D$113,'4 - Trends groeivormen'!$D$115,'4 - Trends groeivormen'!$D$117,'4 - Trends groeivormen'!$D$119)</c:f>
              <c:numCache>
                <c:formatCode>0.00</c:formatCode>
                <c:ptCount val="18"/>
                <c:pt idx="3">
                  <c:v>0.18</c:v>
                </c:pt>
                <c:pt idx="5">
                  <c:v>0.5</c:v>
                </c:pt>
                <c:pt idx="6">
                  <c:v>0.4</c:v>
                </c:pt>
                <c:pt idx="9">
                  <c:v>0.22</c:v>
                </c:pt>
                <c:pt idx="12">
                  <c:v>0</c:v>
                </c:pt>
                <c:pt idx="13">
                  <c:v>0.38</c:v>
                </c:pt>
                <c:pt idx="14">
                  <c:v>0.02</c:v>
                </c:pt>
                <c:pt idx="15">
                  <c:v>1.6666666666666666E-2</c:v>
                </c:pt>
                <c:pt idx="16">
                  <c:v>0</c:v>
                </c:pt>
                <c:pt idx="17">
                  <c:v>4.9999999999999996E-2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A-4BCA-8981-BAC2BD762D3A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groeivormen'!$B$97:$B$119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groeivormen'!$E$97:$E$119</c15:sqref>
                  </c15:fullRef>
                </c:ext>
              </c:extLst>
              <c:f>('4 - Trends groeivormen'!$E$97:$E$109,'4 - Trends groeivormen'!$E$111,'4 - Trends groeivormen'!$E$113,'4 - Trends groeivormen'!$E$115,'4 - Trends groeivormen'!$E$117,'4 - Trends groeivormen'!$E$119)</c:f>
              <c:numCache>
                <c:formatCode>0.00</c:formatCode>
                <c:ptCount val="18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  <c:pt idx="17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A-4BCA-8981-BAC2BD762D3A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groeivormen'!$B$97:$B$119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groeivormen'!$F$97:$F$119</c15:sqref>
                  </c15:fullRef>
                </c:ext>
              </c:extLst>
              <c:f>('4 - Trends groeivormen'!$F$97:$F$109,'4 - Trends groeivormen'!$F$111,'4 - Trends groeivormen'!$F$113,'4 - Trends groeivormen'!$F$115,'4 - Trends groeivormen'!$F$117,'4 - Trends groeivormen'!$F$119)</c:f>
              <c:numCache>
                <c:formatCode>0.00</c:formatCode>
                <c:ptCount val="18"/>
                <c:pt idx="3">
                  <c:v>4.17</c:v>
                </c:pt>
                <c:pt idx="5">
                  <c:v>0.83</c:v>
                </c:pt>
                <c:pt idx="6">
                  <c:v>7.87</c:v>
                </c:pt>
                <c:pt idx="9">
                  <c:v>0.33</c:v>
                </c:pt>
                <c:pt idx="12">
                  <c:v>0.02</c:v>
                </c:pt>
                <c:pt idx="13">
                  <c:v>0</c:v>
                </c:pt>
                <c:pt idx="14">
                  <c:v>10.83</c:v>
                </c:pt>
                <c:pt idx="15">
                  <c:v>0.19999999999999998</c:v>
                </c:pt>
                <c:pt idx="16">
                  <c:v>0.1</c:v>
                </c:pt>
                <c:pt idx="17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A-4BCA-8981-BAC2BD762D3A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groeivormen'!$B$97:$B$119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groeivormen'!$G$97:$G$119</c15:sqref>
                  </c15:fullRef>
                </c:ext>
              </c:extLst>
              <c:f>('4 - Trends groeivormen'!$G$97:$G$109,'4 - Trends groeivormen'!$G$111,'4 - Trends groeivormen'!$G$113,'4 - Trends groeivormen'!$G$115,'4 - Trends groeivormen'!$G$117,'4 - Trends groeivormen'!$G$119)</c:f>
              <c:numCache>
                <c:formatCode>0.00</c:formatCode>
                <c:ptCount val="18"/>
                <c:pt idx="12">
                  <c:v>0.02</c:v>
                </c:pt>
                <c:pt idx="13">
                  <c:v>0.18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A-4BCA-8981-BAC2BD762D3A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groeivormen'!$B$97:$B$119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groeivormen'!$H$97:$H$119</c15:sqref>
                  </c15:fullRef>
                </c:ext>
              </c:extLst>
              <c:f>('4 - Trends groeivormen'!$H$97:$H$109,'4 - Trends groeivormen'!$H$111,'4 - Trends groeivormen'!$H$113,'4 - Trends groeivormen'!$H$115,'4 - Trends groeivormen'!$H$117,'4 - Trends groeivormen'!$H$119)</c:f>
              <c:numCache>
                <c:formatCode>0.00</c:formatCode>
                <c:ptCount val="18"/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A-4BCA-8981-BAC2BD762D3A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'4 - Trends groeivormen'!$B$97:$B$119</c15:sqref>
                  </c15:fullRef>
                </c:ext>
              </c:extLst>
              <c:f>('4 - Trends groeivormen'!$B$97:$B$109,'4 - Trends groeivormen'!$B$111,'4 - Trends groeivormen'!$B$113,'4 - Trends groeivormen'!$B$115,'4 - Trends groeivormen'!$B$117,'4 - Trends groeivormen'!$B$119)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'4 - Trends groeivormen'!$I$97:$I$119</c15:sqref>
                  </c15:fullRef>
                </c:ext>
              </c:extLst>
              <c:f>('4 - Trends groeivormen'!$I$97:$I$109,'4 - Trends groeivormen'!$I$111,'4 - Trends groeivormen'!$I$113,'4 - Trends groeivormen'!$I$115,'4 - Trends groeivormen'!$I$117,'4 - Trends groeivormen'!$I$119)</c:f>
              <c:numCache>
                <c:formatCode>0.00</c:formatCode>
                <c:ptCount val="18"/>
                <c:pt idx="3">
                  <c:v>0.83</c:v>
                </c:pt>
                <c:pt idx="5">
                  <c:v>0.33</c:v>
                </c:pt>
                <c:pt idx="6">
                  <c:v>3.37</c:v>
                </c:pt>
                <c:pt idx="9">
                  <c:v>0.52</c:v>
                </c:pt>
                <c:pt idx="12">
                  <c:v>1.18</c:v>
                </c:pt>
                <c:pt idx="13">
                  <c:v>0.03</c:v>
                </c:pt>
                <c:pt idx="14">
                  <c:v>0.33</c:v>
                </c:pt>
                <c:pt idx="15">
                  <c:v>0.23333333333333339</c:v>
                </c:pt>
                <c:pt idx="16">
                  <c:v>0.33333333333333331</c:v>
                </c:pt>
                <c:pt idx="17">
                  <c:v>3.3333333333333333E-2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A-4BCA-8981-BAC2BD762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33760"/>
        <c:axId val="79376384"/>
      </c:barChart>
      <c:catAx>
        <c:axId val="80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9376384"/>
        <c:crosses val="autoZero"/>
        <c:auto val="1"/>
        <c:lblAlgn val="ctr"/>
        <c:lblOffset val="100"/>
        <c:noMultiLvlLbl val="0"/>
      </c:catAx>
      <c:valAx>
        <c:axId val="793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05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Totaal areaal biezen</a:t>
            </a:r>
            <a:r>
              <a:rPr lang="en-US" b="1" baseline="0"/>
              <a:t> </a:t>
            </a:r>
            <a:r>
              <a:rPr lang="en-US" b="1"/>
              <a:t>Boven-</a:t>
            </a:r>
            <a:r>
              <a:rPr lang="en-US" b="1" baseline="0"/>
              <a:t> en Beneden Merwede per deelgebied</a:t>
            </a:r>
            <a:endParaRPr lang="en-US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Biezen'!$U$6</c:f>
              <c:strCache>
                <c:ptCount val="1"/>
                <c:pt idx="0">
                  <c:v>Afgedamde Maas-Noord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'5 - Biezen'!$M$8:$M$13</c:f>
              <c:strCache>
                <c:ptCount val="6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2020</c:v>
                </c:pt>
                <c:pt idx="4">
                  <c:v>areaal 2021</c:v>
                </c:pt>
                <c:pt idx="5">
                  <c:v>areaal 2022</c:v>
                </c:pt>
              </c:strCache>
            </c:strRef>
          </c:cat>
          <c:val>
            <c:numRef>
              <c:f>'5 - Biezen'!$U$8:$U$13</c:f>
              <c:numCache>
                <c:formatCode>General</c:formatCode>
                <c:ptCount val="6"/>
                <c:pt idx="0">
                  <c:v>8.0000000000000002E-3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2E-3</c:v>
                </c:pt>
                <c:pt idx="4">
                  <c:v>2.8999999999999998E-3</c:v>
                </c:pt>
                <c:pt idx="5">
                  <c:v>1.4E-3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9-4F71-8EBA-57ADFE293D4B}"/>
            </c:ext>
          </c:extLst>
        </c:ser>
        <c:ser>
          <c:idx val="1"/>
          <c:order val="1"/>
          <c:tx>
            <c:strRef>
              <c:f>'5 - Biezen'!$V$6</c:f>
              <c:strCache>
                <c:ptCount val="1"/>
                <c:pt idx="0">
                  <c:v>Beneden Merwede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'5 - Biezen'!$M$8:$M$13</c:f>
              <c:strCache>
                <c:ptCount val="6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2020</c:v>
                </c:pt>
                <c:pt idx="4">
                  <c:v>areaal 2021</c:v>
                </c:pt>
                <c:pt idx="5">
                  <c:v>areaal 2022</c:v>
                </c:pt>
              </c:strCache>
            </c:strRef>
          </c:cat>
          <c:val>
            <c:numRef>
              <c:f>'5 - Biezen'!$V$8:$V$13</c:f>
              <c:numCache>
                <c:formatCode>General</c:formatCode>
                <c:ptCount val="6"/>
                <c:pt idx="0" formatCode="0.00">
                  <c:v>2.5700000000000001E-2</c:v>
                </c:pt>
                <c:pt idx="1">
                  <c:v>3.0999999999999999E-3</c:v>
                </c:pt>
                <c:pt idx="2">
                  <c:v>2.3599999999999999E-2</c:v>
                </c:pt>
                <c:pt idx="3">
                  <c:v>9.2999999999999992E-3</c:v>
                </c:pt>
                <c:pt idx="4">
                  <c:v>1.17E-2</c:v>
                </c:pt>
                <c:pt idx="5">
                  <c:v>7.1000000000000004E-3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9-4F71-8EBA-57ADFE293D4B}"/>
            </c:ext>
          </c:extLst>
        </c:ser>
        <c:ser>
          <c:idx val="2"/>
          <c:order val="2"/>
          <c:tx>
            <c:strRef>
              <c:f>'5 - Biezen'!$W$6</c:f>
              <c:strCache>
                <c:ptCount val="1"/>
                <c:pt idx="0">
                  <c:v>Boven Merwede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'5 - Biezen'!$M$8:$M$13</c:f>
              <c:strCache>
                <c:ptCount val="6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2020</c:v>
                </c:pt>
                <c:pt idx="4">
                  <c:v>areaal 2021</c:v>
                </c:pt>
                <c:pt idx="5">
                  <c:v>areaal 2022</c:v>
                </c:pt>
              </c:strCache>
            </c:strRef>
          </c:cat>
          <c:val>
            <c:numRef>
              <c:f>'5 - Biezen'!$W$8:$W$13</c:f>
              <c:numCache>
                <c:formatCode>General</c:formatCode>
                <c:ptCount val="6"/>
                <c:pt idx="0">
                  <c:v>5.4999999999999997E-3</c:v>
                </c:pt>
                <c:pt idx="1">
                  <c:v>6.9999999999999999E-4</c:v>
                </c:pt>
                <c:pt idx="2">
                  <c:v>3.0000000000000001E-3</c:v>
                </c:pt>
                <c:pt idx="3">
                  <c:v>3.5000000000000001E-3</c:v>
                </c:pt>
                <c:pt idx="4">
                  <c:v>2.8E-3</c:v>
                </c:pt>
                <c:pt idx="5">
                  <c:v>6.6E-3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9-4F71-8EBA-57ADFE293D4B}"/>
            </c:ext>
          </c:extLst>
        </c:ser>
        <c:ser>
          <c:idx val="3"/>
          <c:order val="3"/>
          <c:tx>
            <c:strRef>
              <c:f>'5 - Biezen'!$X$6</c:f>
              <c:strCache>
                <c:ptCount val="1"/>
                <c:pt idx="0">
                  <c:v>Sliedrechtse Biesbosch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'5 - Biezen'!$M$8:$M$13</c:f>
              <c:strCache>
                <c:ptCount val="6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2020</c:v>
                </c:pt>
                <c:pt idx="4">
                  <c:v>areaal 2021</c:v>
                </c:pt>
                <c:pt idx="5">
                  <c:v>areaal 2022</c:v>
                </c:pt>
              </c:strCache>
            </c:strRef>
          </c:cat>
          <c:val>
            <c:numRef>
              <c:f>'5 - Biezen'!$X$8:$X$13</c:f>
              <c:numCache>
                <c:formatCode>General</c:formatCode>
                <c:ptCount val="6"/>
                <c:pt idx="0">
                  <c:v>3.8999999999999998E-3</c:v>
                </c:pt>
                <c:pt idx="1">
                  <c:v>1.2E-2</c:v>
                </c:pt>
                <c:pt idx="2">
                  <c:v>0.20519999999999999</c:v>
                </c:pt>
                <c:pt idx="3">
                  <c:v>0.76519999999999999</c:v>
                </c:pt>
                <c:pt idx="4">
                  <c:v>0.1336</c:v>
                </c:pt>
                <c:pt idx="5">
                  <c:v>6.8400000000000002E-2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9-4F71-8EBA-57ADFE29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11964064"/>
        <c:axId val="711957832"/>
      </c:barChart>
      <c:catAx>
        <c:axId val="7119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57832"/>
        <c:crosses val="autoZero"/>
        <c:auto val="1"/>
        <c:lblAlgn val="ctr"/>
        <c:lblOffset val="100"/>
        <c:noMultiLvlLbl val="0"/>
      </c:catAx>
      <c:valAx>
        <c:axId val="71195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6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Totaal areaal biezen</a:t>
            </a:r>
            <a:r>
              <a:rPr lang="en-US" b="1" baseline="0"/>
              <a:t> </a:t>
            </a:r>
            <a:r>
              <a:rPr lang="en-US" b="1"/>
              <a:t>Hollandsche</a:t>
            </a:r>
            <a:r>
              <a:rPr lang="en-US" b="1" baseline="0"/>
              <a:t> IJssel</a:t>
            </a:r>
            <a:endParaRPr lang="en-US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Biezen'!$Y$6</c:f>
              <c:strCache>
                <c:ptCount val="1"/>
                <c:pt idx="0">
                  <c:v>totaal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'5 - Biezen'!$M$8:$M$13</c:f>
              <c:strCache>
                <c:ptCount val="6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2020</c:v>
                </c:pt>
                <c:pt idx="4">
                  <c:v>areaal 2021</c:v>
                </c:pt>
                <c:pt idx="5">
                  <c:v>areaal 2022</c:v>
                </c:pt>
              </c:strCache>
            </c:strRef>
          </c:cat>
          <c:val>
            <c:numRef>
              <c:f>'5 - Biezen'!$Y$8:$Y$13</c:f>
              <c:numCache>
                <c:formatCode>General</c:formatCode>
                <c:ptCount val="6"/>
                <c:pt idx="0" formatCode="0.00">
                  <c:v>0.28029999999999999</c:v>
                </c:pt>
                <c:pt idx="1">
                  <c:v>6.5600000000000006E-2</c:v>
                </c:pt>
                <c:pt idx="2">
                  <c:v>0.14299999999999999</c:v>
                </c:pt>
                <c:pt idx="3">
                  <c:v>0.1913</c:v>
                </c:pt>
                <c:pt idx="4">
                  <c:v>0.14879999999999999</c:v>
                </c:pt>
                <c:pt idx="5">
                  <c:v>6.5799999999999997E-2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A-4230-B0BA-13BBC33F3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11964064"/>
        <c:axId val="711957832"/>
      </c:barChart>
      <c:catAx>
        <c:axId val="7119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57832"/>
        <c:crosses val="autoZero"/>
        <c:auto val="1"/>
        <c:lblAlgn val="ctr"/>
        <c:lblOffset val="100"/>
        <c:noMultiLvlLbl val="0"/>
      </c:catAx>
      <c:valAx>
        <c:axId val="71195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6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Totaal areaal biezen</a:t>
            </a:r>
            <a:r>
              <a:rPr lang="en-US" b="1" baseline="0"/>
              <a:t> </a:t>
            </a:r>
            <a:r>
              <a:rPr lang="en-US" b="1"/>
              <a:t>Beneden Maas per deelgebied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Biezen'!$AD$6</c:f>
              <c:strCache>
                <c:ptCount val="1"/>
                <c:pt idx="0">
                  <c:v>Afgedamde Maas-Zuid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Biezen'!$M$8:$M$13</c15:sqref>
                  </c15:fullRef>
                </c:ext>
              </c:extLst>
              <c:f>('5 - Biezen'!$M$8:$M$10,'5 - Biezen'!$M$13)</c:f>
              <c:strCache>
                <c:ptCount val="4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Biezen'!$AD$8:$AD$13</c15:sqref>
                  </c15:fullRef>
                </c:ext>
              </c:extLst>
              <c:f>('5 - Biezen'!$AD$8:$AD$10,'5 - Biezen'!$AD$13)</c:f>
              <c:numCache>
                <c:formatCode>General</c:formatCode>
                <c:ptCount val="4"/>
                <c:pt idx="0">
                  <c:v>5.45E-2</c:v>
                </c:pt>
                <c:pt idx="1">
                  <c:v>0</c:v>
                </c:pt>
                <c:pt idx="2">
                  <c:v>3.3599999999999998E-2</c:v>
                </c:pt>
                <c:pt idx="3">
                  <c:v>6.4000000000000003E-3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2-4606-BB11-F7583CB0A172}"/>
            </c:ext>
          </c:extLst>
        </c:ser>
        <c:ser>
          <c:idx val="1"/>
          <c:order val="1"/>
          <c:tx>
            <c:strRef>
              <c:f>'5 - Biezen'!$AE$6</c:f>
              <c:strCache>
                <c:ptCount val="1"/>
                <c:pt idx="0">
                  <c:v>Beneden Maas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Biezen'!$M$8:$M$13</c15:sqref>
                  </c15:fullRef>
                </c:ext>
              </c:extLst>
              <c:f>('5 - Biezen'!$M$8:$M$10,'5 - Biezen'!$M$13)</c:f>
              <c:strCache>
                <c:ptCount val="4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Biezen'!$AE$8:$AE$13</c15:sqref>
                  </c15:fullRef>
                </c:ext>
              </c:extLst>
              <c:f>('5 - Biezen'!$AE$8:$AE$10,'5 - Biezen'!$AE$13)</c:f>
              <c:numCache>
                <c:formatCode>General</c:formatCode>
                <c:ptCount val="4"/>
                <c:pt idx="0">
                  <c:v>0</c:v>
                </c:pt>
                <c:pt idx="1">
                  <c:v>4.0000000000000002E-4</c:v>
                </c:pt>
                <c:pt idx="2">
                  <c:v>2.2000000000000001E-3</c:v>
                </c:pt>
                <c:pt idx="3">
                  <c:v>4.0000000000000002E-4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2-4606-BB11-F7583CB0A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11964064"/>
        <c:axId val="711957832"/>
      </c:barChart>
      <c:catAx>
        <c:axId val="7119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57832"/>
        <c:crosses val="autoZero"/>
        <c:auto val="1"/>
        <c:lblAlgn val="ctr"/>
        <c:lblOffset val="100"/>
        <c:noMultiLvlLbl val="0"/>
      </c:catAx>
      <c:valAx>
        <c:axId val="71195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6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Areaal biezen</a:t>
            </a:r>
            <a:r>
              <a:rPr lang="en-US" b="1" baseline="0"/>
              <a:t> </a:t>
            </a:r>
            <a:r>
              <a:rPr lang="en-US" b="1"/>
              <a:t>Boven- en Beneden Merwede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Biezen'!$C$113</c:f>
              <c:strCache>
                <c:ptCount val="1"/>
                <c:pt idx="0">
                  <c:v>Bolboschoenus maritimus/laticarpus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'5 - Biezen'!$B$124:$B$129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Biezen'!$C$124:$C$129</c:f>
              <c:numCache>
                <c:formatCode>General</c:formatCode>
                <c:ptCount val="6"/>
                <c:pt idx="0">
                  <c:v>60</c:v>
                </c:pt>
                <c:pt idx="1">
                  <c:v>11</c:v>
                </c:pt>
                <c:pt idx="2">
                  <c:v>729</c:v>
                </c:pt>
                <c:pt idx="3">
                  <c:v>709</c:v>
                </c:pt>
                <c:pt idx="4">
                  <c:v>689</c:v>
                </c:pt>
                <c:pt idx="5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C-4761-BDA0-4410FB4A3499}"/>
            </c:ext>
          </c:extLst>
        </c:ser>
        <c:ser>
          <c:idx val="2"/>
          <c:order val="2"/>
          <c:tx>
            <c:strRef>
              <c:f>'5 - Biezen'!$D$113</c:f>
              <c:strCache>
                <c:ptCount val="1"/>
                <c:pt idx="0">
                  <c:v>Schoenoplectus lacustris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'5 - Biezen'!$B$124:$B$129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Biezen'!$D$124:$D$129</c:f>
              <c:numCache>
                <c:formatCode>General</c:formatCode>
                <c:ptCount val="6"/>
                <c:pt idx="0">
                  <c:v>369</c:v>
                </c:pt>
                <c:pt idx="1">
                  <c:v>146</c:v>
                </c:pt>
                <c:pt idx="2">
                  <c:v>433</c:v>
                </c:pt>
                <c:pt idx="3">
                  <c:v>224</c:v>
                </c:pt>
                <c:pt idx="4">
                  <c:v>258</c:v>
                </c:pt>
                <c:pt idx="5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4C-4761-BDA0-4410FB4A3499}"/>
            </c:ext>
          </c:extLst>
        </c:ser>
        <c:ser>
          <c:idx val="3"/>
          <c:order val="3"/>
          <c:tx>
            <c:strRef>
              <c:f>'5 - Biezen'!$E$113</c:f>
              <c:strCache>
                <c:ptCount val="1"/>
                <c:pt idx="0">
                  <c:v>Schoenoplectus tabernaemontani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'5 - Biezen'!$B$124:$B$129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Biezen'!$E$124:$E$129</c:f>
              <c:numCache>
                <c:formatCode>General</c:formatCode>
                <c:ptCount val="6"/>
                <c:pt idx="1">
                  <c:v>1</c:v>
                </c:pt>
                <c:pt idx="2">
                  <c:v>63</c:v>
                </c:pt>
                <c:pt idx="3">
                  <c:v>100</c:v>
                </c:pt>
                <c:pt idx="4">
                  <c:v>32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4C-4761-BDA0-4410FB4A3499}"/>
            </c:ext>
          </c:extLst>
        </c:ser>
        <c:ser>
          <c:idx val="4"/>
          <c:order val="4"/>
          <c:tx>
            <c:strRef>
              <c:f>'5 - Biezen'!$F$113</c:f>
              <c:strCache>
                <c:ptCount val="1"/>
                <c:pt idx="0">
                  <c:v>Schoenoplectus triqueter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'5 - Biezen'!$B$124:$B$129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Biezen'!$F$124:$F$129</c:f>
              <c:numCache>
                <c:formatCode>General</c:formatCode>
                <c:ptCount val="6"/>
                <c:pt idx="0">
                  <c:v>2</c:v>
                </c:pt>
                <c:pt idx="2">
                  <c:v>991</c:v>
                </c:pt>
                <c:pt idx="3">
                  <c:v>6757</c:v>
                </c:pt>
                <c:pt idx="4">
                  <c:v>531</c:v>
                </c:pt>
                <c:pt idx="5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4C-4761-BDA0-4410FB4A3499}"/>
            </c:ext>
          </c:extLst>
        </c:ser>
        <c:ser>
          <c:idx val="5"/>
          <c:order val="5"/>
          <c:tx>
            <c:strRef>
              <c:f>'5 - Biezen'!$G$113</c:f>
              <c:strCache>
                <c:ptCount val="1"/>
                <c:pt idx="0">
                  <c:v>Schoenoplectus x carinatus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'5 - Biezen'!$B$124:$B$129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Biezen'!$G$124:$G$129</c:f>
              <c:numCache>
                <c:formatCode>General</c:formatCode>
                <c:ptCount val="6"/>
                <c:pt idx="3">
                  <c:v>7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4C-4761-BDA0-4410FB4A3499}"/>
            </c:ext>
          </c:extLst>
        </c:ser>
        <c:ser>
          <c:idx val="6"/>
          <c:order val="6"/>
          <c:tx>
            <c:strRef>
              <c:f>'5 - Biezen'!$H$113</c:f>
              <c:strCache>
                <c:ptCount val="1"/>
                <c:pt idx="0">
                  <c:v>Schoenoplectus x kuekenthalianus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Biezen'!$B$124:$B$129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Biezen'!$H$124:$H$129</c:f>
              <c:numCache>
                <c:formatCode>General</c:formatCode>
                <c:ptCount val="6"/>
                <c:pt idx="2">
                  <c:v>47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4C-4761-BDA0-4410FB4A3499}"/>
            </c:ext>
          </c:extLst>
        </c:ser>
        <c:ser>
          <c:idx val="7"/>
          <c:order val="7"/>
          <c:tx>
            <c:strRef>
              <c:f>'5 - Biezen'!$I$113</c:f>
              <c:strCache>
                <c:ptCount val="1"/>
                <c:pt idx="0">
                  <c:v>Schoenoplectus pungens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Biezen'!$B$124:$B$129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Biezen'!$I$124:$I$129</c:f>
              <c:numCache>
                <c:formatCode>General</c:formatCode>
                <c:ptCount val="6"/>
                <c:pt idx="5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6-463F-A30C-57564F23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1964064"/>
        <c:axId val="71195783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'5 - Biezen'!#REF!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'5 - Biezen'!$B$124:$B$129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2012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  <c:pt idx="5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'5 - Biezen'!#REF!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D4C-4761-BDA0-4410FB4A3499}"/>
                  </c:ext>
                </c:extLst>
              </c15:ser>
            </c15:filteredBarSeries>
          </c:ext>
        </c:extLst>
      </c:barChart>
      <c:catAx>
        <c:axId val="7119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57832"/>
        <c:crosses val="autoZero"/>
        <c:auto val="1"/>
        <c:lblAlgn val="ctr"/>
        <c:lblOffset val="100"/>
        <c:noMultiLvlLbl val="0"/>
      </c:catAx>
      <c:valAx>
        <c:axId val="71195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(m²)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6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Oude</a:t>
            </a:r>
            <a:r>
              <a:rPr lang="en-US" baseline="0"/>
              <a:t> Maas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KRW'!$B$89:$B$90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KRW'!$C$89:$C$90</c:f>
              <c:numCache>
                <c:formatCode>General</c:formatCode>
                <c:ptCount val="2"/>
                <c:pt idx="0">
                  <c:v>0.16</c:v>
                </c:pt>
                <c:pt idx="1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4-4018-A345-EC89304527D6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KRW'!$B$89:$B$90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KRW'!$D$89:$D$90</c:f>
              <c:numCache>
                <c:formatCode>General</c:formatCode>
                <c:ptCount val="2"/>
                <c:pt idx="0">
                  <c:v>0.68899999999999995</c:v>
                </c:pt>
                <c:pt idx="1">
                  <c:v>0.66300000000000003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4-4018-A345-EC89304527D6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KRW'!$B$89:$B$90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KRW'!$E$89:$E$90</c:f>
              <c:numCache>
                <c:formatCode>General</c:formatCode>
                <c:ptCount val="2"/>
                <c:pt idx="0">
                  <c:v>0.46</c:v>
                </c:pt>
                <c:pt idx="1">
                  <c:v>0.629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4-4018-A345-EC89304527D6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KRW'!$B$89:$B$90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KRW'!$F$89:$F$90</c:f>
              <c:numCache>
                <c:formatCode>General</c:formatCode>
                <c:ptCount val="2"/>
                <c:pt idx="0">
                  <c:v>0.436</c:v>
                </c:pt>
                <c:pt idx="1">
                  <c:v>0.44400000000000001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E4-4018-A345-EC8930452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Areaal biezen</a:t>
            </a:r>
            <a:r>
              <a:rPr lang="en-US" b="1" baseline="0"/>
              <a:t> </a:t>
            </a:r>
            <a:r>
              <a:rPr lang="en-US" b="1"/>
              <a:t>Hollandsche IJssel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Biezen'!$C$113</c:f>
              <c:strCache>
                <c:ptCount val="1"/>
                <c:pt idx="0">
                  <c:v>Bolboschoenus maritimus/laticarpus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'5 - Biezen'!$B$139:$B$144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Biezen'!$C$139:$C$144</c:f>
              <c:numCache>
                <c:formatCode>General</c:formatCode>
                <c:ptCount val="6"/>
                <c:pt idx="0">
                  <c:v>2240</c:v>
                </c:pt>
                <c:pt idx="1">
                  <c:v>563</c:v>
                </c:pt>
                <c:pt idx="2">
                  <c:v>1157</c:v>
                </c:pt>
                <c:pt idx="3">
                  <c:v>1628</c:v>
                </c:pt>
                <c:pt idx="4">
                  <c:v>1286</c:v>
                </c:pt>
                <c:pt idx="5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C-4811-915B-92CBF395B462}"/>
            </c:ext>
          </c:extLst>
        </c:ser>
        <c:ser>
          <c:idx val="2"/>
          <c:order val="2"/>
          <c:tx>
            <c:strRef>
              <c:f>'5 - Biezen'!$D$113</c:f>
              <c:strCache>
                <c:ptCount val="1"/>
                <c:pt idx="0">
                  <c:v>Schoenoplectus lacustris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'5 - Biezen'!$B$139:$B$144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Biezen'!$D$139:$D$144</c:f>
              <c:numCache>
                <c:formatCode>General</c:formatCode>
                <c:ptCount val="6"/>
                <c:pt idx="0">
                  <c:v>501</c:v>
                </c:pt>
                <c:pt idx="1">
                  <c:v>68</c:v>
                </c:pt>
                <c:pt idx="2">
                  <c:v>267</c:v>
                </c:pt>
                <c:pt idx="3">
                  <c:v>274</c:v>
                </c:pt>
                <c:pt idx="4">
                  <c:v>202</c:v>
                </c:pt>
                <c:pt idx="5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AC-4811-915B-92CBF395B462}"/>
            </c:ext>
          </c:extLst>
        </c:ser>
        <c:ser>
          <c:idx val="3"/>
          <c:order val="3"/>
          <c:tx>
            <c:strRef>
              <c:f>'5 - Biezen'!$E$113</c:f>
              <c:strCache>
                <c:ptCount val="1"/>
                <c:pt idx="0">
                  <c:v>Schoenoplectus tabernaemontani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'5 - Biezen'!$B$139:$B$144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Biezen'!$E$139:$E$144</c:f>
              <c:numCache>
                <c:formatCode>General</c:formatCode>
                <c:ptCount val="6"/>
                <c:pt idx="0">
                  <c:v>61</c:v>
                </c:pt>
                <c:pt idx="1">
                  <c:v>25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AC-4811-915B-92CBF395B462}"/>
            </c:ext>
          </c:extLst>
        </c:ser>
        <c:ser>
          <c:idx val="4"/>
          <c:order val="4"/>
          <c:tx>
            <c:strRef>
              <c:f>'5 - Biezen'!$F$113</c:f>
              <c:strCache>
                <c:ptCount val="1"/>
                <c:pt idx="0">
                  <c:v>Schoenoplectus triqueter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'5 - Biezen'!$B$139:$B$144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Biezen'!$F$139:$F$144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4-ADAC-4811-915B-92CBF395B462}"/>
            </c:ext>
          </c:extLst>
        </c:ser>
        <c:ser>
          <c:idx val="5"/>
          <c:order val="5"/>
          <c:tx>
            <c:strRef>
              <c:f>'5 - Biezen'!$G$113</c:f>
              <c:strCache>
                <c:ptCount val="1"/>
                <c:pt idx="0">
                  <c:v>Schoenoplectus x carinatus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'5 - Biezen'!$B$139:$B$144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Biezen'!$G$139:$G$144</c:f>
              <c:numCache>
                <c:formatCode>General</c:formatCode>
                <c:ptCount val="6"/>
                <c:pt idx="0">
                  <c:v>1</c:v>
                </c:pt>
                <c:pt idx="2">
                  <c:v>5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AC-4811-915B-92CBF395B462}"/>
            </c:ext>
          </c:extLst>
        </c:ser>
        <c:ser>
          <c:idx val="6"/>
          <c:order val="6"/>
          <c:tx>
            <c:strRef>
              <c:f>'5 - Biezen'!$H$113</c:f>
              <c:strCache>
                <c:ptCount val="1"/>
                <c:pt idx="0">
                  <c:v>Schoenoplectus x kuekenthalianus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Biezen'!$B$139:$B$144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Biezen'!$H$139:$H$144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6-ADAC-4811-915B-92CBF395B462}"/>
            </c:ext>
          </c:extLst>
        </c:ser>
        <c:ser>
          <c:idx val="7"/>
          <c:order val="7"/>
          <c:tx>
            <c:strRef>
              <c:f>'5 - Biezen'!$I$113</c:f>
              <c:strCache>
                <c:ptCount val="1"/>
                <c:pt idx="0">
                  <c:v>Schoenoplectus pungens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Biezen'!$B$139:$B$144</c:f>
              <c:numCache>
                <c:formatCode>General</c:formatCode>
                <c:ptCount val="6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'5 - Biezen'!$I$139:$I$144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F54F-4A60-A998-9C102BF83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1964064"/>
        <c:axId val="71195783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'5 - Biezen'!#REF!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'5 - Biezen'!$B$139:$B$144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2012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  <c:pt idx="5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'5 - Biezen'!#REF!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DAC-4811-915B-92CBF395B462}"/>
                  </c:ext>
                </c:extLst>
              </c15:ser>
            </c15:filteredBarSeries>
          </c:ext>
        </c:extLst>
      </c:barChart>
      <c:catAx>
        <c:axId val="7119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57832"/>
        <c:crosses val="autoZero"/>
        <c:auto val="1"/>
        <c:lblAlgn val="ctr"/>
        <c:lblOffset val="100"/>
        <c:noMultiLvlLbl val="0"/>
      </c:catAx>
      <c:valAx>
        <c:axId val="71195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(m²)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6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Areaal biezen</a:t>
            </a:r>
            <a:r>
              <a:rPr lang="en-US" b="1" baseline="0"/>
              <a:t> </a:t>
            </a:r>
            <a:r>
              <a:rPr lang="en-US" b="1"/>
              <a:t>Beneden Maas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Biezen'!$C$113</c:f>
              <c:strCache>
                <c:ptCount val="1"/>
                <c:pt idx="0">
                  <c:v>Bolboschoenus maritimus/laticarpus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'5 - Biezen'!$B$117:$B$120</c:f>
              <c:numCache>
                <c:formatCode>General</c:formatCode>
                <c:ptCount val="4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2022</c:v>
                </c:pt>
              </c:numCache>
            </c:numRef>
          </c:cat>
          <c:val>
            <c:numRef>
              <c:f>'5 - Biezen'!$C$117:$C$120</c:f>
              <c:numCache>
                <c:formatCode>General</c:formatCode>
                <c:ptCount val="4"/>
                <c:pt idx="0">
                  <c:v>275</c:v>
                </c:pt>
                <c:pt idx="1">
                  <c:v>3</c:v>
                </c:pt>
                <c:pt idx="2">
                  <c:v>202</c:v>
                </c:pt>
                <c:pt idx="3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A-48B3-9D50-3D64D0732AE3}"/>
            </c:ext>
          </c:extLst>
        </c:ser>
        <c:ser>
          <c:idx val="2"/>
          <c:order val="2"/>
          <c:tx>
            <c:strRef>
              <c:f>'5 - Biezen'!$D$113</c:f>
              <c:strCache>
                <c:ptCount val="1"/>
                <c:pt idx="0">
                  <c:v>Schoenoplectus lacustris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'5 - Biezen'!$B$117:$B$120</c:f>
              <c:numCache>
                <c:formatCode>General</c:formatCode>
                <c:ptCount val="4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2022</c:v>
                </c:pt>
              </c:numCache>
            </c:numRef>
          </c:cat>
          <c:val>
            <c:numRef>
              <c:f>'5 - Biezen'!$D$117:$D$120</c:f>
              <c:numCache>
                <c:formatCode>General</c:formatCode>
                <c:ptCount val="4"/>
                <c:pt idx="0">
                  <c:v>30</c:v>
                </c:pt>
                <c:pt idx="1">
                  <c:v>1</c:v>
                </c:pt>
                <c:pt idx="2">
                  <c:v>14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4A-48B3-9D50-3D64D0732AE3}"/>
            </c:ext>
          </c:extLst>
        </c:ser>
        <c:ser>
          <c:idx val="3"/>
          <c:order val="3"/>
          <c:tx>
            <c:strRef>
              <c:f>'5 - Biezen'!$E$113</c:f>
              <c:strCache>
                <c:ptCount val="1"/>
                <c:pt idx="0">
                  <c:v>Schoenoplectus tabernaemontani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'5 - Biezen'!$B$117:$B$120</c:f>
              <c:numCache>
                <c:formatCode>General</c:formatCode>
                <c:ptCount val="4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2022</c:v>
                </c:pt>
              </c:numCache>
            </c:numRef>
          </c:cat>
          <c:val>
            <c:numRef>
              <c:f>'5 - Biezen'!$E$117:$E$120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214A-48B3-9D50-3D64D0732AE3}"/>
            </c:ext>
          </c:extLst>
        </c:ser>
        <c:ser>
          <c:idx val="4"/>
          <c:order val="4"/>
          <c:tx>
            <c:strRef>
              <c:f>'5 - Biezen'!$F$113</c:f>
              <c:strCache>
                <c:ptCount val="1"/>
                <c:pt idx="0">
                  <c:v>Schoenoplectus triqueter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'5 - Biezen'!$B$117:$B$120</c:f>
              <c:numCache>
                <c:formatCode>General</c:formatCode>
                <c:ptCount val="4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2022</c:v>
                </c:pt>
              </c:numCache>
            </c:numRef>
          </c:cat>
          <c:val>
            <c:numRef>
              <c:f>'5 - Biezen'!$F$117:$F$120</c:f>
              <c:numCache>
                <c:formatCode>General</c:formatCode>
                <c:ptCount val="4"/>
                <c:pt idx="0">
                  <c:v>240</c:v>
                </c:pt>
                <c:pt idx="2">
                  <c:v>138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4A-48B3-9D50-3D64D0732AE3}"/>
            </c:ext>
          </c:extLst>
        </c:ser>
        <c:ser>
          <c:idx val="5"/>
          <c:order val="5"/>
          <c:tx>
            <c:strRef>
              <c:f>'5 - Biezen'!$G$113</c:f>
              <c:strCache>
                <c:ptCount val="1"/>
                <c:pt idx="0">
                  <c:v>Schoenoplectus x carinatus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'5 - Biezen'!$B$117:$B$120</c:f>
              <c:numCache>
                <c:formatCode>General</c:formatCode>
                <c:ptCount val="4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2022</c:v>
                </c:pt>
              </c:numCache>
            </c:numRef>
          </c:cat>
          <c:val>
            <c:numRef>
              <c:f>'5 - Biezen'!$G$117:$G$120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214A-48B3-9D50-3D64D0732AE3}"/>
            </c:ext>
          </c:extLst>
        </c:ser>
        <c:ser>
          <c:idx val="6"/>
          <c:order val="6"/>
          <c:tx>
            <c:strRef>
              <c:f>'5 - Biezen'!$H$113</c:f>
              <c:strCache>
                <c:ptCount val="1"/>
                <c:pt idx="0">
                  <c:v>Schoenoplectus x kuekenthalianus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Biezen'!$B$117:$B$120</c:f>
              <c:numCache>
                <c:formatCode>General</c:formatCode>
                <c:ptCount val="4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2022</c:v>
                </c:pt>
              </c:numCache>
            </c:numRef>
          </c:cat>
          <c:val>
            <c:numRef>
              <c:f>'5 - Biezen'!$H$117:$H$120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6-214A-48B3-9D50-3D64D0732AE3}"/>
            </c:ext>
          </c:extLst>
        </c:ser>
        <c:ser>
          <c:idx val="7"/>
          <c:order val="7"/>
          <c:tx>
            <c:strRef>
              <c:f>'5 - Biezen'!$I$113</c:f>
              <c:strCache>
                <c:ptCount val="1"/>
                <c:pt idx="0">
                  <c:v>Schoenoplectus pungens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Biezen'!$B$117:$B$120</c:f>
              <c:numCache>
                <c:formatCode>General</c:formatCode>
                <c:ptCount val="4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2022</c:v>
                </c:pt>
              </c:numCache>
            </c:numRef>
          </c:cat>
          <c:val>
            <c:numRef>
              <c:f>'5 - Biezen'!$I$117:$I$120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1780-4B4B-BBEB-EFB0FA635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1964064"/>
        <c:axId val="71195783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'5 - Biezen'!#REF!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'5 - Biezen'!$B$117:$B$120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2012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'5 - Biezen'!#REF!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14A-48B3-9D50-3D64D0732AE3}"/>
                  </c:ext>
                </c:extLst>
              </c15:ser>
            </c15:filteredBarSeries>
          </c:ext>
        </c:extLst>
      </c:barChart>
      <c:catAx>
        <c:axId val="7119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57832"/>
        <c:crosses val="autoZero"/>
        <c:auto val="1"/>
        <c:lblAlgn val="ctr"/>
        <c:lblOffset val="100"/>
        <c:noMultiLvlLbl val="0"/>
      </c:catAx>
      <c:valAx>
        <c:axId val="71195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(m²)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1196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Late guldenroede per waterlichaam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Exoten'!$H$89</c:f>
              <c:strCache>
                <c:ptCount val="1"/>
                <c:pt idx="0">
                  <c:v>Boven- en Beneden Merwede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Exoten'!$G$90:$G$106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Exoten'!$H$90:$H$106</c:f>
              <c:numCache>
                <c:formatCode>0%</c:formatCode>
                <c:ptCount val="17"/>
                <c:pt idx="10">
                  <c:v>0.11538461538461539</c:v>
                </c:pt>
                <c:pt idx="12">
                  <c:v>0.28000000000000003</c:v>
                </c:pt>
                <c:pt idx="13">
                  <c:v>0.45833333333333331</c:v>
                </c:pt>
                <c:pt idx="14">
                  <c:v>0.29166666666666669</c:v>
                </c:pt>
                <c:pt idx="15">
                  <c:v>0.20833333333333334</c:v>
                </c:pt>
                <c:pt idx="16">
                  <c:v>0.20833333333333334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0-4158-B48A-B5869254A606}"/>
            </c:ext>
          </c:extLst>
        </c:ser>
        <c:ser>
          <c:idx val="1"/>
          <c:order val="1"/>
          <c:tx>
            <c:strRef>
              <c:f>'7 - Exoten'!$I$89</c:f>
              <c:strCache>
                <c:ptCount val="1"/>
                <c:pt idx="0">
                  <c:v>Beneden Maas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Exoten'!$G$90:$G$106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Exoten'!$I$90:$I$106</c:f>
              <c:numCache>
                <c:formatCode>0%</c:formatCode>
                <c:ptCount val="17"/>
                <c:pt idx="12">
                  <c:v>0.23809523809523808</c:v>
                </c:pt>
                <c:pt idx="1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0-4158-B48A-B5869254A606}"/>
            </c:ext>
          </c:extLst>
        </c:ser>
        <c:ser>
          <c:idx val="2"/>
          <c:order val="2"/>
          <c:tx>
            <c:strRef>
              <c:f>'7 - Exoten'!$J$89</c:f>
              <c:strCache>
                <c:ptCount val="1"/>
                <c:pt idx="0">
                  <c:v>Zandmaas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'7 - Exoten'!$G$90:$G$106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Exoten'!$J$90:$J$106</c:f>
              <c:numCache>
                <c:formatCode>0%</c:formatCode>
                <c:ptCount val="17"/>
                <c:pt idx="12">
                  <c:v>7.6923076923076927E-2</c:v>
                </c:pt>
                <c:pt idx="14">
                  <c:v>7.6923076923076927E-2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A0-4158-B48A-B5869254A606}"/>
            </c:ext>
          </c:extLst>
        </c:ser>
        <c:ser>
          <c:idx val="3"/>
          <c:order val="3"/>
          <c:tx>
            <c:strRef>
              <c:f>'7 - Exoten'!$K$89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'7 - Exoten'!$G$90:$G$106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Exoten'!$K$90:$K$106</c:f>
              <c:numCache>
                <c:formatCode>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3-A2A0-4158-B48A-B5869254A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Late guldenroede Boven- en Beneden Merwede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Exoten'!$H$89</c:f>
              <c:strCache>
                <c:ptCount val="1"/>
                <c:pt idx="0">
                  <c:v>Boven- en Beneden Merwede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Exoten'!$G$90:$G$107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Exoten'!$H$90:$H$107</c:f>
              <c:numCache>
                <c:formatCode>0%</c:formatCode>
                <c:ptCount val="18"/>
                <c:pt idx="10">
                  <c:v>0.11538461538461539</c:v>
                </c:pt>
                <c:pt idx="12">
                  <c:v>0.28000000000000003</c:v>
                </c:pt>
                <c:pt idx="13">
                  <c:v>0.45833333333333331</c:v>
                </c:pt>
                <c:pt idx="14">
                  <c:v>0.29166666666666669</c:v>
                </c:pt>
                <c:pt idx="15">
                  <c:v>0.20833333333333334</c:v>
                </c:pt>
                <c:pt idx="16">
                  <c:v>0.20833333333333334</c:v>
                </c:pt>
                <c:pt idx="17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8-4377-9DE0-FAE2AC82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Late guldenroede Beneden Maas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'7 - Exoten'!$I$89</c:f>
              <c:strCache>
                <c:ptCount val="1"/>
                <c:pt idx="0">
                  <c:v>Beneden Maas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Exoten'!$G$90:$G$107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Exoten'!$I$90:$I$107</c:f>
              <c:numCache>
                <c:formatCode>0%</c:formatCode>
                <c:ptCount val="18"/>
                <c:pt idx="12">
                  <c:v>0.23809523809523808</c:v>
                </c:pt>
                <c:pt idx="14">
                  <c:v>0.1</c:v>
                </c:pt>
                <c:pt idx="17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B-4908-BAB0-9B86B1CC3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Late guldenroede Zandmaas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'7 - Exoten'!$J$89</c:f>
              <c:strCache>
                <c:ptCount val="1"/>
                <c:pt idx="0">
                  <c:v>Zandmaas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'7 - Exoten'!$G$90:$G$107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Exoten'!$J$90:$J$107</c:f>
              <c:numCache>
                <c:formatCode>0%</c:formatCode>
                <c:ptCount val="18"/>
                <c:pt idx="12">
                  <c:v>7.6923076923076927E-2</c:v>
                </c:pt>
                <c:pt idx="14">
                  <c:v>7.6923076923076927E-2</c:v>
                </c:pt>
                <c:pt idx="17">
                  <c:v>0.15384615384615385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7E-4C68-ACB1-B2EFB7988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Reuzenbalsemien per waterlichaam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Exoten'!$H$110</c:f>
              <c:strCache>
                <c:ptCount val="1"/>
                <c:pt idx="0">
                  <c:v>Boven- en Beneden Merwede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Exoten'!$G$111:$G$128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Exoten'!$H$111:$H$128</c:f>
              <c:numCache>
                <c:formatCode>0%</c:formatCode>
                <c:ptCount val="18"/>
                <c:pt idx="7">
                  <c:v>0.19230769230769232</c:v>
                </c:pt>
                <c:pt idx="10">
                  <c:v>0.23076923076923078</c:v>
                </c:pt>
                <c:pt idx="12">
                  <c:v>0.48</c:v>
                </c:pt>
                <c:pt idx="13">
                  <c:v>0.5</c:v>
                </c:pt>
                <c:pt idx="14">
                  <c:v>0.54166666666666663</c:v>
                </c:pt>
                <c:pt idx="15">
                  <c:v>0.54166666666666663</c:v>
                </c:pt>
                <c:pt idx="16">
                  <c:v>0.58333333333333337</c:v>
                </c:pt>
                <c:pt idx="17">
                  <c:v>0.45833333333333331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9-4B80-919F-E065DF97497B}"/>
            </c:ext>
          </c:extLst>
        </c:ser>
        <c:ser>
          <c:idx val="1"/>
          <c:order val="1"/>
          <c:tx>
            <c:strRef>
              <c:f>'7 - Exoten'!$I$110</c:f>
              <c:strCache>
                <c:ptCount val="1"/>
                <c:pt idx="0">
                  <c:v>Bovenmaas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'7 - Exoten'!$G$111:$G$128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Exoten'!$I$111:$I$128</c:f>
              <c:numCache>
                <c:formatCode>0%</c:formatCode>
                <c:ptCount val="18"/>
                <c:pt idx="12">
                  <c:v>0.5714285714285714</c:v>
                </c:pt>
                <c:pt idx="14">
                  <c:v>0.7142857142857143</c:v>
                </c:pt>
                <c:pt idx="17">
                  <c:v>0.42857142857142855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69-4B80-919F-E065DF97497B}"/>
            </c:ext>
          </c:extLst>
        </c:ser>
        <c:ser>
          <c:idx val="2"/>
          <c:order val="2"/>
          <c:tx>
            <c:strRef>
              <c:f>'7 - Exoten'!$J$110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'7 - Exoten'!$G$111:$G$128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Exoten'!$J$111:$J$128</c:f>
              <c:numCache>
                <c:formatCode>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1A69-4B80-919F-E065DF974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Japanse/Basterdduizendknoop</a:t>
            </a:r>
            <a:br>
              <a:rPr lang="en-US"/>
            </a:br>
            <a:r>
              <a:rPr lang="en-US"/>
              <a:t>Bovenmaas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Exoten'!$H$131</c:f>
              <c:strCache>
                <c:ptCount val="1"/>
                <c:pt idx="0">
                  <c:v>Bovenmaas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Pt>
            <c:idx val="17"/>
            <c:invertIfNegative val="0"/>
            <c:bubble3D val="0"/>
            <c:spPr>
              <a:solidFill>
                <a:srgbClr val="FF99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44-4F76-A4D5-F6932258CF1E}"/>
              </c:ext>
            </c:extLst>
          </c:dPt>
          <c:cat>
            <c:numRef>
              <c:f>'7 - Exoten'!$G$132:$G$149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Exoten'!$H$132:$H$149</c:f>
              <c:numCache>
                <c:formatCode>0%</c:formatCode>
                <c:ptCount val="18"/>
                <c:pt idx="17">
                  <c:v>0.42857142857142855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4-46F8-B32B-2D21CED20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Smalle waterpest</a:t>
            </a:r>
            <a:r>
              <a:rPr lang="en-US" baseline="0"/>
              <a:t> Boven- Beneden Merwede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Exoten'!$H$153</c:f>
              <c:strCache>
                <c:ptCount val="1"/>
                <c:pt idx="0">
                  <c:v>Boven- en Beneden Merwede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Exoten'!$G$154:$G$171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Exoten'!$H$154:$H$171</c:f>
              <c:numCache>
                <c:formatCode>0%</c:formatCode>
                <c:ptCount val="18"/>
                <c:pt idx="7">
                  <c:v>7.6923076923076927E-2</c:v>
                </c:pt>
                <c:pt idx="10">
                  <c:v>0.11538461538461539</c:v>
                </c:pt>
                <c:pt idx="12">
                  <c:v>0.28000000000000003</c:v>
                </c:pt>
                <c:pt idx="13">
                  <c:v>0.41666666666666669</c:v>
                </c:pt>
                <c:pt idx="14">
                  <c:v>0.375</c:v>
                </c:pt>
                <c:pt idx="15">
                  <c:v>0.33333333333333331</c:v>
                </c:pt>
                <c:pt idx="16">
                  <c:v>0.20833333333333334</c:v>
                </c:pt>
                <c:pt idx="17">
                  <c:v>0.29166666666666669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0-4379-998E-F4791FC94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Reuzenbalsemien Boven- en Beneden Merwede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Exoten'!$H$110</c:f>
              <c:strCache>
                <c:ptCount val="1"/>
                <c:pt idx="0">
                  <c:v>Boven- en Beneden Merwede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Exoten'!$G$111:$G$128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Exoten'!$H$111:$H$128</c:f>
              <c:numCache>
                <c:formatCode>0%</c:formatCode>
                <c:ptCount val="18"/>
                <c:pt idx="7">
                  <c:v>0.19230769230769232</c:v>
                </c:pt>
                <c:pt idx="10">
                  <c:v>0.23076923076923078</c:v>
                </c:pt>
                <c:pt idx="12">
                  <c:v>0.48</c:v>
                </c:pt>
                <c:pt idx="13">
                  <c:v>0.5</c:v>
                </c:pt>
                <c:pt idx="14">
                  <c:v>0.54166666666666663</c:v>
                </c:pt>
                <c:pt idx="15">
                  <c:v>0.54166666666666663</c:v>
                </c:pt>
                <c:pt idx="16">
                  <c:v>0.58333333333333337</c:v>
                </c:pt>
                <c:pt idx="17">
                  <c:v>0.45833333333333331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4-4E22-90CE-F1111E69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Brabantse Biesbosch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KRW'!$B$73:$B$74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KRW'!$C$73:$C$74</c:f>
              <c:numCache>
                <c:formatCode>General</c:formatCode>
                <c:ptCount val="2"/>
                <c:pt idx="0">
                  <c:v>0.33600000000000002</c:v>
                </c:pt>
                <c:pt idx="1">
                  <c:v>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4-4B7D-ACF4-2AAFCCADE095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KRW'!$B$73:$B$74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KRW'!$D$73:$D$74</c:f>
              <c:numCache>
                <c:formatCode>General</c:formatCode>
                <c:ptCount val="2"/>
                <c:pt idx="0">
                  <c:v>0.57099999999999995</c:v>
                </c:pt>
                <c:pt idx="1">
                  <c:v>0.58699999999999997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4-4B7D-ACF4-2AAFCCADE095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KRW'!$B$73:$B$74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KRW'!$E$73:$E$74</c:f>
              <c:numCache>
                <c:formatCode>General</c:formatCode>
                <c:ptCount val="2"/>
                <c:pt idx="0">
                  <c:v>0.46400000000000002</c:v>
                </c:pt>
                <c:pt idx="1">
                  <c:v>0.57299999999999995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4-4B7D-ACF4-2AAFCCADE095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KRW'!$B$73:$B$74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KRW'!$F$73:$F$74</c:f>
              <c:numCache>
                <c:formatCode>0.000</c:formatCode>
                <c:ptCount val="2"/>
                <c:pt idx="0" formatCode="General">
                  <c:v>0.45700000000000002</c:v>
                </c:pt>
                <c:pt idx="1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24-4B7D-ACF4-2AAFCCADE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Reuzenbalsemien Bovenmaas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'7 - Exoten'!$I$110</c:f>
              <c:strCache>
                <c:ptCount val="1"/>
                <c:pt idx="0">
                  <c:v>Bovenmaas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'7 - Exoten'!$G$111:$G$128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Exoten'!$I$111:$I$128</c:f>
              <c:numCache>
                <c:formatCode>0%</c:formatCode>
                <c:ptCount val="18"/>
                <c:pt idx="12">
                  <c:v>0.5714285714285714</c:v>
                </c:pt>
                <c:pt idx="14">
                  <c:v>0.7142857142857143</c:v>
                </c:pt>
                <c:pt idx="17">
                  <c:v>0.42857142857142855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C-4E0E-8227-9730F8240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Exotische</a:t>
            </a:r>
            <a:r>
              <a:rPr lang="en-US" baseline="0"/>
              <a:t> soorten Boven- en Beneden Merwede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Exoten'!$BC$86</c:f>
              <c:strCache>
                <c:ptCount val="1"/>
                <c:pt idx="0">
                  <c:v>Late Guldenroede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'7 - Exoten'!$BB$87:$BB$104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Exoten'!$BC$87:$BC$104</c:f>
              <c:numCache>
                <c:formatCode>0%</c:formatCode>
                <c:ptCount val="18"/>
                <c:pt idx="10">
                  <c:v>0.11538461538461539</c:v>
                </c:pt>
                <c:pt idx="12">
                  <c:v>0.28000000000000003</c:v>
                </c:pt>
                <c:pt idx="13">
                  <c:v>0.45833333333333331</c:v>
                </c:pt>
                <c:pt idx="14">
                  <c:v>0.29166666666666669</c:v>
                </c:pt>
                <c:pt idx="15">
                  <c:v>0.20833333333333334</c:v>
                </c:pt>
                <c:pt idx="16">
                  <c:v>0.20833333333333334</c:v>
                </c:pt>
                <c:pt idx="17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F-4301-B7EA-2325D794F7DA}"/>
            </c:ext>
          </c:extLst>
        </c:ser>
        <c:ser>
          <c:idx val="1"/>
          <c:order val="1"/>
          <c:tx>
            <c:strRef>
              <c:f>'7 - Exoten'!$BD$86</c:f>
              <c:strCache>
                <c:ptCount val="1"/>
                <c:pt idx="0">
                  <c:v>Reuzenbalsemien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'7 - Exoten'!$BB$87:$BB$104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Exoten'!$BD$87:$BD$104</c:f>
              <c:numCache>
                <c:formatCode>0%</c:formatCode>
                <c:ptCount val="18"/>
                <c:pt idx="7">
                  <c:v>0.19230769230769232</c:v>
                </c:pt>
                <c:pt idx="10">
                  <c:v>0.23076923076923078</c:v>
                </c:pt>
                <c:pt idx="12">
                  <c:v>0.48</c:v>
                </c:pt>
                <c:pt idx="13">
                  <c:v>0.5</c:v>
                </c:pt>
                <c:pt idx="14">
                  <c:v>0.54166666666666663</c:v>
                </c:pt>
                <c:pt idx="15">
                  <c:v>0.54166666666666663</c:v>
                </c:pt>
                <c:pt idx="16">
                  <c:v>0.58333333333333337</c:v>
                </c:pt>
                <c:pt idx="17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F-4301-B7EA-2325D794F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Exotische</a:t>
            </a:r>
            <a:r>
              <a:rPr lang="en-US" baseline="0"/>
              <a:t> soorten Beneden Maas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Exoten'!$BE$86</c:f>
              <c:strCache>
                <c:ptCount val="1"/>
                <c:pt idx="0">
                  <c:v>Late Guldenroede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'7 - Exoten'!$BB$87:$BB$104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Exoten'!$BE$87:$BE$104</c:f>
              <c:numCache>
                <c:formatCode>0%</c:formatCode>
                <c:ptCount val="18"/>
                <c:pt idx="11">
                  <c:v>0.35</c:v>
                </c:pt>
                <c:pt idx="13">
                  <c:v>0.35714285714285715</c:v>
                </c:pt>
                <c:pt idx="16">
                  <c:v>0.6097560975609756</c:v>
                </c:pt>
                <c:pt idx="17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9-464C-A801-CA6262E8F7EF}"/>
            </c:ext>
          </c:extLst>
        </c:ser>
        <c:ser>
          <c:idx val="1"/>
          <c:order val="1"/>
          <c:tx>
            <c:strRef>
              <c:f>'7 - Exoten'!$BF$86</c:f>
              <c:strCache>
                <c:ptCount val="1"/>
                <c:pt idx="0">
                  <c:v>Reuzenbalsemien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'7 - Exoten'!$BB$87:$BB$104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Exoten'!$BF$87:$BF$104</c:f>
              <c:numCache>
                <c:formatCode>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61B9-464C-A801-CA6262E8F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Exotische</a:t>
            </a:r>
            <a:r>
              <a:rPr lang="en-US" baseline="0"/>
              <a:t> soorten Zandmaas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Exoten'!$BG$86</c:f>
              <c:strCache>
                <c:ptCount val="1"/>
                <c:pt idx="0">
                  <c:v>Late Guldenroede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'7 - Exoten'!$BB$87:$BB$103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Exoten'!$BG$87:$BG$103</c:f>
              <c:numCache>
                <c:formatCode>0%</c:formatCode>
                <c:ptCount val="17"/>
                <c:pt idx="11">
                  <c:v>0.25</c:v>
                </c:pt>
                <c:pt idx="13">
                  <c:v>0.5</c:v>
                </c:pt>
                <c:pt idx="16">
                  <c:v>0.59090909090909094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7-4852-ABF9-FAF7014BEF8F}"/>
            </c:ext>
          </c:extLst>
        </c:ser>
        <c:ser>
          <c:idx val="1"/>
          <c:order val="1"/>
          <c:tx>
            <c:strRef>
              <c:f>'7 - Exoten'!$BH$86</c:f>
              <c:strCache>
                <c:ptCount val="1"/>
                <c:pt idx="0">
                  <c:v>Reuzenbalsemien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'7 - Exoten'!$BB$87:$BB$103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Exoten'!$BH$87:$BH$103</c:f>
              <c:numCache>
                <c:formatCode>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ED57-4852-ABF9-FAF7014BE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Exotische</a:t>
            </a:r>
            <a:r>
              <a:rPr lang="en-US" baseline="0"/>
              <a:t> soorten Bovenmaas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Exoten'!$BI$86</c:f>
              <c:strCache>
                <c:ptCount val="1"/>
                <c:pt idx="0">
                  <c:v>Reuzenbalsemien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'7 - Exoten'!$BB$87:$BB$104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Exoten'!$BI$87:$BI$104</c:f>
              <c:numCache>
                <c:formatCode>General</c:formatCode>
                <c:ptCount val="18"/>
                <c:pt idx="12" formatCode="0%">
                  <c:v>0.5714285714285714</c:v>
                </c:pt>
                <c:pt idx="14" formatCode="0%">
                  <c:v>0.7142857142857143</c:v>
                </c:pt>
                <c:pt idx="17" formatCode="0%">
                  <c:v>0.42857142857142855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1-452F-9C71-4F1213C0DBEC}"/>
            </c:ext>
          </c:extLst>
        </c:ser>
        <c:ser>
          <c:idx val="1"/>
          <c:order val="1"/>
          <c:tx>
            <c:strRef>
              <c:f>'7 - Exoten'!$BJ$86</c:f>
              <c:strCache>
                <c:ptCount val="1"/>
                <c:pt idx="0">
                  <c:v>Japanse Duizendknoop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'7 - Exoten'!$BB$87:$BB$104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Exoten'!$BJ$87:$BJ$104</c:f>
              <c:numCache>
                <c:formatCode>General</c:formatCode>
                <c:ptCount val="18"/>
                <c:pt idx="17" formatCode="0%">
                  <c:v>0.42857142857142855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1-452F-9C71-4F1213C0D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Exotische</a:t>
            </a:r>
            <a:r>
              <a:rPr lang="en-US" baseline="0"/>
              <a:t> soorten Hollandsche IJssel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Exoten'!$BK$86</c:f>
              <c:strCache>
                <c:ptCount val="1"/>
                <c:pt idx="0">
                  <c:v>Japanse Duizendknoop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'7 - Exoten'!$BB$87:$BB$104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Exoten'!$BK$87:$BK$104</c:f>
              <c:numCache>
                <c:formatCode>General</c:formatCode>
                <c:ptCount val="18"/>
                <c:pt idx="15" formatCode="0%">
                  <c:v>0.16666666666666666</c:v>
                </c:pt>
                <c:pt idx="16" formatCode="0%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9-4F56-92F7-2005C3CCE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Japanse/Basterdduizendknoop</a:t>
            </a:r>
            <a:br>
              <a:rPr lang="en-US"/>
            </a:br>
            <a:r>
              <a:rPr lang="en-US"/>
              <a:t>Hollandsche</a:t>
            </a:r>
            <a:r>
              <a:rPr lang="en-US" baseline="0"/>
              <a:t> IJssel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Exoten'!$I$131</c:f>
              <c:strCache>
                <c:ptCount val="1"/>
                <c:pt idx="0">
                  <c:v>Hollandsche IJssel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7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B1-41C8-9151-433BD750D4FF}"/>
              </c:ext>
            </c:extLst>
          </c:dPt>
          <c:cat>
            <c:numRef>
              <c:f>'7 - Exoten'!$G$132:$G$149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Exoten'!$I$132:$I$149</c:f>
              <c:numCache>
                <c:formatCode>0%</c:formatCode>
                <c:ptCount val="18"/>
                <c:pt idx="15">
                  <c:v>0.16666666666666666</c:v>
                </c:pt>
                <c:pt idx="16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B1-41C8-9151-433BD750D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Japanse/Basterdduizendknoop per waterlichaam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Exoten'!$H$131</c:f>
              <c:strCache>
                <c:ptCount val="1"/>
                <c:pt idx="0">
                  <c:v>Bovenmaas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'7 - Exoten'!$G$132:$G$149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Exoten'!$H$132:$H$149</c:f>
              <c:numCache>
                <c:formatCode>0%</c:formatCode>
                <c:ptCount val="18"/>
                <c:pt idx="17">
                  <c:v>0.42857142857142855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D-45A3-B97D-981B7008A628}"/>
            </c:ext>
          </c:extLst>
        </c:ser>
        <c:ser>
          <c:idx val="1"/>
          <c:order val="1"/>
          <c:tx>
            <c:strRef>
              <c:f>'7 - Exoten'!$I$131</c:f>
              <c:strCache>
                <c:ptCount val="1"/>
                <c:pt idx="0">
                  <c:v>Hollandsche IJssel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'7 - Exoten'!$G$132:$G$149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Exoten'!$I$132:$I$149</c:f>
              <c:numCache>
                <c:formatCode>0%</c:formatCode>
                <c:ptCount val="18"/>
                <c:pt idx="15">
                  <c:v>0.16666666666666666</c:v>
                </c:pt>
                <c:pt idx="16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AD-45A3-B97D-981B7008A628}"/>
            </c:ext>
          </c:extLst>
        </c:ser>
        <c:ser>
          <c:idx val="2"/>
          <c:order val="2"/>
          <c:tx>
            <c:strRef>
              <c:f>'7 - Exoten'!$J$110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'7 - Exoten'!$G$132:$G$149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Exoten'!$J$132:$J$149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0FAD-45A3-B97D-981B7008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Smalle waterpest</a:t>
            </a:r>
            <a:r>
              <a:rPr lang="en-US" baseline="0"/>
              <a:t> Beneden Maas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Exoten'!$I$153</c:f>
              <c:strCache>
                <c:ptCount val="1"/>
                <c:pt idx="0">
                  <c:v>Beneden Maas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Exoten'!$G$154:$G$171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Exoten'!$I$154:$I$171</c:f>
              <c:numCache>
                <c:formatCode>General</c:formatCode>
                <c:ptCount val="18"/>
                <c:pt idx="4" formatCode="0%">
                  <c:v>0.05</c:v>
                </c:pt>
                <c:pt idx="6" formatCode="0%">
                  <c:v>0.35</c:v>
                </c:pt>
                <c:pt idx="9" formatCode="0%">
                  <c:v>0.5</c:v>
                </c:pt>
                <c:pt idx="12" formatCode="0%">
                  <c:v>0.6</c:v>
                </c:pt>
                <c:pt idx="14" formatCode="0%">
                  <c:v>0.35</c:v>
                </c:pt>
                <c:pt idx="17" formatCode="0%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7-45BD-87F7-238B515D9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Smalle waterpest</a:t>
            </a:r>
            <a:r>
              <a:rPr lang="en-US" baseline="0"/>
              <a:t> Bovenmaas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Exoten'!$J$153</c:f>
              <c:strCache>
                <c:ptCount val="1"/>
                <c:pt idx="0">
                  <c:v>Bovenmaas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'7 - Exoten'!$G$154:$G$171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Exoten'!$J$154:$J$171</c:f>
              <c:numCache>
                <c:formatCode>General</c:formatCode>
                <c:ptCount val="18"/>
                <c:pt idx="2" formatCode="0%">
                  <c:v>0.5</c:v>
                </c:pt>
                <c:pt idx="3" formatCode="0%">
                  <c:v>0.6</c:v>
                </c:pt>
                <c:pt idx="4" formatCode="0%">
                  <c:v>0.5</c:v>
                </c:pt>
                <c:pt idx="5" formatCode="0%">
                  <c:v>0.4</c:v>
                </c:pt>
                <c:pt idx="6" formatCode="0%">
                  <c:v>0.16666666666666666</c:v>
                </c:pt>
                <c:pt idx="9" formatCode="0%">
                  <c:v>0.83333333333333337</c:v>
                </c:pt>
                <c:pt idx="12" formatCode="0%">
                  <c:v>1</c:v>
                </c:pt>
                <c:pt idx="14" formatCode="0%">
                  <c:v>0.7142857142857143</c:v>
                </c:pt>
                <c:pt idx="17" formatCode="0%">
                  <c:v>0.42857142857142855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A-4E2C-9082-BDE2D94C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Haringvliet-Oost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KRW'!$B$78:$B$79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KRW'!$C$78:$C$79</c:f>
              <c:numCache>
                <c:formatCode>0.000</c:formatCode>
                <c:ptCount val="2"/>
                <c:pt idx="0" formatCode="General">
                  <c:v>0.28899999999999998</c:v>
                </c:pt>
                <c:pt idx="1">
                  <c:v>0.28399999999999997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B-4654-ACD2-00F1D0F323EA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KRW'!$B$78:$B$79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KRW'!$D$78:$D$79</c:f>
              <c:numCache>
                <c:formatCode>0.000</c:formatCode>
                <c:ptCount val="2"/>
                <c:pt idx="0" formatCode="General">
                  <c:v>0.54900000000000004</c:v>
                </c:pt>
                <c:pt idx="1">
                  <c:v>0.51500000000000001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B-4654-ACD2-00F1D0F323EA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KRW'!$B$78:$B$79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KRW'!$E$78:$E$79</c:f>
              <c:numCache>
                <c:formatCode>0.000</c:formatCode>
                <c:ptCount val="2"/>
                <c:pt idx="0" formatCode="General">
                  <c:v>0.53</c:v>
                </c:pt>
                <c:pt idx="1">
                  <c:v>0.48899999999999999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B-4654-ACD2-00F1D0F323EA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KRW'!$B$78:$B$79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KRW'!$F$78:$F$79</c:f>
              <c:numCache>
                <c:formatCode>0.000</c:formatCode>
                <c:ptCount val="2"/>
                <c:pt idx="0" formatCode="General">
                  <c:v>0.45600000000000002</c:v>
                </c:pt>
                <c:pt idx="1">
                  <c:v>0.42899999999999999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B-4654-ACD2-00F1D0F32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Smalle waterpest</a:t>
            </a:r>
            <a:r>
              <a:rPr lang="en-US" baseline="0"/>
              <a:t> Zandmaas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Exoten'!$K$153</c:f>
              <c:strCache>
                <c:ptCount val="1"/>
                <c:pt idx="0">
                  <c:v>Zandmaas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'7 - Exoten'!$G$154:$G$171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Exoten'!$K$154:$K$171</c:f>
              <c:numCache>
                <c:formatCode>General</c:formatCode>
                <c:ptCount val="18"/>
                <c:pt idx="2" formatCode="0%">
                  <c:v>4.1666666666666664E-2</c:v>
                </c:pt>
                <c:pt idx="3" formatCode="0%">
                  <c:v>0.2</c:v>
                </c:pt>
                <c:pt idx="4" formatCode="0%">
                  <c:v>0.19230769230769232</c:v>
                </c:pt>
                <c:pt idx="5" formatCode="0%">
                  <c:v>0.375</c:v>
                </c:pt>
                <c:pt idx="6" formatCode="0%">
                  <c:v>0.57692307692307687</c:v>
                </c:pt>
                <c:pt idx="9" formatCode="0%">
                  <c:v>0.34615384615384615</c:v>
                </c:pt>
                <c:pt idx="12" formatCode="0%">
                  <c:v>0.53846153846153844</c:v>
                </c:pt>
                <c:pt idx="14" formatCode="0%">
                  <c:v>0.26923076923076922</c:v>
                </c:pt>
                <c:pt idx="17" formatCode="0%">
                  <c:v>0.34615384615384615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D7-4256-A6C3-BE02F10C5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Smalle waterpest per waterlichaam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Exoten'!$H$153</c:f>
              <c:strCache>
                <c:ptCount val="1"/>
                <c:pt idx="0">
                  <c:v>Boven- en Beneden Merwede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Exoten'!$G$154:$G$171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Exoten'!$H$154:$H$171</c:f>
              <c:numCache>
                <c:formatCode>0%</c:formatCode>
                <c:ptCount val="18"/>
                <c:pt idx="7">
                  <c:v>7.6923076923076927E-2</c:v>
                </c:pt>
                <c:pt idx="10">
                  <c:v>0.11538461538461539</c:v>
                </c:pt>
                <c:pt idx="12">
                  <c:v>0.28000000000000003</c:v>
                </c:pt>
                <c:pt idx="13">
                  <c:v>0.41666666666666669</c:v>
                </c:pt>
                <c:pt idx="14">
                  <c:v>0.375</c:v>
                </c:pt>
                <c:pt idx="15">
                  <c:v>0.33333333333333331</c:v>
                </c:pt>
                <c:pt idx="16">
                  <c:v>0.20833333333333334</c:v>
                </c:pt>
                <c:pt idx="17">
                  <c:v>0.29166666666666669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B-4B3E-8859-9B748CEAF720}"/>
            </c:ext>
          </c:extLst>
        </c:ser>
        <c:ser>
          <c:idx val="1"/>
          <c:order val="1"/>
          <c:tx>
            <c:strRef>
              <c:f>'7 - Exoten'!$I$153</c:f>
              <c:strCache>
                <c:ptCount val="1"/>
                <c:pt idx="0">
                  <c:v>Beneden Maas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Exoten'!$G$154:$G$171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Exoten'!$I$154:$I$171</c:f>
              <c:numCache>
                <c:formatCode>General</c:formatCode>
                <c:ptCount val="18"/>
                <c:pt idx="4" formatCode="0%">
                  <c:v>0.05</c:v>
                </c:pt>
                <c:pt idx="6" formatCode="0%">
                  <c:v>0.35</c:v>
                </c:pt>
                <c:pt idx="9" formatCode="0%">
                  <c:v>0.5</c:v>
                </c:pt>
                <c:pt idx="12" formatCode="0%">
                  <c:v>0.6</c:v>
                </c:pt>
                <c:pt idx="14" formatCode="0%">
                  <c:v>0.35</c:v>
                </c:pt>
                <c:pt idx="17" formatCode="0%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B-4B3E-8859-9B748CEAF720}"/>
            </c:ext>
          </c:extLst>
        </c:ser>
        <c:ser>
          <c:idx val="2"/>
          <c:order val="2"/>
          <c:tx>
            <c:strRef>
              <c:f>'7 - Exoten'!$K$153</c:f>
              <c:strCache>
                <c:ptCount val="1"/>
                <c:pt idx="0">
                  <c:v>Zandmaas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'7 - Exoten'!$G$154:$G$171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Exoten'!$K$154:$K$171</c:f>
              <c:numCache>
                <c:formatCode>General</c:formatCode>
                <c:ptCount val="18"/>
                <c:pt idx="2" formatCode="0%">
                  <c:v>4.1666666666666664E-2</c:v>
                </c:pt>
                <c:pt idx="3" formatCode="0%">
                  <c:v>0.2</c:v>
                </c:pt>
                <c:pt idx="4" formatCode="0%">
                  <c:v>0.19230769230769232</c:v>
                </c:pt>
                <c:pt idx="5" formatCode="0%">
                  <c:v>0.375</c:v>
                </c:pt>
                <c:pt idx="6" formatCode="0%">
                  <c:v>0.57692307692307687</c:v>
                </c:pt>
                <c:pt idx="9" formatCode="0%">
                  <c:v>0.34615384615384615</c:v>
                </c:pt>
                <c:pt idx="12" formatCode="0%">
                  <c:v>0.53846153846153844</c:v>
                </c:pt>
                <c:pt idx="14" formatCode="0%">
                  <c:v>0.26923076923076922</c:v>
                </c:pt>
                <c:pt idx="17" formatCode="0%">
                  <c:v>0.34615384615384615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9B-4B3E-8859-9B748CEAF720}"/>
            </c:ext>
          </c:extLst>
        </c:ser>
        <c:ser>
          <c:idx val="3"/>
          <c:order val="3"/>
          <c:tx>
            <c:strRef>
              <c:f>'7 - Exoten'!$J$153</c:f>
              <c:strCache>
                <c:ptCount val="1"/>
                <c:pt idx="0">
                  <c:v>Bovenmaas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'7 - Exoten'!$G$154:$G$171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'7 - Exoten'!$J$154:$J$171</c:f>
              <c:numCache>
                <c:formatCode>General</c:formatCode>
                <c:ptCount val="18"/>
                <c:pt idx="2" formatCode="0%">
                  <c:v>0.5</c:v>
                </c:pt>
                <c:pt idx="3" formatCode="0%">
                  <c:v>0.6</c:v>
                </c:pt>
                <c:pt idx="4" formatCode="0%">
                  <c:v>0.5</c:v>
                </c:pt>
                <c:pt idx="5" formatCode="0%">
                  <c:v>0.4</c:v>
                </c:pt>
                <c:pt idx="6" formatCode="0%">
                  <c:v>0.16666666666666666</c:v>
                </c:pt>
                <c:pt idx="9" formatCode="0%">
                  <c:v>0.83333333333333337</c:v>
                </c:pt>
                <c:pt idx="12" formatCode="0%">
                  <c:v>1</c:v>
                </c:pt>
                <c:pt idx="14" formatCode="0%">
                  <c:v>0.7142857142857143</c:v>
                </c:pt>
                <c:pt idx="17" formatCode="0%">
                  <c:v>0.42857142857142855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9B-4B3E-8859-9B748CEAF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26454584"/>
        <c:axId val="726456224"/>
      </c:barChart>
      <c:catAx>
        <c:axId val="7264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6224"/>
        <c:crosses val="autoZero"/>
        <c:auto val="1"/>
        <c:lblAlgn val="ctr"/>
        <c:lblOffset val="100"/>
        <c:noMultiLvlLbl val="0"/>
      </c:catAx>
      <c:valAx>
        <c:axId val="7264562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2645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/>
            </a:pPr>
            <a:r>
              <a:rPr lang="en-US"/>
              <a:t>Gouderak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Fytobenthos'!$I$6</c:f>
              <c:strCache>
                <c:ptCount val="1"/>
                <c:pt idx="0">
                  <c:v>Gouderak Noord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Fytobenthos'!$A$10:$A$17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'8 - Fytobenthos'!$I$10:$I$17</c:f>
              <c:numCache>
                <c:formatCode>General</c:formatCode>
                <c:ptCount val="8"/>
                <c:pt idx="0">
                  <c:v>76</c:v>
                </c:pt>
                <c:pt idx="1">
                  <c:v>66</c:v>
                </c:pt>
                <c:pt idx="2">
                  <c:v>0</c:v>
                </c:pt>
                <c:pt idx="3">
                  <c:v>101</c:v>
                </c:pt>
                <c:pt idx="4">
                  <c:v>83</c:v>
                </c:pt>
                <c:pt idx="5">
                  <c:v>75</c:v>
                </c:pt>
                <c:pt idx="6">
                  <c:v>72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2-4519-B22B-81A1C8841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3215632"/>
        <c:axId val="773218256"/>
      </c:barChart>
      <c:catAx>
        <c:axId val="77321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3218256"/>
        <c:crosses val="autoZero"/>
        <c:auto val="1"/>
        <c:lblAlgn val="ctr"/>
        <c:lblOffset val="100"/>
        <c:noMultiLvlLbl val="0"/>
      </c:catAx>
      <c:valAx>
        <c:axId val="77321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321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/>
            </a:pPr>
            <a:r>
              <a:rPr lang="en-US"/>
              <a:t>Sliedrechtse Biesbosch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Fytobenthos'!$K$6</c:f>
              <c:strCache>
                <c:ptCount val="1"/>
                <c:pt idx="0">
                  <c:v>Sliedrechtse Biesbosch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Fytobenthos'!$A$10:$A$17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'8 - Fytobenthos'!$K$10:$K$17</c:f>
              <c:numCache>
                <c:formatCode>General</c:formatCode>
                <c:ptCount val="8"/>
                <c:pt idx="0">
                  <c:v>0</c:v>
                </c:pt>
                <c:pt idx="1">
                  <c:v>56</c:v>
                </c:pt>
                <c:pt idx="2">
                  <c:v>0</c:v>
                </c:pt>
                <c:pt idx="3">
                  <c:v>55</c:v>
                </c:pt>
                <c:pt idx="4">
                  <c:v>48</c:v>
                </c:pt>
                <c:pt idx="5">
                  <c:v>56</c:v>
                </c:pt>
                <c:pt idx="6">
                  <c:v>64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1-4EB6-B54C-27AA2F7C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3215632"/>
        <c:axId val="773218256"/>
      </c:barChart>
      <c:catAx>
        <c:axId val="77321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3218256"/>
        <c:crosses val="autoZero"/>
        <c:auto val="1"/>
        <c:lblAlgn val="ctr"/>
        <c:lblOffset val="100"/>
        <c:noMultiLvlLbl val="0"/>
      </c:catAx>
      <c:valAx>
        <c:axId val="77321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321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/>
            </a:pPr>
            <a:r>
              <a:rPr lang="en-US"/>
              <a:t>Poederoijen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Fytobenthos'!$J$6</c:f>
              <c:strCache>
                <c:ptCount val="1"/>
                <c:pt idx="0">
                  <c:v>Poederoijen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Fytobenthos'!$A$10:$A$17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'8 - Fytobenthos'!$J$10:$J$17</c:f>
              <c:numCache>
                <c:formatCode>General</c:formatCode>
                <c:ptCount val="8"/>
                <c:pt idx="0">
                  <c:v>73</c:v>
                </c:pt>
                <c:pt idx="1">
                  <c:v>56</c:v>
                </c:pt>
                <c:pt idx="2">
                  <c:v>0</c:v>
                </c:pt>
                <c:pt idx="3">
                  <c:v>59</c:v>
                </c:pt>
                <c:pt idx="4">
                  <c:v>41</c:v>
                </c:pt>
                <c:pt idx="5">
                  <c:v>54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B-43D1-BC80-B3082371F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3215632"/>
        <c:axId val="773218256"/>
      </c:barChart>
      <c:catAx>
        <c:axId val="77321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3218256"/>
        <c:crosses val="autoZero"/>
        <c:auto val="1"/>
        <c:lblAlgn val="ctr"/>
        <c:lblOffset val="100"/>
        <c:noMultiLvlLbl val="0"/>
      </c:catAx>
      <c:valAx>
        <c:axId val="77321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321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/>
            </a:pPr>
            <a:r>
              <a:rPr lang="en-US"/>
              <a:t>Eijsden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Fytobenthos'!$S$6</c:f>
              <c:strCache>
                <c:ptCount val="1"/>
                <c:pt idx="0">
                  <c:v>Eijsden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Fytobenthos'!$A$10:$A$17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'8 - Fytobenthos'!$S$10:$S$17</c:f>
              <c:numCache>
                <c:formatCode>General</c:formatCode>
                <c:ptCount val="8"/>
                <c:pt idx="0">
                  <c:v>54</c:v>
                </c:pt>
                <c:pt idx="1">
                  <c:v>59</c:v>
                </c:pt>
                <c:pt idx="2">
                  <c:v>0</c:v>
                </c:pt>
                <c:pt idx="3">
                  <c:v>76</c:v>
                </c:pt>
                <c:pt idx="4">
                  <c:v>62</c:v>
                </c:pt>
                <c:pt idx="5">
                  <c:v>52</c:v>
                </c:pt>
                <c:pt idx="6">
                  <c:v>0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4-4BF5-9E91-841FDA587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3215632"/>
        <c:axId val="773218256"/>
      </c:barChart>
      <c:catAx>
        <c:axId val="77321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3218256"/>
        <c:crosses val="autoZero"/>
        <c:auto val="1"/>
        <c:lblAlgn val="ctr"/>
        <c:lblOffset val="100"/>
        <c:noMultiLvlLbl val="0"/>
      </c:catAx>
      <c:valAx>
        <c:axId val="77321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321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/>
            </a:pPr>
            <a:r>
              <a:rPr lang="en-US"/>
              <a:t>Belfeld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Fytobenthos'!$R$6</c:f>
              <c:strCache>
                <c:ptCount val="1"/>
                <c:pt idx="0">
                  <c:v>Belfeld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Fytobenthos'!$A$10:$A$17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'8 - Fytobenthos'!$R$10:$R$17</c:f>
              <c:numCache>
                <c:formatCode>General</c:formatCode>
                <c:ptCount val="8"/>
                <c:pt idx="0">
                  <c:v>56</c:v>
                </c:pt>
                <c:pt idx="1">
                  <c:v>57</c:v>
                </c:pt>
                <c:pt idx="2">
                  <c:v>0</c:v>
                </c:pt>
                <c:pt idx="3">
                  <c:v>73</c:v>
                </c:pt>
                <c:pt idx="4">
                  <c:v>59</c:v>
                </c:pt>
                <c:pt idx="5">
                  <c:v>59</c:v>
                </c:pt>
                <c:pt idx="6">
                  <c:v>0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0-4A45-9ED0-8BFE6B2AF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3215632"/>
        <c:axId val="773218256"/>
      </c:barChart>
      <c:catAx>
        <c:axId val="77321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3218256"/>
        <c:crosses val="autoZero"/>
        <c:auto val="1"/>
        <c:lblAlgn val="ctr"/>
        <c:lblOffset val="100"/>
        <c:noMultiLvlLbl val="0"/>
      </c:catAx>
      <c:valAx>
        <c:axId val="77321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7321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Grensmaas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KRW'!$C$57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KRW'!$B$76:$B$77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KRW'!$C$76:$C$77</c:f>
              <c:numCache>
                <c:formatCode>General</c:formatCode>
                <c:ptCount val="2"/>
                <c:pt idx="0">
                  <c:v>0.41099999999999998</c:v>
                </c:pt>
                <c:pt idx="1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6F-4B51-B2EE-95B2F31D1206}"/>
            </c:ext>
          </c:extLst>
        </c:ser>
        <c:ser>
          <c:idx val="1"/>
          <c:order val="1"/>
          <c:tx>
            <c:strRef>
              <c:f>'1 - Toetsresultaten KRW'!$D$57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KRW'!$B$76:$B$77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KRW'!$D$76:$D$77</c:f>
              <c:numCache>
                <c:formatCode>General</c:formatCode>
                <c:ptCount val="2"/>
                <c:pt idx="0">
                  <c:v>0.72899999999999998</c:v>
                </c:pt>
                <c:pt idx="1">
                  <c:v>0.23899999999999999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6F-4B51-B2EE-95B2F31D1206}"/>
            </c:ext>
          </c:extLst>
        </c:ser>
        <c:ser>
          <c:idx val="2"/>
          <c:order val="2"/>
          <c:tx>
            <c:strRef>
              <c:f>'1 - Toetsresultaten KRW'!$E$57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KRW'!$B$76:$B$77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KRW'!$E$76:$E$77</c:f>
              <c:numCache>
                <c:formatCode>General</c:formatCode>
                <c:ptCount val="2"/>
                <c:pt idx="0">
                  <c:v>0.69199999999999995</c:v>
                </c:pt>
                <c:pt idx="1">
                  <c:v>0.71199999999999997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6F-4B51-B2EE-95B2F31D1206}"/>
            </c:ext>
          </c:extLst>
        </c:ser>
        <c:ser>
          <c:idx val="3"/>
          <c:order val="3"/>
          <c:tx>
            <c:strRef>
              <c:f>'1 - Toetsresultaten KRW'!$F$57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KRW'!$B$76:$B$77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KRW'!$F$76:$F$77</c:f>
              <c:numCache>
                <c:formatCode>0.000</c:formatCode>
                <c:ptCount val="2"/>
                <c:pt idx="0" formatCode="General">
                  <c:v>0.61099999999999999</c:v>
                </c:pt>
                <c:pt idx="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6F-4B51-B2EE-95B2F31D1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47680"/>
        <c:axId val="58649216"/>
      </c:lineChart>
      <c:catAx>
        <c:axId val="586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9216"/>
        <c:crosses val="autoZero"/>
        <c:auto val="1"/>
        <c:lblAlgn val="ctr"/>
        <c:lblOffset val="100"/>
        <c:noMultiLvlLbl val="0"/>
      </c:catAx>
      <c:valAx>
        <c:axId val="586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6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IF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Relationship Id="rId14" Type="http://schemas.openxmlformats.org/officeDocument/2006/relationships/chart" Target="../charts/chart5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13" Type="http://schemas.openxmlformats.org/officeDocument/2006/relationships/chart" Target="../charts/chart74.xml"/><Relationship Id="rId18" Type="http://schemas.openxmlformats.org/officeDocument/2006/relationships/chart" Target="../charts/chart7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12" Type="http://schemas.openxmlformats.org/officeDocument/2006/relationships/chart" Target="../charts/chart73.xml"/><Relationship Id="rId17" Type="http://schemas.openxmlformats.org/officeDocument/2006/relationships/chart" Target="../charts/chart78.xml"/><Relationship Id="rId2" Type="http://schemas.openxmlformats.org/officeDocument/2006/relationships/chart" Target="../charts/chart63.xml"/><Relationship Id="rId16" Type="http://schemas.openxmlformats.org/officeDocument/2006/relationships/chart" Target="../charts/chart77.xml"/><Relationship Id="rId20" Type="http://schemas.openxmlformats.org/officeDocument/2006/relationships/chart" Target="../charts/chart81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5" Type="http://schemas.openxmlformats.org/officeDocument/2006/relationships/chart" Target="../charts/chart76.xml"/><Relationship Id="rId10" Type="http://schemas.openxmlformats.org/officeDocument/2006/relationships/chart" Target="../charts/chart71.xml"/><Relationship Id="rId19" Type="http://schemas.openxmlformats.org/officeDocument/2006/relationships/chart" Target="../charts/chart80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Relationship Id="rId14" Type="http://schemas.openxmlformats.org/officeDocument/2006/relationships/chart" Target="../charts/chart7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5" Type="http://schemas.openxmlformats.org/officeDocument/2006/relationships/chart" Target="../charts/chart86.xml"/><Relationship Id="rId4" Type="http://schemas.openxmlformats.org/officeDocument/2006/relationships/chart" Target="../charts/chart8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1933575</xdr:colOff>
      <xdr:row>0</xdr:row>
      <xdr:rowOff>66675</xdr:rowOff>
    </xdr:from>
    <xdr:to>
      <xdr:col>5</xdr:col>
      <xdr:colOff>428625</xdr:colOff>
      <xdr:row>4</xdr:row>
      <xdr:rowOff>47625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6675"/>
          <a:ext cx="4533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707781</xdr:colOff>
      <xdr:row>37</xdr:row>
      <xdr:rowOff>525780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920" y="6941820"/>
          <a:ext cx="707781" cy="5257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504825</xdr:colOff>
      <xdr:row>34</xdr:row>
      <xdr:rowOff>6773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5724525"/>
          <a:ext cx="504825" cy="549698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0.13123</cdr:x>
      <cdr:y>0.19005</cdr:y>
    </cdr:from>
    <cdr:to>
      <cdr:x>0.7142</cdr:x>
      <cdr:y>0.37362</cdr:y>
    </cdr:to>
    <cdr:sp macro="" textlink="">
      <cdr:nvSpPr>
        <cdr:cNvPr id="10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28966" y="681548"/>
          <a:ext cx="3238196" cy="658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0.13124</cdr:x>
      <cdr:y>0.37905</cdr:y>
    </cdr:from>
    <cdr:to>
      <cdr:x>0.71563</cdr:x>
      <cdr:y>0.54626</cdr:y>
    </cdr:to>
    <cdr:sp macro="" textlink="">
      <cdr:nvSpPr>
        <cdr:cNvPr id="11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28967" y="1359336"/>
          <a:ext cx="3246132" cy="5996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0.13266</cdr:x>
      <cdr:y>0.55604</cdr:y>
    </cdr:from>
    <cdr:to>
      <cdr:x>0.71706</cdr:x>
      <cdr:y>0.73218</cdr:y>
    </cdr:to>
    <cdr:sp macro="" textlink="">
      <cdr:nvSpPr>
        <cdr:cNvPr id="12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36904" y="1994053"/>
          <a:ext cx="3246133" cy="6316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0.13266</cdr:x>
      <cdr:y>0.73894</cdr:y>
    </cdr:from>
    <cdr:to>
      <cdr:x>0.71706</cdr:x>
      <cdr:y>0.91589</cdr:y>
    </cdr:to>
    <cdr:sp macro="" textlink="">
      <cdr:nvSpPr>
        <cdr:cNvPr id="13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36903" y="2649945"/>
          <a:ext cx="3246133" cy="6345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0.13664</cdr:x>
      <cdr:y>0.18092</cdr:y>
    </cdr:from>
    <cdr:to>
      <cdr:x>0.71354</cdr:x>
      <cdr:y>0.45238</cdr:y>
    </cdr:to>
    <cdr:sp macro="" textlink="">
      <cdr:nvSpPr>
        <cdr:cNvPr id="10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49684" y="651400"/>
          <a:ext cx="3165092" cy="9773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0.13664</cdr:x>
      <cdr:y>0.46111</cdr:y>
    </cdr:from>
    <cdr:to>
      <cdr:x>0.71354</cdr:x>
      <cdr:y>0.61199</cdr:y>
    </cdr:to>
    <cdr:sp macro="" textlink="">
      <cdr:nvSpPr>
        <cdr:cNvPr id="11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49683" y="1660215"/>
          <a:ext cx="3165092" cy="5432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0.13773</cdr:x>
      <cdr:y>0.62081</cdr:y>
    </cdr:from>
    <cdr:to>
      <cdr:x>0.71412</cdr:x>
      <cdr:y>0.75838</cdr:y>
    </cdr:to>
    <cdr:sp macro="" textlink="">
      <cdr:nvSpPr>
        <cdr:cNvPr id="12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55650" y="2235200"/>
          <a:ext cx="3162300" cy="495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0.13773</cdr:x>
      <cdr:y>0.76543</cdr:y>
    </cdr:from>
    <cdr:to>
      <cdr:x>0.71412</cdr:x>
      <cdr:y>0.90829</cdr:y>
    </cdr:to>
    <cdr:sp macro="" textlink="">
      <cdr:nvSpPr>
        <cdr:cNvPr id="13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55650" y="2755899"/>
          <a:ext cx="3162300" cy="514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0.13314</cdr:x>
      <cdr:y>0.19005</cdr:y>
    </cdr:from>
    <cdr:to>
      <cdr:x>0.71449</cdr:x>
      <cdr:y>0.5135</cdr:y>
    </cdr:to>
    <cdr:sp macro="" textlink="">
      <cdr:nvSpPr>
        <cdr:cNvPr id="10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42950" y="681548"/>
          <a:ext cx="3243948" cy="1159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0.1329</cdr:x>
      <cdr:y>0.52014</cdr:y>
    </cdr:from>
    <cdr:to>
      <cdr:x>0.71306</cdr:x>
      <cdr:y>0.65516</cdr:y>
    </cdr:to>
    <cdr:sp macro="" textlink="">
      <cdr:nvSpPr>
        <cdr:cNvPr id="11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38188" y="1865312"/>
          <a:ext cx="3222624" cy="484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0.13266</cdr:x>
      <cdr:y>0.66228</cdr:y>
    </cdr:from>
    <cdr:to>
      <cdr:x>0.71306</cdr:x>
      <cdr:y>0.78353</cdr:y>
    </cdr:to>
    <cdr:sp macro="" textlink="">
      <cdr:nvSpPr>
        <cdr:cNvPr id="12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36904" y="2375049"/>
          <a:ext cx="3223908" cy="4348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0.1329</cdr:x>
      <cdr:y>0.79017</cdr:y>
    </cdr:from>
    <cdr:to>
      <cdr:x>0.71449</cdr:x>
      <cdr:y>0.91412</cdr:y>
    </cdr:to>
    <cdr:sp macro="" textlink="">
      <cdr:nvSpPr>
        <cdr:cNvPr id="13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38187" y="2833688"/>
          <a:ext cx="3230563" cy="444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635000</xdr:colOff>
      <xdr:row>6</xdr:row>
      <xdr:rowOff>6350</xdr:rowOff>
    </xdr:from>
    <xdr:to>
      <xdr:col>23</xdr:col>
      <xdr:colOff>669773</xdr:colOff>
      <xdr:row>25</xdr:row>
      <xdr:rowOff>119743</xdr:rowOff>
    </xdr:to>
    <xdr:graphicFrame macro="">
      <xdr:nvGraphicFramePr>
        <xdr:cNvPr id="4" name="Grafiek 27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6</xdr:row>
      <xdr:rowOff>0</xdr:rowOff>
    </xdr:from>
    <xdr:to>
      <xdr:col>35</xdr:col>
      <xdr:colOff>244323</xdr:colOff>
      <xdr:row>25</xdr:row>
      <xdr:rowOff>113393</xdr:rowOff>
    </xdr:to>
    <xdr:graphicFrame macro="">
      <xdr:nvGraphicFramePr>
        <xdr:cNvPr id="24" name="Grafiek 27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532534</xdr:colOff>
      <xdr:row>94</xdr:row>
      <xdr:rowOff>63862</xdr:rowOff>
    </xdr:from>
    <xdr:to>
      <xdr:col>23</xdr:col>
      <xdr:colOff>569688</xdr:colOff>
      <xdr:row>112</xdr:row>
      <xdr:rowOff>177255</xdr:rowOff>
    </xdr:to>
    <xdr:graphicFrame macro="">
      <xdr:nvGraphicFramePr>
        <xdr:cNvPr id="25" name="Grafiek 27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29</xdr:row>
      <xdr:rowOff>173181</xdr:rowOff>
    </xdr:from>
    <xdr:to>
      <xdr:col>23</xdr:col>
      <xdr:colOff>691998</xdr:colOff>
      <xdr:row>48</xdr:row>
      <xdr:rowOff>96074</xdr:rowOff>
    </xdr:to>
    <xdr:graphicFrame macro="">
      <xdr:nvGraphicFramePr>
        <xdr:cNvPr id="26" name="Grafiek 27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755939</xdr:colOff>
      <xdr:row>94</xdr:row>
      <xdr:rowOff>61480</xdr:rowOff>
    </xdr:from>
    <xdr:to>
      <xdr:col>35</xdr:col>
      <xdr:colOff>186307</xdr:colOff>
      <xdr:row>112</xdr:row>
      <xdr:rowOff>174873</xdr:rowOff>
    </xdr:to>
    <xdr:graphicFrame macro="">
      <xdr:nvGraphicFramePr>
        <xdr:cNvPr id="28" name="Grafiek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748393</xdr:colOff>
      <xdr:row>29</xdr:row>
      <xdr:rowOff>159575</xdr:rowOff>
    </xdr:from>
    <xdr:to>
      <xdr:col>35</xdr:col>
      <xdr:colOff>244323</xdr:colOff>
      <xdr:row>48</xdr:row>
      <xdr:rowOff>96075</xdr:rowOff>
    </xdr:to>
    <xdr:graphicFrame macro="">
      <xdr:nvGraphicFramePr>
        <xdr:cNvPr id="29" name="Grafiek 27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17318</xdr:colOff>
      <xdr:row>50</xdr:row>
      <xdr:rowOff>17318</xdr:rowOff>
    </xdr:from>
    <xdr:to>
      <xdr:col>23</xdr:col>
      <xdr:colOff>709316</xdr:colOff>
      <xdr:row>68</xdr:row>
      <xdr:rowOff>130711</xdr:rowOff>
    </xdr:to>
    <xdr:graphicFrame macro="">
      <xdr:nvGraphicFramePr>
        <xdr:cNvPr id="10" name="Grafiek 27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17318</xdr:colOff>
      <xdr:row>50</xdr:row>
      <xdr:rowOff>17318</xdr:rowOff>
    </xdr:from>
    <xdr:to>
      <xdr:col>35</xdr:col>
      <xdr:colOff>261641</xdr:colOff>
      <xdr:row>68</xdr:row>
      <xdr:rowOff>130711</xdr:rowOff>
    </xdr:to>
    <xdr:graphicFrame macro="">
      <xdr:nvGraphicFramePr>
        <xdr:cNvPr id="11" name="Grafiek 27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519547</xdr:colOff>
      <xdr:row>72</xdr:row>
      <xdr:rowOff>51955</xdr:rowOff>
    </xdr:from>
    <xdr:to>
      <xdr:col>23</xdr:col>
      <xdr:colOff>553454</xdr:colOff>
      <xdr:row>90</xdr:row>
      <xdr:rowOff>165055</xdr:rowOff>
    </xdr:to>
    <xdr:graphicFrame macro="">
      <xdr:nvGraphicFramePr>
        <xdr:cNvPr id="22" name="Grafiek 27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675411</xdr:colOff>
      <xdr:row>72</xdr:row>
      <xdr:rowOff>51955</xdr:rowOff>
    </xdr:from>
    <xdr:to>
      <xdr:col>35</xdr:col>
      <xdr:colOff>118027</xdr:colOff>
      <xdr:row>90</xdr:row>
      <xdr:rowOff>165055</xdr:rowOff>
    </xdr:to>
    <xdr:graphicFrame macro="">
      <xdr:nvGraphicFramePr>
        <xdr:cNvPr id="23" name="Grafiek 27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17</xdr:row>
      <xdr:rowOff>0</xdr:rowOff>
    </xdr:from>
    <xdr:to>
      <xdr:col>20</xdr:col>
      <xdr:colOff>571500</xdr:colOff>
      <xdr:row>34</xdr:row>
      <xdr:rowOff>0</xdr:rowOff>
    </xdr:to>
    <xdr:graphicFrame macro="">
      <xdr:nvGraphicFramePr>
        <xdr:cNvPr id="18" name="Grafiek 2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17</xdr:row>
      <xdr:rowOff>0</xdr:rowOff>
    </xdr:from>
    <xdr:to>
      <xdr:col>33</xdr:col>
      <xdr:colOff>257735</xdr:colOff>
      <xdr:row>34</xdr:row>
      <xdr:rowOff>0</xdr:rowOff>
    </xdr:to>
    <xdr:graphicFrame macro="">
      <xdr:nvGraphicFramePr>
        <xdr:cNvPr id="34" name="Grafiek 2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40822</xdr:colOff>
      <xdr:row>16</xdr:row>
      <xdr:rowOff>149678</xdr:rowOff>
    </xdr:from>
    <xdr:to>
      <xdr:col>46</xdr:col>
      <xdr:colOff>298557</xdr:colOff>
      <xdr:row>34</xdr:row>
      <xdr:rowOff>0</xdr:rowOff>
    </xdr:to>
    <xdr:graphicFrame macro="">
      <xdr:nvGraphicFramePr>
        <xdr:cNvPr id="39" name="Grafiek 2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34</xdr:row>
      <xdr:rowOff>0</xdr:rowOff>
    </xdr:from>
    <xdr:to>
      <xdr:col>20</xdr:col>
      <xdr:colOff>571500</xdr:colOff>
      <xdr:row>50</xdr:row>
      <xdr:rowOff>103652</xdr:rowOff>
    </xdr:to>
    <xdr:graphicFrame macro="">
      <xdr:nvGraphicFramePr>
        <xdr:cNvPr id="22" name="Grafiek 23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34</xdr:row>
      <xdr:rowOff>0</xdr:rowOff>
    </xdr:from>
    <xdr:to>
      <xdr:col>33</xdr:col>
      <xdr:colOff>257735</xdr:colOff>
      <xdr:row>50</xdr:row>
      <xdr:rowOff>103652</xdr:rowOff>
    </xdr:to>
    <xdr:graphicFrame macro="">
      <xdr:nvGraphicFramePr>
        <xdr:cNvPr id="23" name="Grafiek 2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0</xdr:colOff>
      <xdr:row>34</xdr:row>
      <xdr:rowOff>0</xdr:rowOff>
    </xdr:from>
    <xdr:to>
      <xdr:col>46</xdr:col>
      <xdr:colOff>257735</xdr:colOff>
      <xdr:row>50</xdr:row>
      <xdr:rowOff>103652</xdr:rowOff>
    </xdr:to>
    <xdr:graphicFrame macro="">
      <xdr:nvGraphicFramePr>
        <xdr:cNvPr id="24" name="Grafiek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20</xdr:col>
      <xdr:colOff>571500</xdr:colOff>
      <xdr:row>67</xdr:row>
      <xdr:rowOff>103652</xdr:rowOff>
    </xdr:to>
    <xdr:graphicFrame macro="">
      <xdr:nvGraphicFramePr>
        <xdr:cNvPr id="25" name="Grafiek 23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0</xdr:colOff>
      <xdr:row>51</xdr:row>
      <xdr:rowOff>0</xdr:rowOff>
    </xdr:from>
    <xdr:to>
      <xdr:col>33</xdr:col>
      <xdr:colOff>257735</xdr:colOff>
      <xdr:row>67</xdr:row>
      <xdr:rowOff>103652</xdr:rowOff>
    </xdr:to>
    <xdr:graphicFrame macro="">
      <xdr:nvGraphicFramePr>
        <xdr:cNvPr id="26" name="Grafiek 23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0</xdr:colOff>
      <xdr:row>51</xdr:row>
      <xdr:rowOff>0</xdr:rowOff>
    </xdr:from>
    <xdr:to>
      <xdr:col>46</xdr:col>
      <xdr:colOff>257735</xdr:colOff>
      <xdr:row>67</xdr:row>
      <xdr:rowOff>103652</xdr:rowOff>
    </xdr:to>
    <xdr:graphicFrame macro="">
      <xdr:nvGraphicFramePr>
        <xdr:cNvPr id="27" name="Grafiek 23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68</xdr:row>
      <xdr:rowOff>0</xdr:rowOff>
    </xdr:from>
    <xdr:to>
      <xdr:col>20</xdr:col>
      <xdr:colOff>571500</xdr:colOff>
      <xdr:row>71</xdr:row>
      <xdr:rowOff>0</xdr:rowOff>
    </xdr:to>
    <xdr:graphicFrame macro="">
      <xdr:nvGraphicFramePr>
        <xdr:cNvPr id="28" name="Grafiek 2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71</xdr:row>
      <xdr:rowOff>0</xdr:rowOff>
    </xdr:from>
    <xdr:to>
      <xdr:col>20</xdr:col>
      <xdr:colOff>571500</xdr:colOff>
      <xdr:row>87</xdr:row>
      <xdr:rowOff>103652</xdr:rowOff>
    </xdr:to>
    <xdr:graphicFrame macro="">
      <xdr:nvGraphicFramePr>
        <xdr:cNvPr id="32" name="Grafiek 23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0</xdr:colOff>
      <xdr:row>71</xdr:row>
      <xdr:rowOff>0</xdr:rowOff>
    </xdr:from>
    <xdr:to>
      <xdr:col>33</xdr:col>
      <xdr:colOff>257735</xdr:colOff>
      <xdr:row>87</xdr:row>
      <xdr:rowOff>103652</xdr:rowOff>
    </xdr:to>
    <xdr:graphicFrame macro="">
      <xdr:nvGraphicFramePr>
        <xdr:cNvPr id="33" name="Grafiek 23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35</xdr:col>
      <xdr:colOff>0</xdr:colOff>
      <xdr:row>71</xdr:row>
      <xdr:rowOff>0</xdr:rowOff>
    </xdr:from>
    <xdr:to>
      <xdr:col>46</xdr:col>
      <xdr:colOff>257735</xdr:colOff>
      <xdr:row>87</xdr:row>
      <xdr:rowOff>103652</xdr:rowOff>
    </xdr:to>
    <xdr:graphicFrame macro="">
      <xdr:nvGraphicFramePr>
        <xdr:cNvPr id="43" name="Grafiek 23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89</xdr:row>
      <xdr:rowOff>0</xdr:rowOff>
    </xdr:from>
    <xdr:to>
      <xdr:col>20</xdr:col>
      <xdr:colOff>571500</xdr:colOff>
      <xdr:row>105</xdr:row>
      <xdr:rowOff>103652</xdr:rowOff>
    </xdr:to>
    <xdr:graphicFrame macro="">
      <xdr:nvGraphicFramePr>
        <xdr:cNvPr id="37" name="Grafiek 23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89</xdr:row>
      <xdr:rowOff>0</xdr:rowOff>
    </xdr:from>
    <xdr:to>
      <xdr:col>33</xdr:col>
      <xdr:colOff>257735</xdr:colOff>
      <xdr:row>105</xdr:row>
      <xdr:rowOff>103652</xdr:rowOff>
    </xdr:to>
    <xdr:graphicFrame macro="">
      <xdr:nvGraphicFramePr>
        <xdr:cNvPr id="38" name="Grafiek 23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0</xdr:colOff>
      <xdr:row>89</xdr:row>
      <xdr:rowOff>0</xdr:rowOff>
    </xdr:from>
    <xdr:to>
      <xdr:col>46</xdr:col>
      <xdr:colOff>257735</xdr:colOff>
      <xdr:row>105</xdr:row>
      <xdr:rowOff>103652</xdr:rowOff>
    </xdr:to>
    <xdr:graphicFrame macro="">
      <xdr:nvGraphicFramePr>
        <xdr:cNvPr id="40" name="Grafiek 23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9524</xdr:colOff>
      <xdr:row>5</xdr:row>
      <xdr:rowOff>19050</xdr:rowOff>
    </xdr:from>
    <xdr:to>
      <xdr:col>22</xdr:col>
      <xdr:colOff>57149</xdr:colOff>
      <xdr:row>23</xdr:row>
      <xdr:rowOff>173132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24</xdr:row>
      <xdr:rowOff>0</xdr:rowOff>
    </xdr:from>
    <xdr:to>
      <xdr:col>22</xdr:col>
      <xdr:colOff>47625</xdr:colOff>
      <xdr:row>45</xdr:row>
      <xdr:rowOff>154082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46</xdr:row>
      <xdr:rowOff>0</xdr:rowOff>
    </xdr:from>
    <xdr:to>
      <xdr:col>22</xdr:col>
      <xdr:colOff>47625</xdr:colOff>
      <xdr:row>65</xdr:row>
      <xdr:rowOff>154082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71</xdr:row>
      <xdr:rowOff>0</xdr:rowOff>
    </xdr:from>
    <xdr:to>
      <xdr:col>22</xdr:col>
      <xdr:colOff>47625</xdr:colOff>
      <xdr:row>92</xdr:row>
      <xdr:rowOff>154082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96</xdr:row>
      <xdr:rowOff>0</xdr:rowOff>
    </xdr:from>
    <xdr:to>
      <xdr:col>22</xdr:col>
      <xdr:colOff>47625</xdr:colOff>
      <xdr:row>116</xdr:row>
      <xdr:rowOff>154082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547687</xdr:colOff>
      <xdr:row>5</xdr:row>
      <xdr:rowOff>1</xdr:rowOff>
    </xdr:from>
    <xdr:to>
      <xdr:col>32</xdr:col>
      <xdr:colOff>595312</xdr:colOff>
      <xdr:row>23</xdr:row>
      <xdr:rowOff>154083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24</xdr:row>
      <xdr:rowOff>0</xdr:rowOff>
    </xdr:from>
    <xdr:to>
      <xdr:col>33</xdr:col>
      <xdr:colOff>47625</xdr:colOff>
      <xdr:row>45</xdr:row>
      <xdr:rowOff>154082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0</xdr:colOff>
      <xdr:row>46</xdr:row>
      <xdr:rowOff>0</xdr:rowOff>
    </xdr:from>
    <xdr:to>
      <xdr:col>33</xdr:col>
      <xdr:colOff>47625</xdr:colOff>
      <xdr:row>65</xdr:row>
      <xdr:rowOff>154082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0</xdr:colOff>
      <xdr:row>71</xdr:row>
      <xdr:rowOff>0</xdr:rowOff>
    </xdr:from>
    <xdr:to>
      <xdr:col>33</xdr:col>
      <xdr:colOff>47625</xdr:colOff>
      <xdr:row>92</xdr:row>
      <xdr:rowOff>154082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96</xdr:row>
      <xdr:rowOff>0</xdr:rowOff>
    </xdr:from>
    <xdr:to>
      <xdr:col>33</xdr:col>
      <xdr:colOff>47625</xdr:colOff>
      <xdr:row>116</xdr:row>
      <xdr:rowOff>154082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200242</xdr:colOff>
      <xdr:row>4</xdr:row>
      <xdr:rowOff>187253</xdr:rowOff>
    </xdr:from>
    <xdr:to>
      <xdr:col>43</xdr:col>
      <xdr:colOff>247867</xdr:colOff>
      <xdr:row>23</xdr:row>
      <xdr:rowOff>150835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0</xdr:colOff>
      <xdr:row>24</xdr:row>
      <xdr:rowOff>0</xdr:rowOff>
    </xdr:from>
    <xdr:to>
      <xdr:col>44</xdr:col>
      <xdr:colOff>47625</xdr:colOff>
      <xdr:row>45</xdr:row>
      <xdr:rowOff>154082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0</xdr:colOff>
      <xdr:row>46</xdr:row>
      <xdr:rowOff>0</xdr:rowOff>
    </xdr:from>
    <xdr:to>
      <xdr:col>44</xdr:col>
      <xdr:colOff>47625</xdr:colOff>
      <xdr:row>65</xdr:row>
      <xdr:rowOff>154082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0</xdr:colOff>
      <xdr:row>71</xdr:row>
      <xdr:rowOff>0</xdr:rowOff>
    </xdr:from>
    <xdr:to>
      <xdr:col>44</xdr:col>
      <xdr:colOff>47625</xdr:colOff>
      <xdr:row>92</xdr:row>
      <xdr:rowOff>154082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0</xdr:colOff>
      <xdr:row>96</xdr:row>
      <xdr:rowOff>0</xdr:rowOff>
    </xdr:from>
    <xdr:to>
      <xdr:col>44</xdr:col>
      <xdr:colOff>47625</xdr:colOff>
      <xdr:row>116</xdr:row>
      <xdr:rowOff>154082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1253402</xdr:colOff>
      <xdr:row>13</xdr:row>
      <xdr:rowOff>175346</xdr:rowOff>
    </xdr:from>
    <xdr:to>
      <xdr:col>20</xdr:col>
      <xdr:colOff>53213</xdr:colOff>
      <xdr:row>30</xdr:row>
      <xdr:rowOff>80752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6495</xdr:colOff>
      <xdr:row>13</xdr:row>
      <xdr:rowOff>176430</xdr:rowOff>
    </xdr:from>
    <xdr:to>
      <xdr:col>32</xdr:col>
      <xdr:colOff>330306</xdr:colOff>
      <xdr:row>30</xdr:row>
      <xdr:rowOff>76424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17318</xdr:colOff>
      <xdr:row>14</xdr:row>
      <xdr:rowOff>0</xdr:rowOff>
    </xdr:from>
    <xdr:to>
      <xdr:col>44</xdr:col>
      <xdr:colOff>341129</xdr:colOff>
      <xdr:row>30</xdr:row>
      <xdr:rowOff>101318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1229590</xdr:colOff>
      <xdr:row>32</xdr:row>
      <xdr:rowOff>103909</xdr:rowOff>
    </xdr:from>
    <xdr:to>
      <xdr:col>20</xdr:col>
      <xdr:colOff>29402</xdr:colOff>
      <xdr:row>56</xdr:row>
      <xdr:rowOff>80753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848592</xdr:colOff>
      <xdr:row>32</xdr:row>
      <xdr:rowOff>69273</xdr:rowOff>
    </xdr:from>
    <xdr:to>
      <xdr:col>32</xdr:col>
      <xdr:colOff>306495</xdr:colOff>
      <xdr:row>56</xdr:row>
      <xdr:rowOff>46117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34636</xdr:colOff>
      <xdr:row>32</xdr:row>
      <xdr:rowOff>69272</xdr:rowOff>
    </xdr:from>
    <xdr:to>
      <xdr:col>44</xdr:col>
      <xdr:colOff>358448</xdr:colOff>
      <xdr:row>56</xdr:row>
      <xdr:rowOff>46116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244929</xdr:colOff>
      <xdr:row>84</xdr:row>
      <xdr:rowOff>13609</xdr:rowOff>
    </xdr:from>
    <xdr:to>
      <xdr:col>49</xdr:col>
      <xdr:colOff>625928</xdr:colOff>
      <xdr:row>103</xdr:row>
      <xdr:rowOff>163628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84</xdr:row>
      <xdr:rowOff>0</xdr:rowOff>
    </xdr:from>
    <xdr:to>
      <xdr:col>21</xdr:col>
      <xdr:colOff>564357</xdr:colOff>
      <xdr:row>103</xdr:row>
      <xdr:rowOff>150019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84</xdr:row>
      <xdr:rowOff>0</xdr:rowOff>
    </xdr:from>
    <xdr:to>
      <xdr:col>31</xdr:col>
      <xdr:colOff>564357</xdr:colOff>
      <xdr:row>103</xdr:row>
      <xdr:rowOff>150019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0</xdr:colOff>
      <xdr:row>84</xdr:row>
      <xdr:rowOff>0</xdr:rowOff>
    </xdr:from>
    <xdr:to>
      <xdr:col>41</xdr:col>
      <xdr:colOff>564357</xdr:colOff>
      <xdr:row>103</xdr:row>
      <xdr:rowOff>150019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176893</xdr:colOff>
      <xdr:row>104</xdr:row>
      <xdr:rowOff>163285</xdr:rowOff>
    </xdr:from>
    <xdr:to>
      <xdr:col>50</xdr:col>
      <xdr:colOff>13607</xdr:colOff>
      <xdr:row>125</xdr:row>
      <xdr:rowOff>136411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49625</xdr:colOff>
      <xdr:row>127</xdr:row>
      <xdr:rowOff>92048</xdr:rowOff>
    </xdr:from>
    <xdr:to>
      <xdr:col>21</xdr:col>
      <xdr:colOff>648340</xdr:colOff>
      <xdr:row>148</xdr:row>
      <xdr:rowOff>62773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81644</xdr:colOff>
      <xdr:row>151</xdr:row>
      <xdr:rowOff>13608</xdr:rowOff>
    </xdr:from>
    <xdr:to>
      <xdr:col>21</xdr:col>
      <xdr:colOff>517073</xdr:colOff>
      <xdr:row>171</xdr:row>
      <xdr:rowOff>341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106</xdr:row>
      <xdr:rowOff>0</xdr:rowOff>
    </xdr:from>
    <xdr:to>
      <xdr:col>21</xdr:col>
      <xdr:colOff>564357</xdr:colOff>
      <xdr:row>126</xdr:row>
      <xdr:rowOff>150019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0</xdr:colOff>
      <xdr:row>106</xdr:row>
      <xdr:rowOff>0</xdr:rowOff>
    </xdr:from>
    <xdr:to>
      <xdr:col>31</xdr:col>
      <xdr:colOff>564357</xdr:colOff>
      <xdr:row>126</xdr:row>
      <xdr:rowOff>150019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64</xdr:col>
      <xdr:colOff>25854</xdr:colOff>
      <xdr:row>84</xdr:row>
      <xdr:rowOff>12246</xdr:rowOff>
    </xdr:from>
    <xdr:to>
      <xdr:col>72</xdr:col>
      <xdr:colOff>603818</xdr:colOff>
      <xdr:row>104</xdr:row>
      <xdr:rowOff>4422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73</xdr:col>
      <xdr:colOff>-1</xdr:colOff>
      <xdr:row>83</xdr:row>
      <xdr:rowOff>176892</xdr:rowOff>
    </xdr:from>
    <xdr:to>
      <xdr:col>81</xdr:col>
      <xdr:colOff>564357</xdr:colOff>
      <xdr:row>103</xdr:row>
      <xdr:rowOff>136411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73</xdr:col>
      <xdr:colOff>-1</xdr:colOff>
      <xdr:row>104</xdr:row>
      <xdr:rowOff>163286</xdr:rowOff>
    </xdr:from>
    <xdr:to>
      <xdr:col>81</xdr:col>
      <xdr:colOff>564356</xdr:colOff>
      <xdr:row>124</xdr:row>
      <xdr:rowOff>136412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63</xdr:col>
      <xdr:colOff>557893</xdr:colOff>
      <xdr:row>105</xdr:row>
      <xdr:rowOff>40821</xdr:rowOff>
    </xdr:from>
    <xdr:to>
      <xdr:col>72</xdr:col>
      <xdr:colOff>441893</xdr:colOff>
      <xdr:row>125</xdr:row>
      <xdr:rowOff>13947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64</xdr:col>
      <xdr:colOff>95251</xdr:colOff>
      <xdr:row>126</xdr:row>
      <xdr:rowOff>54428</xdr:rowOff>
    </xdr:from>
    <xdr:to>
      <xdr:col>72</xdr:col>
      <xdr:colOff>659608</xdr:colOff>
      <xdr:row>146</xdr:row>
      <xdr:rowOff>27554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616324</xdr:colOff>
      <xdr:row>128</xdr:row>
      <xdr:rowOff>0</xdr:rowOff>
    </xdr:from>
    <xdr:to>
      <xdr:col>31</xdr:col>
      <xdr:colOff>531479</xdr:colOff>
      <xdr:row>148</xdr:row>
      <xdr:rowOff>150019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134470</xdr:colOff>
      <xdr:row>129</xdr:row>
      <xdr:rowOff>123263</xdr:rowOff>
    </xdr:from>
    <xdr:to>
      <xdr:col>49</xdr:col>
      <xdr:colOff>654743</xdr:colOff>
      <xdr:row>150</xdr:row>
      <xdr:rowOff>96389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666750</xdr:colOff>
      <xdr:row>150</xdr:row>
      <xdr:rowOff>149679</xdr:rowOff>
    </xdr:from>
    <xdr:to>
      <xdr:col>31</xdr:col>
      <xdr:colOff>421822</xdr:colOff>
      <xdr:row>170</xdr:row>
      <xdr:rowOff>136412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32</xdr:col>
      <xdr:colOff>27214</xdr:colOff>
      <xdr:row>151</xdr:row>
      <xdr:rowOff>0</xdr:rowOff>
    </xdr:from>
    <xdr:to>
      <xdr:col>40</xdr:col>
      <xdr:colOff>462643</xdr:colOff>
      <xdr:row>170</xdr:row>
      <xdr:rowOff>163626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666749</xdr:colOff>
      <xdr:row>172</xdr:row>
      <xdr:rowOff>54428</xdr:rowOff>
    </xdr:from>
    <xdr:to>
      <xdr:col>40</xdr:col>
      <xdr:colOff>421821</xdr:colOff>
      <xdr:row>192</xdr:row>
      <xdr:rowOff>41161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41</xdr:col>
      <xdr:colOff>624692</xdr:colOff>
      <xdr:row>152</xdr:row>
      <xdr:rowOff>40822</xdr:rowOff>
    </xdr:from>
    <xdr:to>
      <xdr:col>50</xdr:col>
      <xdr:colOff>176893</xdr:colOff>
      <xdr:row>174</xdr:row>
      <xdr:rowOff>54428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6</xdr:col>
      <xdr:colOff>497898</xdr:colOff>
      <xdr:row>33</xdr:row>
      <xdr:rowOff>64294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17318</xdr:colOff>
      <xdr:row>34</xdr:row>
      <xdr:rowOff>173181</xdr:rowOff>
    </xdr:from>
    <xdr:to>
      <xdr:col>6</xdr:col>
      <xdr:colOff>515216</xdr:colOff>
      <xdr:row>50</xdr:row>
      <xdr:rowOff>64294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121228</xdr:colOff>
      <xdr:row>34</xdr:row>
      <xdr:rowOff>155864</xdr:rowOff>
    </xdr:from>
    <xdr:to>
      <xdr:col>13</xdr:col>
      <xdr:colOff>549853</xdr:colOff>
      <xdr:row>50</xdr:row>
      <xdr:rowOff>46977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69273</xdr:colOff>
      <xdr:row>18</xdr:row>
      <xdr:rowOff>17318</xdr:rowOff>
    </xdr:from>
    <xdr:to>
      <xdr:col>13</xdr:col>
      <xdr:colOff>497898</xdr:colOff>
      <xdr:row>33</xdr:row>
      <xdr:rowOff>81612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103910</xdr:colOff>
      <xdr:row>18</xdr:row>
      <xdr:rowOff>1</xdr:rowOff>
    </xdr:from>
    <xdr:to>
      <xdr:col>20</xdr:col>
      <xdr:colOff>532535</xdr:colOff>
      <xdr:row>33</xdr:row>
      <xdr:rowOff>64295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6228</xdr:colOff>
      <xdr:row>76</xdr:row>
      <xdr:rowOff>9159</xdr:rowOff>
    </xdr:from>
    <xdr:to>
      <xdr:col>13</xdr:col>
      <xdr:colOff>449141</xdr:colOff>
      <xdr:row>95</xdr:row>
      <xdr:rowOff>28209</xdr:rowOff>
    </xdr:to>
    <xdr:graphicFrame macro="">
      <xdr:nvGraphicFramePr>
        <xdr:cNvPr id="5" name="Grafiek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680357</xdr:colOff>
      <xdr:row>96</xdr:row>
      <xdr:rowOff>3175</xdr:rowOff>
    </xdr:from>
    <xdr:to>
      <xdr:col>30</xdr:col>
      <xdr:colOff>95249</xdr:colOff>
      <xdr:row>115</xdr:row>
      <xdr:rowOff>15875</xdr:rowOff>
    </xdr:to>
    <xdr:graphicFrame macro="">
      <xdr:nvGraphicFramePr>
        <xdr:cNvPr id="6" name="Grafiek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1096352</xdr:colOff>
      <xdr:row>56</xdr:row>
      <xdr:rowOff>21842</xdr:rowOff>
    </xdr:from>
    <xdr:to>
      <xdr:col>13</xdr:col>
      <xdr:colOff>480553</xdr:colOff>
      <xdr:row>75</xdr:row>
      <xdr:rowOff>52684</xdr:rowOff>
    </xdr:to>
    <xdr:graphicFrame macro="">
      <xdr:nvGraphicFramePr>
        <xdr:cNvPr id="7" name="Grafiek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676275</xdr:colOff>
      <xdr:row>55</xdr:row>
      <xdr:rowOff>157691</xdr:rowOff>
    </xdr:from>
    <xdr:to>
      <xdr:col>29</xdr:col>
      <xdr:colOff>400050</xdr:colOff>
      <xdr:row>74</xdr:row>
      <xdr:rowOff>179916</xdr:rowOff>
    </xdr:to>
    <xdr:graphicFrame macro="">
      <xdr:nvGraphicFramePr>
        <xdr:cNvPr id="8" name="Grafiek 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9525</xdr:colOff>
      <xdr:row>115</xdr:row>
      <xdr:rowOff>184150</xdr:rowOff>
    </xdr:from>
    <xdr:to>
      <xdr:col>21</xdr:col>
      <xdr:colOff>396875</xdr:colOff>
      <xdr:row>134</xdr:row>
      <xdr:rowOff>174625</xdr:rowOff>
    </xdr:to>
    <xdr:graphicFrame macro="">
      <xdr:nvGraphicFramePr>
        <xdr:cNvPr id="15" name="Grafiek 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15875</xdr:colOff>
      <xdr:row>116</xdr:row>
      <xdr:rowOff>0</xdr:rowOff>
    </xdr:from>
    <xdr:to>
      <xdr:col>29</xdr:col>
      <xdr:colOff>444500</xdr:colOff>
      <xdr:row>135</xdr:row>
      <xdr:rowOff>0</xdr:rowOff>
    </xdr:to>
    <xdr:graphicFrame macro="">
      <xdr:nvGraphicFramePr>
        <xdr:cNvPr id="16" name="Grafiek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24505</xdr:colOff>
      <xdr:row>67</xdr:row>
      <xdr:rowOff>80448</xdr:rowOff>
    </xdr:from>
    <xdr:to>
      <xdr:col>27</xdr:col>
      <xdr:colOff>203749</xdr:colOff>
      <xdr:row>69</xdr:row>
      <xdr:rowOff>87923</xdr:rowOff>
    </xdr:to>
    <xdr:sp macro="" textlink="">
      <xdr:nvSpPr>
        <xdr:cNvPr id="17" name="Rechthoek 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19814524" y="11290640"/>
          <a:ext cx="2934167" cy="388475"/>
        </a:xfrm>
        <a:prstGeom prst="rect">
          <a:avLst/>
        </a:prstGeom>
        <a:noFill/>
        <a:ln w="190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23</xdr:col>
      <xdr:colOff>29307</xdr:colOff>
      <xdr:row>71</xdr:row>
      <xdr:rowOff>80596</xdr:rowOff>
    </xdr:from>
    <xdr:to>
      <xdr:col>27</xdr:col>
      <xdr:colOff>202791</xdr:colOff>
      <xdr:row>73</xdr:row>
      <xdr:rowOff>76532</xdr:rowOff>
    </xdr:to>
    <xdr:sp macro="" textlink="">
      <xdr:nvSpPr>
        <xdr:cNvPr id="18" name="Rechthoek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9819326" y="12052788"/>
          <a:ext cx="2928407" cy="37693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23</xdr:col>
      <xdr:colOff>18804</xdr:colOff>
      <xdr:row>69</xdr:row>
      <xdr:rowOff>104774</xdr:rowOff>
    </xdr:from>
    <xdr:to>
      <xdr:col>27</xdr:col>
      <xdr:colOff>206544</xdr:colOff>
      <xdr:row>71</xdr:row>
      <xdr:rowOff>51288</xdr:rowOff>
    </xdr:to>
    <xdr:sp macro="" textlink="">
      <xdr:nvSpPr>
        <xdr:cNvPr id="19" name="Rechthoek 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 flipV="1">
          <a:off x="19808823" y="11695966"/>
          <a:ext cx="2942663" cy="327514"/>
        </a:xfrm>
        <a:prstGeom prst="rect">
          <a:avLst/>
        </a:prstGeom>
        <a:noFill/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22</xdr:col>
      <xdr:colOff>2226</xdr:colOff>
      <xdr:row>76</xdr:row>
      <xdr:rowOff>0</xdr:rowOff>
    </xdr:from>
    <xdr:to>
      <xdr:col>30</xdr:col>
      <xdr:colOff>81643</xdr:colOff>
      <xdr:row>94</xdr:row>
      <xdr:rowOff>163286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9061751" y="13068300"/>
          <a:ext cx="5565817" cy="3592286"/>
          <a:chOff x="13601700" y="16516350"/>
          <a:chExt cx="5210175" cy="3038475"/>
        </a:xfrm>
      </xdr:grpSpPr>
      <xdr:graphicFrame macro="">
        <xdr:nvGraphicFramePr>
          <xdr:cNvPr id="10" name="Grafiek 1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GraphicFramePr>
            <a:graphicFrameLocks/>
          </xdr:cNvGraphicFramePr>
        </xdr:nvGraphicFramePr>
        <xdr:xfrm>
          <a:off x="13601700" y="16516350"/>
          <a:ext cx="5210175" cy="3038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20" name="Rechthoek 3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/>
        </xdr:nvSpPr>
        <xdr:spPr>
          <a:xfrm flipV="1">
            <a:off x="14285712" y="18332176"/>
            <a:ext cx="3036251" cy="508517"/>
          </a:xfrm>
          <a:prstGeom prst="rect">
            <a:avLst/>
          </a:prstGeom>
          <a:noFill/>
          <a:ln w="190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21" name="Rechthoek 1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/>
        </xdr:nvSpPr>
        <xdr:spPr>
          <a:xfrm>
            <a:off x="14285713" y="17095865"/>
            <a:ext cx="3049910" cy="740522"/>
          </a:xfrm>
          <a:prstGeom prst="rect">
            <a:avLst/>
          </a:prstGeom>
          <a:noFill/>
          <a:ln w="19050">
            <a:solidFill>
              <a:schemeClr val="accent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22" name="Rechthoek 4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14272053" y="17861177"/>
            <a:ext cx="3056741" cy="445860"/>
          </a:xfrm>
          <a:prstGeom prst="rect">
            <a:avLst/>
          </a:prstGeom>
          <a:noFill/>
          <a:ln w="1905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23" name="Rechthoek 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14285712" y="18852753"/>
            <a:ext cx="3043080" cy="4389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</xdr:grpSp>
    <xdr:clientData/>
  </xdr:twoCellAnchor>
  <xdr:twoCellAnchor>
    <xdr:from>
      <xdr:col>14</xdr:col>
      <xdr:colOff>19844</xdr:colOff>
      <xdr:row>95</xdr:row>
      <xdr:rowOff>168275</xdr:rowOff>
    </xdr:from>
    <xdr:to>
      <xdr:col>21</xdr:col>
      <xdr:colOff>412750</xdr:colOff>
      <xdr:row>114</xdr:row>
      <xdr:rowOff>174625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GrpSpPr/>
      </xdr:nvGrpSpPr>
      <xdr:grpSpPr>
        <a:xfrm>
          <a:off x="13592969" y="16856075"/>
          <a:ext cx="5193506" cy="3625850"/>
          <a:chOff x="13481844" y="18030222"/>
          <a:chExt cx="5180013" cy="3038475"/>
        </a:xfrm>
      </xdr:grpSpPr>
      <xdr:graphicFrame macro="">
        <xdr:nvGraphicFramePr>
          <xdr:cNvPr id="13" name="Grafiek 1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GraphicFramePr>
            <a:graphicFrameLocks/>
          </xdr:cNvGraphicFramePr>
        </xdr:nvGraphicFramePr>
        <xdr:xfrm>
          <a:off x="13481844" y="18030222"/>
          <a:ext cx="5180013" cy="3038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">
        <xdr:nvSpPr>
          <xdr:cNvPr id="24" name="Rechthoek 2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/>
        </xdr:nvSpPr>
        <xdr:spPr>
          <a:xfrm>
            <a:off x="14178377" y="20217286"/>
            <a:ext cx="2923267" cy="59310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25" name="Rechthoek 3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/>
        </xdr:nvSpPr>
        <xdr:spPr>
          <a:xfrm flipV="1">
            <a:off x="14186882" y="19676371"/>
            <a:ext cx="2918452" cy="518886"/>
          </a:xfrm>
          <a:prstGeom prst="rect">
            <a:avLst/>
          </a:prstGeom>
          <a:noFill/>
          <a:ln w="190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</xdr:grpSp>
    <xdr:clientData/>
  </xdr:twoCellAnchor>
  <xdr:twoCellAnchor>
    <xdr:from>
      <xdr:col>7</xdr:col>
      <xdr:colOff>31172</xdr:colOff>
      <xdr:row>96</xdr:row>
      <xdr:rowOff>6494</xdr:rowOff>
    </xdr:from>
    <xdr:to>
      <xdr:col>13</xdr:col>
      <xdr:colOff>476250</xdr:colOff>
      <xdr:row>114</xdr:row>
      <xdr:rowOff>174625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pSpPr/>
      </xdr:nvGrpSpPr>
      <xdr:grpSpPr>
        <a:xfrm>
          <a:off x="7717847" y="16884794"/>
          <a:ext cx="5550478" cy="3597131"/>
          <a:chOff x="7698798" y="19959205"/>
          <a:chExt cx="5204979" cy="3038475"/>
        </a:xfrm>
      </xdr:grpSpPr>
      <xdr:graphicFrame macro="">
        <xdr:nvGraphicFramePr>
          <xdr:cNvPr id="12" name="Grafiek 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GraphicFramePr>
            <a:graphicFrameLocks/>
          </xdr:cNvGraphicFramePr>
        </xdr:nvGraphicFramePr>
        <xdr:xfrm>
          <a:off x="7698798" y="19959205"/>
          <a:ext cx="5204979" cy="3038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26" name="Rechthoek 3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SpPr/>
        </xdr:nvSpPr>
        <xdr:spPr>
          <a:xfrm flipV="1">
            <a:off x="8384708" y="21770710"/>
            <a:ext cx="3020369" cy="491458"/>
          </a:xfrm>
          <a:prstGeom prst="rect">
            <a:avLst/>
          </a:prstGeom>
          <a:noFill/>
          <a:ln w="190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27" name="Rechthoek 2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8386983" y="22286976"/>
            <a:ext cx="3016201" cy="465382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28" name="Rechthoek 4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8388339" y="21227624"/>
            <a:ext cx="3009283" cy="517349"/>
          </a:xfrm>
          <a:prstGeom prst="rect">
            <a:avLst/>
          </a:prstGeom>
          <a:noFill/>
          <a:ln w="1905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29" name="Rechthoek 1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SpPr/>
        </xdr:nvSpPr>
        <xdr:spPr>
          <a:xfrm>
            <a:off x="8380882" y="20550444"/>
            <a:ext cx="3016740" cy="659038"/>
          </a:xfrm>
          <a:prstGeom prst="rect">
            <a:avLst/>
          </a:prstGeom>
          <a:noFill/>
          <a:ln w="19050">
            <a:solidFill>
              <a:schemeClr val="accent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</xdr:grpSp>
    <xdr:clientData/>
  </xdr:twoCellAnchor>
  <xdr:twoCellAnchor>
    <xdr:from>
      <xdr:col>14</xdr:col>
      <xdr:colOff>16486</xdr:colOff>
      <xdr:row>76</xdr:row>
      <xdr:rowOff>34070</xdr:rowOff>
    </xdr:from>
    <xdr:to>
      <xdr:col>21</xdr:col>
      <xdr:colOff>373674</xdr:colOff>
      <xdr:row>95</xdr:row>
      <xdr:rowOff>5495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13589611" y="13102370"/>
          <a:ext cx="5157788" cy="3590925"/>
          <a:chOff x="13639800" y="13506450"/>
          <a:chExt cx="5210175" cy="3228975"/>
        </a:xfrm>
      </xdr:grpSpPr>
      <xdr:graphicFrame macro="">
        <xdr:nvGraphicFramePr>
          <xdr:cNvPr id="9" name="Grafiek 1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GraphicFramePr>
            <a:graphicFrameLocks/>
          </xdr:cNvGraphicFramePr>
        </xdr:nvGraphicFramePr>
        <xdr:xfrm>
          <a:off x="13639800" y="13506450"/>
          <a:ext cx="5210175" cy="32289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sp macro="" textlink="">
        <xdr:nvSpPr>
          <xdr:cNvPr id="30" name="Rechthoek 3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/>
        </xdr:nvSpPr>
        <xdr:spPr>
          <a:xfrm flipV="1">
            <a:off x="14321119" y="15967936"/>
            <a:ext cx="2939090" cy="413362"/>
          </a:xfrm>
          <a:prstGeom prst="rect">
            <a:avLst/>
          </a:prstGeom>
          <a:noFill/>
          <a:ln w="190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31" name="Rechthoek 2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SpPr/>
        </xdr:nvSpPr>
        <xdr:spPr>
          <a:xfrm>
            <a:off x="14324952" y="16416987"/>
            <a:ext cx="2933700" cy="45719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32" name="Rechthoek 4"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SpPr/>
        </xdr:nvSpPr>
        <xdr:spPr>
          <a:xfrm>
            <a:off x="14317284" y="15690437"/>
            <a:ext cx="2928420" cy="249439"/>
          </a:xfrm>
          <a:prstGeom prst="rect">
            <a:avLst/>
          </a:prstGeom>
          <a:noFill/>
          <a:ln w="1905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33" name="Rechthoek 1">
            <a:extLst>
              <a:ext uri="{FF2B5EF4-FFF2-40B4-BE49-F238E27FC236}">
                <a16:creationId xmlns:a16="http://schemas.microsoft.com/office/drawing/2014/main" id="{00000000-0008-0000-0200-000021000000}"/>
              </a:ext>
            </a:extLst>
          </xdr:cNvPr>
          <xdr:cNvSpPr/>
        </xdr:nvSpPr>
        <xdr:spPr>
          <a:xfrm>
            <a:off x="14321118" y="14123584"/>
            <a:ext cx="2938930" cy="1535205"/>
          </a:xfrm>
          <a:prstGeom prst="rect">
            <a:avLst/>
          </a:prstGeom>
          <a:noFill/>
          <a:ln w="19050">
            <a:solidFill>
              <a:schemeClr val="accent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</xdr:grpSp>
    <xdr:clientData/>
  </xdr:twoCellAnchor>
  <xdr:twoCellAnchor>
    <xdr:from>
      <xdr:col>7</xdr:col>
      <xdr:colOff>22225</xdr:colOff>
      <xdr:row>116</xdr:row>
      <xdr:rowOff>9525</xdr:rowOff>
    </xdr:from>
    <xdr:to>
      <xdr:col>13</xdr:col>
      <xdr:colOff>476250</xdr:colOff>
      <xdr:row>135</xdr:row>
      <xdr:rowOff>0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GrpSpPr/>
      </xdr:nvGrpSpPr>
      <xdr:grpSpPr>
        <a:xfrm>
          <a:off x="7708900" y="20697825"/>
          <a:ext cx="5559425" cy="3609975"/>
          <a:chOff x="7689850" y="22726650"/>
          <a:chExt cx="5200650" cy="3038475"/>
        </a:xfrm>
      </xdr:grpSpPr>
      <xdr:graphicFrame macro="">
        <xdr:nvGraphicFramePr>
          <xdr:cNvPr id="14" name="Grafiek 1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GraphicFramePr>
            <a:graphicFrameLocks/>
          </xdr:cNvGraphicFramePr>
        </xdr:nvGraphicFramePr>
        <xdr:xfrm>
          <a:off x="7689850" y="22726650"/>
          <a:ext cx="5200650" cy="3038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sp macro="" textlink="">
        <xdr:nvSpPr>
          <xdr:cNvPr id="38" name="Rechthoek 3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SpPr/>
        </xdr:nvSpPr>
        <xdr:spPr>
          <a:xfrm flipV="1">
            <a:off x="8355192" y="24486173"/>
            <a:ext cx="3038376" cy="509311"/>
          </a:xfrm>
          <a:prstGeom prst="rect">
            <a:avLst/>
          </a:prstGeom>
          <a:noFill/>
          <a:ln w="190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39" name="Rechthoek 2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SpPr/>
        </xdr:nvSpPr>
        <xdr:spPr>
          <a:xfrm>
            <a:off x="8355191" y="25020867"/>
            <a:ext cx="3047287" cy="487711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40" name="Rechthoek 4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SpPr/>
        </xdr:nvSpPr>
        <xdr:spPr>
          <a:xfrm>
            <a:off x="8352897" y="23956219"/>
            <a:ext cx="3040672" cy="502121"/>
          </a:xfrm>
          <a:prstGeom prst="rect">
            <a:avLst/>
          </a:prstGeom>
          <a:noFill/>
          <a:ln w="1905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  <xdr:sp macro="" textlink="">
        <xdr:nvSpPr>
          <xdr:cNvPr id="41" name="Rechthoek 1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SpPr/>
        </xdr:nvSpPr>
        <xdr:spPr>
          <a:xfrm>
            <a:off x="8361807" y="23312656"/>
            <a:ext cx="3031761" cy="624573"/>
          </a:xfrm>
          <a:prstGeom prst="rect">
            <a:avLst/>
          </a:prstGeom>
          <a:noFill/>
          <a:ln w="19050">
            <a:solidFill>
              <a:schemeClr val="accent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nl-NL"/>
          </a:p>
        </xdr:txBody>
      </xdr:sp>
    </xdr:grpSp>
    <xdr:clientData/>
  </xdr:twoCellAnchor>
  <xdr:twoCellAnchor editAs="oneCell">
    <xdr:from>
      <xdr:col>10</xdr:col>
      <xdr:colOff>449357</xdr:colOff>
      <xdr:row>44</xdr:row>
      <xdr:rowOff>75939</xdr:rowOff>
    </xdr:from>
    <xdr:to>
      <xdr:col>12</xdr:col>
      <xdr:colOff>484721</xdr:colOff>
      <xdr:row>54</xdr:row>
      <xdr:rowOff>25214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6857" y="7676889"/>
          <a:ext cx="1597464" cy="1673300"/>
        </a:xfrm>
        <a:prstGeom prst="rect">
          <a:avLst/>
        </a:prstGeom>
      </xdr:spPr>
    </xdr:pic>
    <xdr:clientData/>
  </xdr:twoCellAnchor>
  <xdr:twoCellAnchor>
    <xdr:from>
      <xdr:col>7</xdr:col>
      <xdr:colOff>1588</xdr:colOff>
      <xdr:row>136</xdr:row>
      <xdr:rowOff>17463</xdr:rowOff>
    </xdr:from>
    <xdr:to>
      <xdr:col>13</xdr:col>
      <xdr:colOff>460375</xdr:colOff>
      <xdr:row>154</xdr:row>
      <xdr:rowOff>174625</xdr:rowOff>
    </xdr:to>
    <xdr:graphicFrame macro="">
      <xdr:nvGraphicFramePr>
        <xdr:cNvPr id="36" name="Grafiek 1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770467</xdr:colOff>
      <xdr:row>55</xdr:row>
      <xdr:rowOff>148167</xdr:rowOff>
    </xdr:from>
    <xdr:to>
      <xdr:col>21</xdr:col>
      <xdr:colOff>300404</xdr:colOff>
      <xdr:row>74</xdr:row>
      <xdr:rowOff>160867</xdr:rowOff>
    </xdr:to>
    <xdr:graphicFrame macro="">
      <xdr:nvGraphicFramePr>
        <xdr:cNvPr id="37" name="Grafiek 1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136</xdr:row>
      <xdr:rowOff>0</xdr:rowOff>
    </xdr:from>
    <xdr:to>
      <xdr:col>22</xdr:col>
      <xdr:colOff>93662</xdr:colOff>
      <xdr:row>154</xdr:row>
      <xdr:rowOff>157162</xdr:rowOff>
    </xdr:to>
    <xdr:graphicFrame macro="">
      <xdr:nvGraphicFramePr>
        <xdr:cNvPr id="42" name="Grafiek 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0.12798</cdr:x>
      <cdr:y>0.42314</cdr:y>
    </cdr:from>
    <cdr:to>
      <cdr:x>0.71218</cdr:x>
      <cdr:y>0.58347</cdr:y>
    </cdr:to>
    <cdr:sp macro="" textlink="">
      <cdr:nvSpPr>
        <cdr:cNvPr id="2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11194" y="1539623"/>
          <a:ext cx="3246444" cy="5833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0.1293</cdr:x>
      <cdr:y>0.19027</cdr:y>
    </cdr:from>
    <cdr:to>
      <cdr:x>0.71481</cdr:x>
      <cdr:y>0.41432</cdr:y>
    </cdr:to>
    <cdr:sp macro="" textlink="">
      <cdr:nvSpPr>
        <cdr:cNvPr id="3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18521" y="692324"/>
          <a:ext cx="3253770" cy="815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0.12798</cdr:x>
      <cdr:y>0.76394</cdr:y>
    </cdr:from>
    <cdr:to>
      <cdr:x>0.71481</cdr:x>
      <cdr:y>0.91573</cdr:y>
    </cdr:to>
    <cdr:sp macro="" textlink="">
      <cdr:nvSpPr>
        <cdr:cNvPr id="4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11193" y="2779649"/>
          <a:ext cx="3261097" cy="5522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0.12867</cdr:x>
      <cdr:y>0.59219</cdr:y>
    </cdr:from>
    <cdr:to>
      <cdr:x>0.71349</cdr:x>
      <cdr:y>0.75664</cdr:y>
    </cdr:to>
    <cdr:sp macro="" textlink="">
      <cdr:nvSpPr>
        <cdr:cNvPr id="5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15029" y="2154723"/>
          <a:ext cx="3249936" cy="5983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0.13124</cdr:x>
      <cdr:y>0.1861</cdr:y>
    </cdr:from>
    <cdr:to>
      <cdr:x>0.71297</cdr:x>
      <cdr:y>0.49956</cdr:y>
    </cdr:to>
    <cdr:sp macro="" textlink="">
      <cdr:nvSpPr>
        <cdr:cNvPr id="10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29501" y="675951"/>
          <a:ext cx="3233579" cy="11385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0.13124</cdr:x>
      <cdr:y>0.50313</cdr:y>
    </cdr:from>
    <cdr:to>
      <cdr:x>0.71297</cdr:x>
      <cdr:y>0.64379</cdr:y>
    </cdr:to>
    <cdr:sp macro="" textlink="">
      <cdr:nvSpPr>
        <cdr:cNvPr id="11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29500" y="1827455"/>
          <a:ext cx="3233580" cy="5109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0.13267</cdr:x>
      <cdr:y>0.64969</cdr:y>
    </cdr:from>
    <cdr:to>
      <cdr:x>0.7144</cdr:x>
      <cdr:y>0.77928</cdr:y>
    </cdr:to>
    <cdr:sp macro="" textlink="">
      <cdr:nvSpPr>
        <cdr:cNvPr id="12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37437" y="2359799"/>
          <a:ext cx="3233581" cy="4707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0.13464</cdr:x>
      <cdr:y>0.78584</cdr:y>
    </cdr:from>
    <cdr:to>
      <cdr:x>0.71583</cdr:x>
      <cdr:y>0.91735</cdr:y>
    </cdr:to>
    <cdr:sp macro="" textlink="">
      <cdr:nvSpPr>
        <cdr:cNvPr id="13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48393" y="2854325"/>
          <a:ext cx="3230562" cy="4776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0.13005</cdr:x>
      <cdr:y>0.18945</cdr:y>
    </cdr:from>
    <cdr:to>
      <cdr:x>0.71649</cdr:x>
      <cdr:y>0.36936</cdr:y>
    </cdr:to>
    <cdr:sp macro="" textlink="">
      <cdr:nvSpPr>
        <cdr:cNvPr id="2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27935" y="691565"/>
          <a:ext cx="3282577" cy="656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0.12922</cdr:x>
      <cdr:y>0.37688</cdr:y>
    </cdr:from>
    <cdr:to>
      <cdr:x>0.71649</cdr:x>
      <cdr:y>0.55201</cdr:y>
    </cdr:to>
    <cdr:sp macro="" textlink="">
      <cdr:nvSpPr>
        <cdr:cNvPr id="3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23284" y="1375753"/>
          <a:ext cx="3287229" cy="6392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0.12922</cdr:x>
      <cdr:y>0.56157</cdr:y>
    </cdr:from>
    <cdr:to>
      <cdr:x>0.7178</cdr:x>
      <cdr:y>0.72463</cdr:y>
    </cdr:to>
    <cdr:sp macro="" textlink="">
      <cdr:nvSpPr>
        <cdr:cNvPr id="4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23284" y="2049910"/>
          <a:ext cx="3294555" cy="595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0.12839</cdr:x>
      <cdr:y>0.73121</cdr:y>
    </cdr:from>
    <cdr:to>
      <cdr:x>0.71911</cdr:x>
      <cdr:y>0.91732</cdr:y>
    </cdr:to>
    <cdr:sp macro="" textlink="">
      <cdr:nvSpPr>
        <cdr:cNvPr id="5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18633" y="2669155"/>
          <a:ext cx="3306534" cy="6793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0.13753</cdr:x>
      <cdr:y>0.1945</cdr:y>
    </cdr:from>
    <cdr:to>
      <cdr:x>0.69877</cdr:x>
      <cdr:y>0.59543</cdr:y>
    </cdr:to>
    <cdr:sp macro="" textlink="">
      <cdr:nvSpPr>
        <cdr:cNvPr id="2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18860" y="702144"/>
          <a:ext cx="2933662" cy="1447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0.14167</cdr:x>
      <cdr:y>0.19318</cdr:y>
    </cdr:from>
    <cdr:to>
      <cdr:x>0.69422</cdr:x>
      <cdr:y>0.51627</cdr:y>
    </cdr:to>
    <cdr:sp macro="" textlink="">
      <cdr:nvSpPr>
        <cdr:cNvPr id="2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34975" y="697357"/>
          <a:ext cx="2866616" cy="11663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0.14105</cdr:x>
      <cdr:y>0.52475</cdr:y>
    </cdr:from>
    <cdr:to>
      <cdr:x>0.69422</cdr:x>
      <cdr:y>0.66843</cdr:y>
    </cdr:to>
    <cdr:sp macro="" textlink="">
      <cdr:nvSpPr>
        <cdr:cNvPr id="3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31740" y="1894336"/>
          <a:ext cx="2869851" cy="5186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0.14259</cdr:x>
      <cdr:y>0.67986</cdr:y>
    </cdr:from>
    <cdr:to>
      <cdr:x>0.69422</cdr:x>
      <cdr:y>0.79332</cdr:y>
    </cdr:to>
    <cdr:sp macro="" textlink="">
      <cdr:nvSpPr>
        <cdr:cNvPr id="4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39769" y="2454274"/>
          <a:ext cx="2861822" cy="4095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0.14259</cdr:x>
      <cdr:y>0.79859</cdr:y>
    </cdr:from>
    <cdr:to>
      <cdr:x>0.69576</cdr:x>
      <cdr:y>0.91605</cdr:y>
    </cdr:to>
    <cdr:sp macro="" textlink="">
      <cdr:nvSpPr>
        <cdr:cNvPr id="5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39769" y="2882900"/>
          <a:ext cx="2869794" cy="424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0.13488</cdr:x>
      <cdr:y>0.19404</cdr:y>
    </cdr:from>
    <cdr:to>
      <cdr:x>0.69555</cdr:x>
      <cdr:y>0.51316</cdr:y>
    </cdr:to>
    <cdr:sp macro="" textlink="">
      <cdr:nvSpPr>
        <cdr:cNvPr id="2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02326" y="702310"/>
          <a:ext cx="2919409" cy="11550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0.13409</cdr:x>
      <cdr:y>0.51754</cdr:y>
    </cdr:from>
    <cdr:to>
      <cdr:x>0.6969</cdr:x>
      <cdr:y>0.64254</cdr:y>
    </cdr:to>
    <cdr:sp macro="" textlink="">
      <cdr:nvSpPr>
        <cdr:cNvPr id="3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698207" y="1873251"/>
          <a:ext cx="2930551" cy="4524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0.13624</cdr:x>
      <cdr:y>0.64693</cdr:y>
    </cdr:from>
    <cdr:to>
      <cdr:x>0.69693</cdr:x>
      <cdr:y>0.77632</cdr:y>
    </cdr:to>
    <cdr:sp macro="" textlink="">
      <cdr:nvSpPr>
        <cdr:cNvPr id="4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09402" y="2341561"/>
          <a:ext cx="2919513" cy="4683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0.13714</cdr:x>
      <cdr:y>0.78382</cdr:y>
    </cdr:from>
    <cdr:to>
      <cdr:x>0.69681</cdr:x>
      <cdr:y>0.91667</cdr:y>
    </cdr:to>
    <cdr:sp macro="" textlink="">
      <cdr:nvSpPr>
        <cdr:cNvPr id="5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14082" y="2837036"/>
          <a:ext cx="2914201" cy="48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0.13438</cdr:x>
      <cdr:y>0.34127</cdr:y>
    </cdr:from>
    <cdr:to>
      <cdr:x>0.69455</cdr:x>
      <cdr:y>0.53371</cdr:y>
    </cdr:to>
    <cdr:sp macro="" textlink="">
      <cdr:nvSpPr>
        <cdr:cNvPr id="2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694892" y="1237387"/>
          <a:ext cx="2896826" cy="6977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0.13644</cdr:x>
      <cdr:y>0.18913</cdr:y>
    </cdr:from>
    <cdr:to>
      <cdr:x>0.69455</cdr:x>
      <cdr:y>0.3345</cdr:y>
    </cdr:to>
    <cdr:sp macro="" textlink="">
      <cdr:nvSpPr>
        <cdr:cNvPr id="3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05544" y="685763"/>
          <a:ext cx="2886174" cy="5270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isavanSon@eurofins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topLeftCell="A34" workbookViewId="0">
      <selection activeCell="F47" sqref="F47"/>
    </sheetView>
  </sheetViews>
  <sheetFormatPr defaultRowHeight="12.75" x14ac:dyDescent="0.2"/>
  <cols>
    <col min="1" max="1" width="1.625" style="213" customWidth="1"/>
    <col min="2" max="2" width="25" style="213" customWidth="1"/>
    <col min="3" max="3" width="63.25" style="213" customWidth="1"/>
    <col min="4" max="5" width="9" style="213"/>
    <col min="6" max="6" width="66.5" style="213" customWidth="1"/>
    <col min="7" max="256" width="9" style="213"/>
    <col min="257" max="257" width="1.625" style="213" customWidth="1"/>
    <col min="258" max="258" width="25" style="213" customWidth="1"/>
    <col min="259" max="259" width="63.25" style="213" customWidth="1"/>
    <col min="260" max="261" width="9" style="213"/>
    <col min="262" max="262" width="66.5" style="213" customWidth="1"/>
    <col min="263" max="512" width="9" style="213"/>
    <col min="513" max="513" width="1.625" style="213" customWidth="1"/>
    <col min="514" max="514" width="25" style="213" customWidth="1"/>
    <col min="515" max="515" width="63.25" style="213" customWidth="1"/>
    <col min="516" max="517" width="9" style="213"/>
    <col min="518" max="518" width="66.5" style="213" customWidth="1"/>
    <col min="519" max="768" width="9" style="213"/>
    <col min="769" max="769" width="1.625" style="213" customWidth="1"/>
    <col min="770" max="770" width="25" style="213" customWidth="1"/>
    <col min="771" max="771" width="63.25" style="213" customWidth="1"/>
    <col min="772" max="773" width="9" style="213"/>
    <col min="774" max="774" width="66.5" style="213" customWidth="1"/>
    <col min="775" max="1024" width="9" style="213"/>
    <col min="1025" max="1025" width="1.625" style="213" customWidth="1"/>
    <col min="1026" max="1026" width="25" style="213" customWidth="1"/>
    <col min="1027" max="1027" width="63.25" style="213" customWidth="1"/>
    <col min="1028" max="1029" width="9" style="213"/>
    <col min="1030" max="1030" width="66.5" style="213" customWidth="1"/>
    <col min="1031" max="1280" width="9" style="213"/>
    <col min="1281" max="1281" width="1.625" style="213" customWidth="1"/>
    <col min="1282" max="1282" width="25" style="213" customWidth="1"/>
    <col min="1283" max="1283" width="63.25" style="213" customWidth="1"/>
    <col min="1284" max="1285" width="9" style="213"/>
    <col min="1286" max="1286" width="66.5" style="213" customWidth="1"/>
    <col min="1287" max="1536" width="9" style="213"/>
    <col min="1537" max="1537" width="1.625" style="213" customWidth="1"/>
    <col min="1538" max="1538" width="25" style="213" customWidth="1"/>
    <col min="1539" max="1539" width="63.25" style="213" customWidth="1"/>
    <col min="1540" max="1541" width="9" style="213"/>
    <col min="1542" max="1542" width="66.5" style="213" customWidth="1"/>
    <col min="1543" max="1792" width="9" style="213"/>
    <col min="1793" max="1793" width="1.625" style="213" customWidth="1"/>
    <col min="1794" max="1794" width="25" style="213" customWidth="1"/>
    <col min="1795" max="1795" width="63.25" style="213" customWidth="1"/>
    <col min="1796" max="1797" width="9" style="213"/>
    <col min="1798" max="1798" width="66.5" style="213" customWidth="1"/>
    <col min="1799" max="2048" width="9" style="213"/>
    <col min="2049" max="2049" width="1.625" style="213" customWidth="1"/>
    <col min="2050" max="2050" width="25" style="213" customWidth="1"/>
    <col min="2051" max="2051" width="63.25" style="213" customWidth="1"/>
    <col min="2052" max="2053" width="9" style="213"/>
    <col min="2054" max="2054" width="66.5" style="213" customWidth="1"/>
    <col min="2055" max="2304" width="9" style="213"/>
    <col min="2305" max="2305" width="1.625" style="213" customWidth="1"/>
    <col min="2306" max="2306" width="25" style="213" customWidth="1"/>
    <col min="2307" max="2307" width="63.25" style="213" customWidth="1"/>
    <col min="2308" max="2309" width="9" style="213"/>
    <col min="2310" max="2310" width="66.5" style="213" customWidth="1"/>
    <col min="2311" max="2560" width="9" style="213"/>
    <col min="2561" max="2561" width="1.625" style="213" customWidth="1"/>
    <col min="2562" max="2562" width="25" style="213" customWidth="1"/>
    <col min="2563" max="2563" width="63.25" style="213" customWidth="1"/>
    <col min="2564" max="2565" width="9" style="213"/>
    <col min="2566" max="2566" width="66.5" style="213" customWidth="1"/>
    <col min="2567" max="2816" width="9" style="213"/>
    <col min="2817" max="2817" width="1.625" style="213" customWidth="1"/>
    <col min="2818" max="2818" width="25" style="213" customWidth="1"/>
    <col min="2819" max="2819" width="63.25" style="213" customWidth="1"/>
    <col min="2820" max="2821" width="9" style="213"/>
    <col min="2822" max="2822" width="66.5" style="213" customWidth="1"/>
    <col min="2823" max="3072" width="9" style="213"/>
    <col min="3073" max="3073" width="1.625" style="213" customWidth="1"/>
    <col min="3074" max="3074" width="25" style="213" customWidth="1"/>
    <col min="3075" max="3075" width="63.25" style="213" customWidth="1"/>
    <col min="3076" max="3077" width="9" style="213"/>
    <col min="3078" max="3078" width="66.5" style="213" customWidth="1"/>
    <col min="3079" max="3328" width="9" style="213"/>
    <col min="3329" max="3329" width="1.625" style="213" customWidth="1"/>
    <col min="3330" max="3330" width="25" style="213" customWidth="1"/>
    <col min="3331" max="3331" width="63.25" style="213" customWidth="1"/>
    <col min="3332" max="3333" width="9" style="213"/>
    <col min="3334" max="3334" width="66.5" style="213" customWidth="1"/>
    <col min="3335" max="3584" width="9" style="213"/>
    <col min="3585" max="3585" width="1.625" style="213" customWidth="1"/>
    <col min="3586" max="3586" width="25" style="213" customWidth="1"/>
    <col min="3587" max="3587" width="63.25" style="213" customWidth="1"/>
    <col min="3588" max="3589" width="9" style="213"/>
    <col min="3590" max="3590" width="66.5" style="213" customWidth="1"/>
    <col min="3591" max="3840" width="9" style="213"/>
    <col min="3841" max="3841" width="1.625" style="213" customWidth="1"/>
    <col min="3842" max="3842" width="25" style="213" customWidth="1"/>
    <col min="3843" max="3843" width="63.25" style="213" customWidth="1"/>
    <col min="3844" max="3845" width="9" style="213"/>
    <col min="3846" max="3846" width="66.5" style="213" customWidth="1"/>
    <col min="3847" max="4096" width="9" style="213"/>
    <col min="4097" max="4097" width="1.625" style="213" customWidth="1"/>
    <col min="4098" max="4098" width="25" style="213" customWidth="1"/>
    <col min="4099" max="4099" width="63.25" style="213" customWidth="1"/>
    <col min="4100" max="4101" width="9" style="213"/>
    <col min="4102" max="4102" width="66.5" style="213" customWidth="1"/>
    <col min="4103" max="4352" width="9" style="213"/>
    <col min="4353" max="4353" width="1.625" style="213" customWidth="1"/>
    <col min="4354" max="4354" width="25" style="213" customWidth="1"/>
    <col min="4355" max="4355" width="63.25" style="213" customWidth="1"/>
    <col min="4356" max="4357" width="9" style="213"/>
    <col min="4358" max="4358" width="66.5" style="213" customWidth="1"/>
    <col min="4359" max="4608" width="9" style="213"/>
    <col min="4609" max="4609" width="1.625" style="213" customWidth="1"/>
    <col min="4610" max="4610" width="25" style="213" customWidth="1"/>
    <col min="4611" max="4611" width="63.25" style="213" customWidth="1"/>
    <col min="4612" max="4613" width="9" style="213"/>
    <col min="4614" max="4614" width="66.5" style="213" customWidth="1"/>
    <col min="4615" max="4864" width="9" style="213"/>
    <col min="4865" max="4865" width="1.625" style="213" customWidth="1"/>
    <col min="4866" max="4866" width="25" style="213" customWidth="1"/>
    <col min="4867" max="4867" width="63.25" style="213" customWidth="1"/>
    <col min="4868" max="4869" width="9" style="213"/>
    <col min="4870" max="4870" width="66.5" style="213" customWidth="1"/>
    <col min="4871" max="5120" width="9" style="213"/>
    <col min="5121" max="5121" width="1.625" style="213" customWidth="1"/>
    <col min="5122" max="5122" width="25" style="213" customWidth="1"/>
    <col min="5123" max="5123" width="63.25" style="213" customWidth="1"/>
    <col min="5124" max="5125" width="9" style="213"/>
    <col min="5126" max="5126" width="66.5" style="213" customWidth="1"/>
    <col min="5127" max="5376" width="9" style="213"/>
    <col min="5377" max="5377" width="1.625" style="213" customWidth="1"/>
    <col min="5378" max="5378" width="25" style="213" customWidth="1"/>
    <col min="5379" max="5379" width="63.25" style="213" customWidth="1"/>
    <col min="5380" max="5381" width="9" style="213"/>
    <col min="5382" max="5382" width="66.5" style="213" customWidth="1"/>
    <col min="5383" max="5632" width="9" style="213"/>
    <col min="5633" max="5633" width="1.625" style="213" customWidth="1"/>
    <col min="5634" max="5634" width="25" style="213" customWidth="1"/>
    <col min="5635" max="5635" width="63.25" style="213" customWidth="1"/>
    <col min="5636" max="5637" width="9" style="213"/>
    <col min="5638" max="5638" width="66.5" style="213" customWidth="1"/>
    <col min="5639" max="5888" width="9" style="213"/>
    <col min="5889" max="5889" width="1.625" style="213" customWidth="1"/>
    <col min="5890" max="5890" width="25" style="213" customWidth="1"/>
    <col min="5891" max="5891" width="63.25" style="213" customWidth="1"/>
    <col min="5892" max="5893" width="9" style="213"/>
    <col min="5894" max="5894" width="66.5" style="213" customWidth="1"/>
    <col min="5895" max="6144" width="9" style="213"/>
    <col min="6145" max="6145" width="1.625" style="213" customWidth="1"/>
    <col min="6146" max="6146" width="25" style="213" customWidth="1"/>
    <col min="6147" max="6147" width="63.25" style="213" customWidth="1"/>
    <col min="6148" max="6149" width="9" style="213"/>
    <col min="6150" max="6150" width="66.5" style="213" customWidth="1"/>
    <col min="6151" max="6400" width="9" style="213"/>
    <col min="6401" max="6401" width="1.625" style="213" customWidth="1"/>
    <col min="6402" max="6402" width="25" style="213" customWidth="1"/>
    <col min="6403" max="6403" width="63.25" style="213" customWidth="1"/>
    <col min="6404" max="6405" width="9" style="213"/>
    <col min="6406" max="6406" width="66.5" style="213" customWidth="1"/>
    <col min="6407" max="6656" width="9" style="213"/>
    <col min="6657" max="6657" width="1.625" style="213" customWidth="1"/>
    <col min="6658" max="6658" width="25" style="213" customWidth="1"/>
    <col min="6659" max="6659" width="63.25" style="213" customWidth="1"/>
    <col min="6660" max="6661" width="9" style="213"/>
    <col min="6662" max="6662" width="66.5" style="213" customWidth="1"/>
    <col min="6663" max="6912" width="9" style="213"/>
    <col min="6913" max="6913" width="1.625" style="213" customWidth="1"/>
    <col min="6914" max="6914" width="25" style="213" customWidth="1"/>
    <col min="6915" max="6915" width="63.25" style="213" customWidth="1"/>
    <col min="6916" max="6917" width="9" style="213"/>
    <col min="6918" max="6918" width="66.5" style="213" customWidth="1"/>
    <col min="6919" max="7168" width="9" style="213"/>
    <col min="7169" max="7169" width="1.625" style="213" customWidth="1"/>
    <col min="7170" max="7170" width="25" style="213" customWidth="1"/>
    <col min="7171" max="7171" width="63.25" style="213" customWidth="1"/>
    <col min="7172" max="7173" width="9" style="213"/>
    <col min="7174" max="7174" width="66.5" style="213" customWidth="1"/>
    <col min="7175" max="7424" width="9" style="213"/>
    <col min="7425" max="7425" width="1.625" style="213" customWidth="1"/>
    <col min="7426" max="7426" width="25" style="213" customWidth="1"/>
    <col min="7427" max="7427" width="63.25" style="213" customWidth="1"/>
    <col min="7428" max="7429" width="9" style="213"/>
    <col min="7430" max="7430" width="66.5" style="213" customWidth="1"/>
    <col min="7431" max="7680" width="9" style="213"/>
    <col min="7681" max="7681" width="1.625" style="213" customWidth="1"/>
    <col min="7682" max="7682" width="25" style="213" customWidth="1"/>
    <col min="7683" max="7683" width="63.25" style="213" customWidth="1"/>
    <col min="7684" max="7685" width="9" style="213"/>
    <col min="7686" max="7686" width="66.5" style="213" customWidth="1"/>
    <col min="7687" max="7936" width="9" style="213"/>
    <col min="7937" max="7937" width="1.625" style="213" customWidth="1"/>
    <col min="7938" max="7938" width="25" style="213" customWidth="1"/>
    <col min="7939" max="7939" width="63.25" style="213" customWidth="1"/>
    <col min="7940" max="7941" width="9" style="213"/>
    <col min="7942" max="7942" width="66.5" style="213" customWidth="1"/>
    <col min="7943" max="8192" width="9" style="213"/>
    <col min="8193" max="8193" width="1.625" style="213" customWidth="1"/>
    <col min="8194" max="8194" width="25" style="213" customWidth="1"/>
    <col min="8195" max="8195" width="63.25" style="213" customWidth="1"/>
    <col min="8196" max="8197" width="9" style="213"/>
    <col min="8198" max="8198" width="66.5" style="213" customWidth="1"/>
    <col min="8199" max="8448" width="9" style="213"/>
    <col min="8449" max="8449" width="1.625" style="213" customWidth="1"/>
    <col min="8450" max="8450" width="25" style="213" customWidth="1"/>
    <col min="8451" max="8451" width="63.25" style="213" customWidth="1"/>
    <col min="8452" max="8453" width="9" style="213"/>
    <col min="8454" max="8454" width="66.5" style="213" customWidth="1"/>
    <col min="8455" max="8704" width="9" style="213"/>
    <col min="8705" max="8705" width="1.625" style="213" customWidth="1"/>
    <col min="8706" max="8706" width="25" style="213" customWidth="1"/>
    <col min="8707" max="8707" width="63.25" style="213" customWidth="1"/>
    <col min="8708" max="8709" width="9" style="213"/>
    <col min="8710" max="8710" width="66.5" style="213" customWidth="1"/>
    <col min="8711" max="8960" width="9" style="213"/>
    <col min="8961" max="8961" width="1.625" style="213" customWidth="1"/>
    <col min="8962" max="8962" width="25" style="213" customWidth="1"/>
    <col min="8963" max="8963" width="63.25" style="213" customWidth="1"/>
    <col min="8964" max="8965" width="9" style="213"/>
    <col min="8966" max="8966" width="66.5" style="213" customWidth="1"/>
    <col min="8967" max="9216" width="9" style="213"/>
    <col min="9217" max="9217" width="1.625" style="213" customWidth="1"/>
    <col min="9218" max="9218" width="25" style="213" customWidth="1"/>
    <col min="9219" max="9219" width="63.25" style="213" customWidth="1"/>
    <col min="9220" max="9221" width="9" style="213"/>
    <col min="9222" max="9222" width="66.5" style="213" customWidth="1"/>
    <col min="9223" max="9472" width="9" style="213"/>
    <col min="9473" max="9473" width="1.625" style="213" customWidth="1"/>
    <col min="9474" max="9474" width="25" style="213" customWidth="1"/>
    <col min="9475" max="9475" width="63.25" style="213" customWidth="1"/>
    <col min="9476" max="9477" width="9" style="213"/>
    <col min="9478" max="9478" width="66.5" style="213" customWidth="1"/>
    <col min="9479" max="9728" width="9" style="213"/>
    <col min="9729" max="9729" width="1.625" style="213" customWidth="1"/>
    <col min="9730" max="9730" width="25" style="213" customWidth="1"/>
    <col min="9731" max="9731" width="63.25" style="213" customWidth="1"/>
    <col min="9732" max="9733" width="9" style="213"/>
    <col min="9734" max="9734" width="66.5" style="213" customWidth="1"/>
    <col min="9735" max="9984" width="9" style="213"/>
    <col min="9985" max="9985" width="1.625" style="213" customWidth="1"/>
    <col min="9986" max="9986" width="25" style="213" customWidth="1"/>
    <col min="9987" max="9987" width="63.25" style="213" customWidth="1"/>
    <col min="9988" max="9989" width="9" style="213"/>
    <col min="9990" max="9990" width="66.5" style="213" customWidth="1"/>
    <col min="9991" max="10240" width="9" style="213"/>
    <col min="10241" max="10241" width="1.625" style="213" customWidth="1"/>
    <col min="10242" max="10242" width="25" style="213" customWidth="1"/>
    <col min="10243" max="10243" width="63.25" style="213" customWidth="1"/>
    <col min="10244" max="10245" width="9" style="213"/>
    <col min="10246" max="10246" width="66.5" style="213" customWidth="1"/>
    <col min="10247" max="10496" width="9" style="213"/>
    <col min="10497" max="10497" width="1.625" style="213" customWidth="1"/>
    <col min="10498" max="10498" width="25" style="213" customWidth="1"/>
    <col min="10499" max="10499" width="63.25" style="213" customWidth="1"/>
    <col min="10500" max="10501" width="9" style="213"/>
    <col min="10502" max="10502" width="66.5" style="213" customWidth="1"/>
    <col min="10503" max="10752" width="9" style="213"/>
    <col min="10753" max="10753" width="1.625" style="213" customWidth="1"/>
    <col min="10754" max="10754" width="25" style="213" customWidth="1"/>
    <col min="10755" max="10755" width="63.25" style="213" customWidth="1"/>
    <col min="10756" max="10757" width="9" style="213"/>
    <col min="10758" max="10758" width="66.5" style="213" customWidth="1"/>
    <col min="10759" max="11008" width="9" style="213"/>
    <col min="11009" max="11009" width="1.625" style="213" customWidth="1"/>
    <col min="11010" max="11010" width="25" style="213" customWidth="1"/>
    <col min="11011" max="11011" width="63.25" style="213" customWidth="1"/>
    <col min="11012" max="11013" width="9" style="213"/>
    <col min="11014" max="11014" width="66.5" style="213" customWidth="1"/>
    <col min="11015" max="11264" width="9" style="213"/>
    <col min="11265" max="11265" width="1.625" style="213" customWidth="1"/>
    <col min="11266" max="11266" width="25" style="213" customWidth="1"/>
    <col min="11267" max="11267" width="63.25" style="213" customWidth="1"/>
    <col min="11268" max="11269" width="9" style="213"/>
    <col min="11270" max="11270" width="66.5" style="213" customWidth="1"/>
    <col min="11271" max="11520" width="9" style="213"/>
    <col min="11521" max="11521" width="1.625" style="213" customWidth="1"/>
    <col min="11522" max="11522" width="25" style="213" customWidth="1"/>
    <col min="11523" max="11523" width="63.25" style="213" customWidth="1"/>
    <col min="11524" max="11525" width="9" style="213"/>
    <col min="11526" max="11526" width="66.5" style="213" customWidth="1"/>
    <col min="11527" max="11776" width="9" style="213"/>
    <col min="11777" max="11777" width="1.625" style="213" customWidth="1"/>
    <col min="11778" max="11778" width="25" style="213" customWidth="1"/>
    <col min="11779" max="11779" width="63.25" style="213" customWidth="1"/>
    <col min="11780" max="11781" width="9" style="213"/>
    <col min="11782" max="11782" width="66.5" style="213" customWidth="1"/>
    <col min="11783" max="12032" width="9" style="213"/>
    <col min="12033" max="12033" width="1.625" style="213" customWidth="1"/>
    <col min="12034" max="12034" width="25" style="213" customWidth="1"/>
    <col min="12035" max="12035" width="63.25" style="213" customWidth="1"/>
    <col min="12036" max="12037" width="9" style="213"/>
    <col min="12038" max="12038" width="66.5" style="213" customWidth="1"/>
    <col min="12039" max="12288" width="9" style="213"/>
    <col min="12289" max="12289" width="1.625" style="213" customWidth="1"/>
    <col min="12290" max="12290" width="25" style="213" customWidth="1"/>
    <col min="12291" max="12291" width="63.25" style="213" customWidth="1"/>
    <col min="12292" max="12293" width="9" style="213"/>
    <col min="12294" max="12294" width="66.5" style="213" customWidth="1"/>
    <col min="12295" max="12544" width="9" style="213"/>
    <col min="12545" max="12545" width="1.625" style="213" customWidth="1"/>
    <col min="12546" max="12546" width="25" style="213" customWidth="1"/>
    <col min="12547" max="12547" width="63.25" style="213" customWidth="1"/>
    <col min="12548" max="12549" width="9" style="213"/>
    <col min="12550" max="12550" width="66.5" style="213" customWidth="1"/>
    <col min="12551" max="12800" width="9" style="213"/>
    <col min="12801" max="12801" width="1.625" style="213" customWidth="1"/>
    <col min="12802" max="12802" width="25" style="213" customWidth="1"/>
    <col min="12803" max="12803" width="63.25" style="213" customWidth="1"/>
    <col min="12804" max="12805" width="9" style="213"/>
    <col min="12806" max="12806" width="66.5" style="213" customWidth="1"/>
    <col min="12807" max="13056" width="9" style="213"/>
    <col min="13057" max="13057" width="1.625" style="213" customWidth="1"/>
    <col min="13058" max="13058" width="25" style="213" customWidth="1"/>
    <col min="13059" max="13059" width="63.25" style="213" customWidth="1"/>
    <col min="13060" max="13061" width="9" style="213"/>
    <col min="13062" max="13062" width="66.5" style="213" customWidth="1"/>
    <col min="13063" max="13312" width="9" style="213"/>
    <col min="13313" max="13313" width="1.625" style="213" customWidth="1"/>
    <col min="13314" max="13314" width="25" style="213" customWidth="1"/>
    <col min="13315" max="13315" width="63.25" style="213" customWidth="1"/>
    <col min="13316" max="13317" width="9" style="213"/>
    <col min="13318" max="13318" width="66.5" style="213" customWidth="1"/>
    <col min="13319" max="13568" width="9" style="213"/>
    <col min="13569" max="13569" width="1.625" style="213" customWidth="1"/>
    <col min="13570" max="13570" width="25" style="213" customWidth="1"/>
    <col min="13571" max="13571" width="63.25" style="213" customWidth="1"/>
    <col min="13572" max="13573" width="9" style="213"/>
    <col min="13574" max="13574" width="66.5" style="213" customWidth="1"/>
    <col min="13575" max="13824" width="9" style="213"/>
    <col min="13825" max="13825" width="1.625" style="213" customWidth="1"/>
    <col min="13826" max="13826" width="25" style="213" customWidth="1"/>
    <col min="13827" max="13827" width="63.25" style="213" customWidth="1"/>
    <col min="13828" max="13829" width="9" style="213"/>
    <col min="13830" max="13830" width="66.5" style="213" customWidth="1"/>
    <col min="13831" max="14080" width="9" style="213"/>
    <col min="14081" max="14081" width="1.625" style="213" customWidth="1"/>
    <col min="14082" max="14082" width="25" style="213" customWidth="1"/>
    <col min="14083" max="14083" width="63.25" style="213" customWidth="1"/>
    <col min="14084" max="14085" width="9" style="213"/>
    <col min="14086" max="14086" width="66.5" style="213" customWidth="1"/>
    <col min="14087" max="14336" width="9" style="213"/>
    <col min="14337" max="14337" width="1.625" style="213" customWidth="1"/>
    <col min="14338" max="14338" width="25" style="213" customWidth="1"/>
    <col min="14339" max="14339" width="63.25" style="213" customWidth="1"/>
    <col min="14340" max="14341" width="9" style="213"/>
    <col min="14342" max="14342" width="66.5" style="213" customWidth="1"/>
    <col min="14343" max="14592" width="9" style="213"/>
    <col min="14593" max="14593" width="1.625" style="213" customWidth="1"/>
    <col min="14594" max="14594" width="25" style="213" customWidth="1"/>
    <col min="14595" max="14595" width="63.25" style="213" customWidth="1"/>
    <col min="14596" max="14597" width="9" style="213"/>
    <col min="14598" max="14598" width="66.5" style="213" customWidth="1"/>
    <col min="14599" max="14848" width="9" style="213"/>
    <col min="14849" max="14849" width="1.625" style="213" customWidth="1"/>
    <col min="14850" max="14850" width="25" style="213" customWidth="1"/>
    <col min="14851" max="14851" width="63.25" style="213" customWidth="1"/>
    <col min="14852" max="14853" width="9" style="213"/>
    <col min="14854" max="14854" width="66.5" style="213" customWidth="1"/>
    <col min="14855" max="15104" width="9" style="213"/>
    <col min="15105" max="15105" width="1.625" style="213" customWidth="1"/>
    <col min="15106" max="15106" width="25" style="213" customWidth="1"/>
    <col min="15107" max="15107" width="63.25" style="213" customWidth="1"/>
    <col min="15108" max="15109" width="9" style="213"/>
    <col min="15110" max="15110" width="66.5" style="213" customWidth="1"/>
    <col min="15111" max="15360" width="9" style="213"/>
    <col min="15361" max="15361" width="1.625" style="213" customWidth="1"/>
    <col min="15362" max="15362" width="25" style="213" customWidth="1"/>
    <col min="15363" max="15363" width="63.25" style="213" customWidth="1"/>
    <col min="15364" max="15365" width="9" style="213"/>
    <col min="15366" max="15366" width="66.5" style="213" customWidth="1"/>
    <col min="15367" max="15616" width="9" style="213"/>
    <col min="15617" max="15617" width="1.625" style="213" customWidth="1"/>
    <col min="15618" max="15618" width="25" style="213" customWidth="1"/>
    <col min="15619" max="15619" width="63.25" style="213" customWidth="1"/>
    <col min="15620" max="15621" width="9" style="213"/>
    <col min="15622" max="15622" width="66.5" style="213" customWidth="1"/>
    <col min="15623" max="15872" width="9" style="213"/>
    <col min="15873" max="15873" width="1.625" style="213" customWidth="1"/>
    <col min="15874" max="15874" width="25" style="213" customWidth="1"/>
    <col min="15875" max="15875" width="63.25" style="213" customWidth="1"/>
    <col min="15876" max="15877" width="9" style="213"/>
    <col min="15878" max="15878" width="66.5" style="213" customWidth="1"/>
    <col min="15879" max="16128" width="9" style="213"/>
    <col min="16129" max="16129" width="1.625" style="213" customWidth="1"/>
    <col min="16130" max="16130" width="25" style="213" customWidth="1"/>
    <col min="16131" max="16131" width="63.25" style="213" customWidth="1"/>
    <col min="16132" max="16133" width="9" style="213"/>
    <col min="16134" max="16134" width="66.5" style="213" customWidth="1"/>
    <col min="16135" max="16384" width="9" style="213"/>
  </cols>
  <sheetData>
    <row r="1" spans="1:6" x14ac:dyDescent="0.2">
      <c r="A1" s="210"/>
      <c r="B1" s="211"/>
      <c r="C1" s="210"/>
      <c r="D1" s="210"/>
      <c r="E1" s="210"/>
      <c r="F1" s="212"/>
    </row>
    <row r="2" spans="1:6" ht="22.5" x14ac:dyDescent="0.2">
      <c r="A2" s="210"/>
      <c r="B2" s="214" t="s">
        <v>1461</v>
      </c>
      <c r="C2" s="210"/>
      <c r="D2" s="210"/>
      <c r="E2" s="210"/>
      <c r="F2" s="212"/>
    </row>
    <row r="3" spans="1:6" x14ac:dyDescent="0.2">
      <c r="A3" s="210"/>
      <c r="B3" s="215"/>
      <c r="C3" s="210"/>
      <c r="D3" s="210"/>
      <c r="E3" s="210"/>
      <c r="F3" s="212"/>
    </row>
    <row r="4" spans="1:6" x14ac:dyDescent="0.2">
      <c r="A4" s="210"/>
      <c r="B4" s="216"/>
      <c r="C4" s="210"/>
      <c r="D4" s="210"/>
      <c r="E4" s="210"/>
      <c r="F4" s="210"/>
    </row>
    <row r="5" spans="1:6" x14ac:dyDescent="0.2">
      <c r="A5" s="210"/>
      <c r="B5" s="215" t="s">
        <v>1462</v>
      </c>
      <c r="C5" s="217" t="s">
        <v>1868</v>
      </c>
      <c r="D5" s="210"/>
      <c r="E5" s="210"/>
      <c r="F5" s="210"/>
    </row>
    <row r="6" spans="1:6" x14ac:dyDescent="0.2">
      <c r="A6" s="210"/>
      <c r="B6" s="216"/>
      <c r="C6" s="210"/>
      <c r="D6" s="210"/>
      <c r="E6" s="210"/>
      <c r="F6" s="210"/>
    </row>
    <row r="7" spans="1:6" ht="23.25" x14ac:dyDescent="0.2">
      <c r="A7" s="210"/>
      <c r="B7" s="215" t="s">
        <v>1463</v>
      </c>
      <c r="C7" s="217" t="s">
        <v>1490</v>
      </c>
      <c r="D7" s="210"/>
      <c r="E7" s="210"/>
      <c r="F7" s="210"/>
    </row>
    <row r="8" spans="1:6" x14ac:dyDescent="0.2">
      <c r="A8" s="210"/>
      <c r="B8" s="211"/>
      <c r="C8" s="210"/>
      <c r="D8" s="210"/>
      <c r="E8" s="210"/>
      <c r="F8" s="210"/>
    </row>
    <row r="9" spans="1:6" x14ac:dyDescent="0.2">
      <c r="A9" s="210"/>
      <c r="B9" s="215" t="s">
        <v>1464</v>
      </c>
      <c r="C9" s="211" t="s">
        <v>1465</v>
      </c>
      <c r="D9" s="210"/>
      <c r="E9" s="210"/>
      <c r="F9" s="210"/>
    </row>
    <row r="10" spans="1:6" x14ac:dyDescent="0.2">
      <c r="A10" s="210"/>
      <c r="B10" s="210"/>
      <c r="C10" s="211" t="s">
        <v>1466</v>
      </c>
      <c r="D10" s="210"/>
      <c r="E10" s="210"/>
      <c r="F10" s="210"/>
    </row>
    <row r="11" spans="1:6" x14ac:dyDescent="0.2">
      <c r="A11" s="210"/>
      <c r="B11" s="211"/>
      <c r="C11" s="211" t="s">
        <v>1467</v>
      </c>
      <c r="D11" s="210"/>
      <c r="E11" s="210"/>
      <c r="F11" s="210"/>
    </row>
    <row r="12" spans="1:6" x14ac:dyDescent="0.2">
      <c r="A12" s="210"/>
      <c r="B12" s="211"/>
      <c r="C12" s="211" t="s">
        <v>1468</v>
      </c>
      <c r="D12" s="210"/>
      <c r="E12" s="210"/>
      <c r="F12" s="210"/>
    </row>
    <row r="13" spans="1:6" x14ac:dyDescent="0.2">
      <c r="A13" s="210"/>
      <c r="B13" s="211"/>
      <c r="C13" s="211" t="s">
        <v>1469</v>
      </c>
      <c r="D13" s="210"/>
      <c r="E13" s="210"/>
      <c r="F13" s="210"/>
    </row>
    <row r="14" spans="1:6" x14ac:dyDescent="0.2">
      <c r="A14" s="210"/>
      <c r="B14" s="211"/>
      <c r="C14" s="211" t="s">
        <v>1470</v>
      </c>
      <c r="D14" s="210"/>
      <c r="E14" s="210"/>
      <c r="F14" s="210"/>
    </row>
    <row r="15" spans="1:6" x14ac:dyDescent="0.2">
      <c r="A15" s="210"/>
      <c r="B15" s="211"/>
      <c r="C15" s="218" t="s">
        <v>1471</v>
      </c>
      <c r="D15" s="210"/>
      <c r="E15" s="210"/>
      <c r="F15" s="210"/>
    </row>
    <row r="16" spans="1:6" x14ac:dyDescent="0.2">
      <c r="A16" s="210"/>
      <c r="B16" s="211"/>
      <c r="C16" s="210"/>
      <c r="D16" s="210"/>
      <c r="E16" s="210"/>
      <c r="F16" s="210"/>
    </row>
    <row r="17" spans="1:6" x14ac:dyDescent="0.2">
      <c r="A17" s="210"/>
      <c r="B17" s="215" t="s">
        <v>1472</v>
      </c>
      <c r="C17" s="219" t="s">
        <v>1473</v>
      </c>
      <c r="D17" s="210"/>
      <c r="E17" s="210"/>
      <c r="F17" s="210"/>
    </row>
    <row r="18" spans="1:6" x14ac:dyDescent="0.2">
      <c r="A18" s="210"/>
      <c r="B18" s="215"/>
      <c r="C18" s="219" t="s">
        <v>1474</v>
      </c>
      <c r="D18" s="210"/>
      <c r="E18" s="210"/>
      <c r="F18" s="210"/>
    </row>
    <row r="19" spans="1:6" x14ac:dyDescent="0.2">
      <c r="A19" s="210"/>
      <c r="B19" s="211"/>
      <c r="C19" s="219" t="s">
        <v>1475</v>
      </c>
      <c r="D19" s="210"/>
      <c r="E19" s="210"/>
      <c r="F19" s="220"/>
    </row>
    <row r="20" spans="1:6" x14ac:dyDescent="0.2">
      <c r="A20" s="210"/>
      <c r="B20" s="211"/>
      <c r="C20" s="221"/>
      <c r="D20" s="210"/>
      <c r="E20" s="210"/>
      <c r="F20" s="222"/>
    </row>
    <row r="21" spans="1:6" ht="22.5" x14ac:dyDescent="0.2">
      <c r="A21" s="210"/>
      <c r="B21" s="215" t="s">
        <v>1476</v>
      </c>
      <c r="C21" s="223" t="s">
        <v>1477</v>
      </c>
      <c r="D21" s="210"/>
      <c r="E21" s="210"/>
      <c r="F21" s="222"/>
    </row>
    <row r="22" spans="1:6" x14ac:dyDescent="0.2">
      <c r="A22" s="210"/>
      <c r="B22" s="211"/>
      <c r="C22" s="210"/>
      <c r="D22" s="210"/>
      <c r="E22" s="210"/>
      <c r="F22" s="224"/>
    </row>
    <row r="23" spans="1:6" x14ac:dyDescent="0.2">
      <c r="A23" s="210"/>
      <c r="B23" s="215" t="s">
        <v>1478</v>
      </c>
      <c r="C23" s="226" t="s">
        <v>1988</v>
      </c>
      <c r="D23" s="225"/>
      <c r="E23" s="225"/>
      <c r="F23" s="225"/>
    </row>
    <row r="24" spans="1:6" x14ac:dyDescent="0.2">
      <c r="A24" s="210"/>
      <c r="B24" s="215"/>
      <c r="C24" s="226"/>
      <c r="D24" s="225"/>
      <c r="E24" s="225"/>
      <c r="F24" s="225"/>
    </row>
    <row r="25" spans="1:6" x14ac:dyDescent="0.2">
      <c r="A25" s="210"/>
      <c r="B25" s="215" t="s">
        <v>1479</v>
      </c>
      <c r="C25" s="227">
        <v>45037</v>
      </c>
      <c r="D25" s="225"/>
      <c r="E25" s="225"/>
      <c r="F25" s="225"/>
    </row>
    <row r="26" spans="1:6" x14ac:dyDescent="0.2">
      <c r="A26" s="210"/>
      <c r="B26" s="210"/>
      <c r="C26" s="228"/>
      <c r="D26" s="210"/>
      <c r="E26" s="210"/>
      <c r="F26" s="210"/>
    </row>
    <row r="27" spans="1:6" x14ac:dyDescent="0.2">
      <c r="A27" s="210"/>
      <c r="B27" s="215" t="s">
        <v>1480</v>
      </c>
      <c r="C27" s="229" t="s">
        <v>1870</v>
      </c>
      <c r="D27" s="210"/>
      <c r="E27" s="210"/>
      <c r="F27" s="210"/>
    </row>
    <row r="28" spans="1:6" x14ac:dyDescent="0.2">
      <c r="A28" s="210"/>
      <c r="B28" s="215"/>
      <c r="C28" s="536" t="s">
        <v>1751</v>
      </c>
      <c r="D28" s="210"/>
      <c r="E28" s="210"/>
      <c r="F28" s="210"/>
    </row>
    <row r="29" spans="1:6" x14ac:dyDescent="0.2">
      <c r="A29" s="210"/>
      <c r="B29" s="215"/>
      <c r="C29" s="229"/>
      <c r="D29" s="210"/>
      <c r="E29" s="210"/>
      <c r="F29" s="210"/>
    </row>
    <row r="30" spans="1:6" x14ac:dyDescent="0.2">
      <c r="A30" s="210"/>
      <c r="B30" s="215" t="s">
        <v>1481</v>
      </c>
      <c r="C30" s="228" t="s">
        <v>1869</v>
      </c>
      <c r="D30" s="210"/>
      <c r="E30" s="210"/>
      <c r="F30" s="210"/>
    </row>
    <row r="31" spans="1:6" x14ac:dyDescent="0.2">
      <c r="A31" s="210"/>
      <c r="B31" s="211"/>
      <c r="C31" s="210"/>
      <c r="D31" s="210"/>
      <c r="E31" s="210"/>
      <c r="F31" s="210"/>
    </row>
    <row r="32" spans="1:6" x14ac:dyDescent="0.2">
      <c r="A32" s="210"/>
      <c r="B32" s="215" t="s">
        <v>1482</v>
      </c>
      <c r="C32" s="229" t="s">
        <v>1870</v>
      </c>
      <c r="D32" s="210"/>
      <c r="E32" s="210"/>
      <c r="F32" s="210"/>
    </row>
    <row r="33" spans="1:6" x14ac:dyDescent="0.2">
      <c r="A33" s="210"/>
      <c r="B33" s="215" t="s">
        <v>1483</v>
      </c>
      <c r="C33" s="230" t="s">
        <v>1484</v>
      </c>
      <c r="D33" s="210"/>
      <c r="E33" s="210"/>
      <c r="F33" s="210"/>
    </row>
    <row r="34" spans="1:6" ht="42.75" customHeight="1" x14ac:dyDescent="0.2">
      <c r="A34" s="210"/>
      <c r="B34" s="211" t="s">
        <v>1485</v>
      </c>
      <c r="C34" s="210"/>
      <c r="D34" s="210"/>
      <c r="E34" s="210"/>
      <c r="F34" s="210"/>
    </row>
    <row r="35" spans="1:6" x14ac:dyDescent="0.2">
      <c r="A35" s="210"/>
      <c r="B35" s="211"/>
      <c r="C35" s="210"/>
      <c r="D35" s="210"/>
      <c r="E35" s="210"/>
      <c r="F35" s="210"/>
    </row>
    <row r="36" spans="1:6" x14ac:dyDescent="0.2">
      <c r="A36" s="210"/>
      <c r="B36" s="215" t="s">
        <v>1714</v>
      </c>
      <c r="C36" s="221" t="s">
        <v>1716</v>
      </c>
      <c r="D36" s="210"/>
      <c r="E36" s="210"/>
      <c r="F36" s="210"/>
    </row>
    <row r="37" spans="1:6" x14ac:dyDescent="0.2">
      <c r="A37" s="210"/>
      <c r="B37" s="215" t="s">
        <v>1483</v>
      </c>
      <c r="C37" s="221" t="s">
        <v>1717</v>
      </c>
      <c r="D37" s="210"/>
      <c r="E37" s="210"/>
      <c r="F37" s="210"/>
    </row>
    <row r="38" spans="1:6" ht="42.75" customHeight="1" x14ac:dyDescent="0.2">
      <c r="A38" s="210"/>
      <c r="B38" s="211" t="s">
        <v>1715</v>
      </c>
      <c r="C38" s="210"/>
      <c r="D38" s="210"/>
      <c r="E38" s="210"/>
      <c r="F38" s="210"/>
    </row>
    <row r="40" spans="1:6" s="234" customFormat="1" ht="12.75" customHeight="1" x14ac:dyDescent="0.25">
      <c r="A40" s="231"/>
      <c r="B40" s="232"/>
      <c r="C40" s="233"/>
      <c r="D40" s="231"/>
      <c r="E40" s="231"/>
    </row>
    <row r="41" spans="1:6" s="234" customFormat="1" ht="15" x14ac:dyDescent="0.25">
      <c r="A41" s="231"/>
      <c r="B41" s="232" t="s">
        <v>1486</v>
      </c>
      <c r="C41" s="235" t="s">
        <v>1487</v>
      </c>
      <c r="D41" s="231"/>
      <c r="E41" s="231"/>
    </row>
    <row r="42" spans="1:6" s="234" customFormat="1" ht="28.5" customHeight="1" x14ac:dyDescent="0.25">
      <c r="A42" s="231"/>
      <c r="B42" s="232"/>
      <c r="C42" s="236" t="s">
        <v>1492</v>
      </c>
      <c r="D42" s="231"/>
      <c r="E42" s="231"/>
    </row>
    <row r="43" spans="1:6" s="234" customFormat="1" ht="15" x14ac:dyDescent="0.25">
      <c r="A43" s="231"/>
      <c r="B43" s="232"/>
      <c r="C43" s="236"/>
      <c r="D43" s="231"/>
      <c r="E43" s="231"/>
    </row>
    <row r="44" spans="1:6" s="234" customFormat="1" ht="15" x14ac:dyDescent="0.25">
      <c r="A44" s="231"/>
      <c r="B44" s="232"/>
      <c r="C44" s="236"/>
      <c r="D44" s="231"/>
      <c r="E44" s="231"/>
    </row>
    <row r="46" spans="1:6" x14ac:dyDescent="0.2">
      <c r="A46" s="210"/>
      <c r="B46" s="211"/>
      <c r="C46" s="210"/>
      <c r="D46" s="210"/>
      <c r="E46" s="210"/>
      <c r="F46" s="210"/>
    </row>
    <row r="47" spans="1:6" x14ac:dyDescent="0.2">
      <c r="A47" s="210"/>
      <c r="B47" s="215" t="s">
        <v>1488</v>
      </c>
      <c r="C47" s="210"/>
      <c r="D47" s="210"/>
      <c r="E47" s="210"/>
      <c r="F47" s="210"/>
    </row>
    <row r="48" spans="1:6" s="238" customFormat="1" ht="15" customHeight="1" x14ac:dyDescent="0.2">
      <c r="A48" s="237"/>
      <c r="B48" s="625" t="s">
        <v>1989</v>
      </c>
      <c r="C48" s="626"/>
      <c r="D48" s="626"/>
      <c r="E48" s="626"/>
      <c r="F48" s="627"/>
    </row>
    <row r="49" spans="2:6" s="238" customFormat="1" ht="15" customHeight="1" x14ac:dyDescent="0.2">
      <c r="B49" s="628"/>
      <c r="C49" s="629"/>
      <c r="D49" s="629"/>
      <c r="E49" s="629"/>
      <c r="F49" s="630"/>
    </row>
    <row r="50" spans="2:6" s="238" customFormat="1" ht="15" customHeight="1" x14ac:dyDescent="0.2">
      <c r="B50" s="628"/>
      <c r="C50" s="629"/>
      <c r="D50" s="629"/>
      <c r="E50" s="629"/>
      <c r="F50" s="630"/>
    </row>
    <row r="51" spans="2:6" s="238" customFormat="1" ht="15" customHeight="1" x14ac:dyDescent="0.2">
      <c r="B51" s="628"/>
      <c r="C51" s="629"/>
      <c r="D51" s="629"/>
      <c r="E51" s="629"/>
      <c r="F51" s="630"/>
    </row>
    <row r="52" spans="2:6" x14ac:dyDescent="0.2">
      <c r="B52" s="631"/>
      <c r="C52" s="632"/>
      <c r="D52" s="632"/>
      <c r="E52" s="632"/>
      <c r="F52" s="633"/>
    </row>
  </sheetData>
  <sheetProtection algorithmName="SHA-512" hashValue="Pmp+WadbhkIzqY/0ZO3B6L0Y6c2nlBW8Y2yKlMrG64sxmMeW5XT1M8/EXkcLE4qbf26DzK/s6RXMdSAfDPDXIw==" saltValue="b7Q+AMWn4r9BC4IolwJCFg==" spinCount="100000" sheet="1" objects="1" selectLockedCells="1" selectUnlockedCells="1"/>
  <mergeCells count="1">
    <mergeCell ref="B48:F52"/>
  </mergeCells>
  <hyperlinks>
    <hyperlink ref="C28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96"/>
  <sheetViews>
    <sheetView zoomScale="70" zoomScaleNormal="70" workbookViewId="0"/>
  </sheetViews>
  <sheetFormatPr defaultColWidth="9" defaultRowHeight="15" x14ac:dyDescent="0.2"/>
  <cols>
    <col min="1" max="1" width="28.375" style="29" customWidth="1"/>
    <col min="2" max="2" width="29.125" style="29" customWidth="1"/>
    <col min="3" max="13" width="7.375" style="47" customWidth="1"/>
    <col min="14" max="15" width="7.375" style="48" customWidth="1"/>
    <col min="16" max="17" width="7.375" style="47" customWidth="1"/>
    <col min="18" max="19" width="7.375" style="48" customWidth="1"/>
    <col min="20" max="20" width="7.375" style="47" customWidth="1"/>
    <col min="21" max="28" width="6.875" style="47" customWidth="1"/>
    <col min="29" max="1026" width="10.75" style="29" customWidth="1"/>
    <col min="1027" max="16384" width="9" style="29"/>
  </cols>
  <sheetData>
    <row r="1" spans="1:28" ht="15.75" x14ac:dyDescent="0.25">
      <c r="A1" s="29" t="s">
        <v>1310</v>
      </c>
      <c r="B1" s="28"/>
    </row>
    <row r="2" spans="1:28" ht="15.75" x14ac:dyDescent="0.25">
      <c r="A2" s="28" t="s">
        <v>1284</v>
      </c>
      <c r="B2" s="28"/>
    </row>
    <row r="4" spans="1:28" ht="15.75" x14ac:dyDescent="0.25">
      <c r="A4" s="28" t="s">
        <v>98</v>
      </c>
      <c r="B4" s="28"/>
      <c r="C4" s="50">
        <v>2005</v>
      </c>
      <c r="D4" s="50">
        <v>2006</v>
      </c>
      <c r="E4" s="50">
        <v>2007</v>
      </c>
      <c r="F4" s="50">
        <v>2008</v>
      </c>
      <c r="G4" s="50">
        <v>2009</v>
      </c>
      <c r="H4" s="50">
        <v>2010</v>
      </c>
      <c r="I4" s="50">
        <v>2011</v>
      </c>
      <c r="J4" s="50">
        <v>2012</v>
      </c>
      <c r="K4" s="50">
        <v>2013</v>
      </c>
      <c r="L4" s="50">
        <v>2014</v>
      </c>
      <c r="M4" s="50">
        <v>2014</v>
      </c>
      <c r="N4" s="51">
        <v>2015</v>
      </c>
      <c r="O4" s="51">
        <v>2016</v>
      </c>
      <c r="P4" s="50">
        <v>2017</v>
      </c>
      <c r="Q4" s="50">
        <v>2017</v>
      </c>
      <c r="R4" s="51">
        <v>2018</v>
      </c>
      <c r="S4" s="51">
        <v>2019</v>
      </c>
      <c r="T4" s="50"/>
      <c r="U4" s="50"/>
    </row>
    <row r="5" spans="1:28" ht="15.75" x14ac:dyDescent="0.25">
      <c r="A5" s="28"/>
      <c r="B5" s="28"/>
      <c r="C5" s="50"/>
      <c r="D5" s="50"/>
      <c r="E5" s="50"/>
      <c r="F5" s="50"/>
      <c r="G5" s="50"/>
      <c r="H5" s="50"/>
      <c r="I5" s="50"/>
      <c r="J5" s="50"/>
      <c r="K5" s="50"/>
      <c r="L5" s="50" t="s">
        <v>849</v>
      </c>
      <c r="M5" s="50" t="s">
        <v>117</v>
      </c>
      <c r="N5" s="51"/>
      <c r="O5" s="51"/>
      <c r="P5" s="50" t="s">
        <v>849</v>
      </c>
      <c r="Q5" s="50" t="s">
        <v>117</v>
      </c>
      <c r="R5" s="51"/>
      <c r="S5" s="51"/>
      <c r="T5" s="50"/>
      <c r="U5" s="50"/>
    </row>
    <row r="6" spans="1:28" ht="15.75" x14ac:dyDescent="0.25">
      <c r="A6" s="28" t="s">
        <v>88</v>
      </c>
      <c r="B6" s="28"/>
      <c r="C6" s="50">
        <v>160</v>
      </c>
      <c r="D6" s="50">
        <v>132</v>
      </c>
      <c r="E6" s="50">
        <v>160</v>
      </c>
      <c r="F6" s="50">
        <v>160</v>
      </c>
      <c r="G6" s="50">
        <v>159</v>
      </c>
      <c r="H6" s="50">
        <v>160</v>
      </c>
      <c r="I6" s="50">
        <v>128</v>
      </c>
      <c r="J6" s="50">
        <v>160</v>
      </c>
      <c r="K6" s="50">
        <v>160</v>
      </c>
      <c r="L6" s="50">
        <v>160</v>
      </c>
      <c r="M6" s="28"/>
      <c r="N6" s="51"/>
      <c r="O6" s="51"/>
      <c r="P6" s="28">
        <v>160</v>
      </c>
      <c r="Q6" s="28"/>
      <c r="R6" s="51"/>
      <c r="S6" s="51"/>
      <c r="T6" s="50"/>
      <c r="U6" s="50"/>
    </row>
    <row r="7" spans="1:28" ht="15.75" x14ac:dyDescent="0.25">
      <c r="A7" s="28" t="s">
        <v>99</v>
      </c>
      <c r="B7" s="28"/>
      <c r="C7" s="29"/>
      <c r="D7" s="29"/>
      <c r="E7" s="29"/>
      <c r="F7" s="29"/>
      <c r="G7" s="29"/>
      <c r="H7" s="29"/>
      <c r="I7" s="29"/>
      <c r="J7" s="29"/>
      <c r="K7" s="29"/>
      <c r="L7" s="29"/>
      <c r="P7" s="28"/>
      <c r="Q7" s="29"/>
    </row>
    <row r="8" spans="1:28" x14ac:dyDescent="0.2">
      <c r="A8" s="29" t="s">
        <v>26</v>
      </c>
      <c r="C8" s="30">
        <v>3.26</v>
      </c>
      <c r="D8" s="30">
        <v>1.0484374999999999</v>
      </c>
      <c r="E8" s="30">
        <v>0.42249999999999999</v>
      </c>
      <c r="F8" s="30">
        <v>5.1749999999999998</v>
      </c>
      <c r="G8" s="30">
        <v>3.1150000000000002</v>
      </c>
      <c r="H8" s="30">
        <v>10.1675</v>
      </c>
      <c r="I8" s="30">
        <v>7.2367647058823499</v>
      </c>
      <c r="J8" s="30">
        <v>7.7443037974683602</v>
      </c>
      <c r="K8" s="30">
        <v>8.27</v>
      </c>
      <c r="L8" s="30">
        <v>10.41</v>
      </c>
      <c r="P8" s="47">
        <v>9.75</v>
      </c>
      <c r="Q8" s="29"/>
    </row>
    <row r="9" spans="1:28" x14ac:dyDescent="0.2">
      <c r="A9" s="29" t="s">
        <v>27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P9" s="47">
        <v>0</v>
      </c>
      <c r="Q9" s="29"/>
    </row>
    <row r="10" spans="1:28" x14ac:dyDescent="0.2">
      <c r="A10" s="29" t="s">
        <v>100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0.08</v>
      </c>
      <c r="L10" s="30">
        <v>0.28999999999999998</v>
      </c>
      <c r="P10" s="47">
        <v>0</v>
      </c>
      <c r="Q10" s="29"/>
    </row>
    <row r="11" spans="1:28" x14ac:dyDescent="0.2">
      <c r="A11" s="29" t="s">
        <v>23</v>
      </c>
      <c r="C11" s="30">
        <v>3.26</v>
      </c>
      <c r="D11" s="30">
        <v>1.0484374999999999</v>
      </c>
      <c r="E11" s="30">
        <v>0.42249999999999999</v>
      </c>
      <c r="F11" s="30">
        <v>5.1749999999999998</v>
      </c>
      <c r="G11" s="30">
        <v>3.1150000000000002</v>
      </c>
      <c r="H11" s="30">
        <v>10.1675</v>
      </c>
      <c r="I11" s="30">
        <v>7.2367647058823499</v>
      </c>
      <c r="J11" s="30">
        <v>7.7443037974683602</v>
      </c>
      <c r="K11" s="30">
        <v>8.35</v>
      </c>
      <c r="L11" s="30">
        <v>10.7</v>
      </c>
      <c r="P11" s="47">
        <v>9.75</v>
      </c>
      <c r="Q11" s="29"/>
    </row>
    <row r="12" spans="1:28" x14ac:dyDescent="0.2">
      <c r="A12" s="29" t="s">
        <v>101</v>
      </c>
      <c r="C12" s="30">
        <v>0.17</v>
      </c>
      <c r="D12" s="30">
        <v>0.12656249999999999</v>
      </c>
      <c r="E12" s="30">
        <v>0</v>
      </c>
      <c r="F12" s="30">
        <v>0.5</v>
      </c>
      <c r="G12" s="30">
        <v>0</v>
      </c>
      <c r="H12" s="30">
        <v>0</v>
      </c>
      <c r="I12" s="30">
        <v>0</v>
      </c>
      <c r="J12" s="30">
        <v>0</v>
      </c>
      <c r="K12" s="30">
        <v>2.5000000000000001E-3</v>
      </c>
      <c r="L12" s="30">
        <v>0.23</v>
      </c>
      <c r="P12" s="47">
        <v>2E-3</v>
      </c>
      <c r="Q12" s="29"/>
    </row>
    <row r="13" spans="1:28" x14ac:dyDescent="0.2">
      <c r="C13" s="30"/>
      <c r="D13" s="30"/>
      <c r="E13" s="30"/>
      <c r="F13" s="30"/>
      <c r="G13" s="30"/>
      <c r="H13" s="30"/>
      <c r="I13" s="30"/>
      <c r="J13" s="30"/>
      <c r="K13" s="30"/>
      <c r="L13" s="30"/>
      <c r="Q13" s="29"/>
    </row>
    <row r="14" spans="1:28" s="28" customFormat="1" ht="15.75" x14ac:dyDescent="0.25">
      <c r="A14" s="28" t="s">
        <v>104</v>
      </c>
      <c r="C14" s="50">
        <v>160</v>
      </c>
      <c r="D14" s="50">
        <v>160</v>
      </c>
      <c r="E14" s="50">
        <v>159</v>
      </c>
      <c r="F14" s="50">
        <v>159</v>
      </c>
      <c r="G14" s="50">
        <v>157</v>
      </c>
      <c r="H14" s="50">
        <v>159</v>
      </c>
      <c r="I14" s="50">
        <v>159</v>
      </c>
      <c r="J14" s="50">
        <v>160</v>
      </c>
      <c r="K14" s="50">
        <v>160</v>
      </c>
      <c r="L14" s="50">
        <v>160</v>
      </c>
      <c r="M14" s="50">
        <v>3025</v>
      </c>
      <c r="N14" s="51"/>
      <c r="O14" s="51"/>
      <c r="P14" s="50">
        <v>160</v>
      </c>
      <c r="Q14" s="50">
        <v>2823</v>
      </c>
      <c r="R14" s="51"/>
      <c r="S14" s="51"/>
      <c r="T14" s="50"/>
      <c r="U14" s="50"/>
      <c r="V14" s="50"/>
      <c r="W14" s="50"/>
      <c r="X14" s="50"/>
      <c r="Y14" s="50"/>
      <c r="Z14" s="50"/>
      <c r="AA14" s="50"/>
      <c r="AB14" s="50"/>
    </row>
    <row r="15" spans="1:28" x14ac:dyDescent="0.2">
      <c r="A15" s="29" t="s">
        <v>106</v>
      </c>
      <c r="B15" s="56" t="s">
        <v>438</v>
      </c>
      <c r="C15" s="47">
        <v>1</v>
      </c>
      <c r="L15" s="47">
        <v>2</v>
      </c>
      <c r="M15" s="47">
        <v>56</v>
      </c>
      <c r="Q15" s="47">
        <v>8</v>
      </c>
    </row>
    <row r="16" spans="1:28" x14ac:dyDescent="0.2">
      <c r="A16" s="29" t="s">
        <v>36</v>
      </c>
      <c r="B16" s="56" t="s">
        <v>37</v>
      </c>
      <c r="G16" s="47">
        <v>1</v>
      </c>
    </row>
    <row r="17" spans="1:17" x14ac:dyDescent="0.2">
      <c r="A17" s="29" t="s">
        <v>1125</v>
      </c>
      <c r="B17" s="56"/>
      <c r="C17" s="47">
        <v>27</v>
      </c>
      <c r="D17" s="47">
        <v>33</v>
      </c>
      <c r="E17" s="47">
        <v>1</v>
      </c>
      <c r="F17" s="47">
        <v>37</v>
      </c>
      <c r="G17" s="47">
        <v>3</v>
      </c>
      <c r="H17" s="47">
        <v>8</v>
      </c>
      <c r="I17" s="47">
        <v>14</v>
      </c>
      <c r="J17" s="47">
        <v>6</v>
      </c>
      <c r="K17" s="47">
        <v>4</v>
      </c>
      <c r="L17" s="47">
        <v>9</v>
      </c>
      <c r="M17" s="47">
        <v>191</v>
      </c>
      <c r="P17" s="47">
        <v>5</v>
      </c>
      <c r="Q17" s="47">
        <v>14</v>
      </c>
    </row>
    <row r="19" spans="1:17" x14ac:dyDescent="0.2">
      <c r="A19" s="29" t="s">
        <v>150</v>
      </c>
      <c r="B19" s="56" t="s">
        <v>386</v>
      </c>
      <c r="J19" s="47">
        <v>1</v>
      </c>
      <c r="M19" s="47">
        <v>7</v>
      </c>
      <c r="Q19" s="47">
        <v>9</v>
      </c>
    </row>
    <row r="20" spans="1:17" x14ac:dyDescent="0.2">
      <c r="A20" s="29" t="s">
        <v>223</v>
      </c>
      <c r="B20" s="56" t="s">
        <v>645</v>
      </c>
      <c r="Q20" s="47">
        <v>1</v>
      </c>
    </row>
    <row r="21" spans="1:17" x14ac:dyDescent="0.2">
      <c r="A21" s="29" t="s">
        <v>1085</v>
      </c>
      <c r="B21" s="56" t="s">
        <v>942</v>
      </c>
      <c r="Q21" s="47">
        <v>1</v>
      </c>
    </row>
    <row r="22" spans="1:17" x14ac:dyDescent="0.2">
      <c r="B22" s="56"/>
    </row>
    <row r="23" spans="1:17" x14ac:dyDescent="0.2">
      <c r="A23" s="29" t="s">
        <v>3</v>
      </c>
      <c r="B23" s="56" t="s">
        <v>326</v>
      </c>
      <c r="C23" s="47">
        <v>31</v>
      </c>
      <c r="D23" s="47">
        <v>16</v>
      </c>
      <c r="E23" s="47">
        <v>14</v>
      </c>
      <c r="F23" s="47">
        <v>42</v>
      </c>
      <c r="G23" s="47">
        <v>36</v>
      </c>
      <c r="H23" s="47">
        <v>51</v>
      </c>
      <c r="I23" s="47">
        <v>32</v>
      </c>
      <c r="J23" s="47">
        <v>55</v>
      </c>
      <c r="K23" s="47">
        <v>44</v>
      </c>
      <c r="L23" s="47">
        <v>50</v>
      </c>
      <c r="M23" s="47">
        <v>667</v>
      </c>
      <c r="P23" s="47">
        <v>45</v>
      </c>
      <c r="Q23" s="47">
        <v>624</v>
      </c>
    </row>
    <row r="24" spans="1:17" x14ac:dyDescent="0.2">
      <c r="A24" s="29" t="s">
        <v>1266</v>
      </c>
      <c r="B24" s="56" t="s">
        <v>74</v>
      </c>
      <c r="C24" s="58">
        <v>3</v>
      </c>
      <c r="D24" s="58">
        <v>7</v>
      </c>
      <c r="E24" s="58">
        <v>2</v>
      </c>
      <c r="F24" s="58">
        <v>11</v>
      </c>
      <c r="G24" s="58">
        <v>14</v>
      </c>
      <c r="H24" s="58">
        <v>10</v>
      </c>
      <c r="I24" s="58">
        <v>4</v>
      </c>
      <c r="J24" s="58">
        <v>11</v>
      </c>
      <c r="K24" s="47">
        <v>12</v>
      </c>
      <c r="L24" s="47">
        <v>12</v>
      </c>
      <c r="P24" s="47">
        <v>20</v>
      </c>
    </row>
    <row r="25" spans="1:17" x14ac:dyDescent="0.2">
      <c r="A25" s="29" t="s">
        <v>1261</v>
      </c>
      <c r="B25" s="56" t="s">
        <v>65</v>
      </c>
      <c r="C25" s="58"/>
      <c r="D25" s="58"/>
      <c r="E25" s="58"/>
      <c r="F25" s="58"/>
      <c r="G25" s="58"/>
      <c r="H25" s="58">
        <v>1</v>
      </c>
      <c r="I25" s="58"/>
      <c r="J25" s="58"/>
      <c r="L25" s="47">
        <v>0</v>
      </c>
    </row>
    <row r="26" spans="1:17" x14ac:dyDescent="0.2">
      <c r="A26" s="29" t="s">
        <v>1262</v>
      </c>
      <c r="B26" s="56" t="s">
        <v>33</v>
      </c>
      <c r="C26" s="58"/>
      <c r="D26" s="58"/>
      <c r="E26" s="58"/>
      <c r="F26" s="58"/>
      <c r="G26" s="58"/>
      <c r="H26" s="58"/>
      <c r="I26" s="58"/>
      <c r="J26" s="58"/>
      <c r="L26" s="47">
        <v>1</v>
      </c>
      <c r="P26" s="47">
        <v>2</v>
      </c>
    </row>
    <row r="27" spans="1:17" x14ac:dyDescent="0.2">
      <c r="A27" s="29" t="s">
        <v>1263</v>
      </c>
      <c r="B27" s="56" t="s">
        <v>68</v>
      </c>
      <c r="C27" s="58">
        <v>3</v>
      </c>
      <c r="D27" s="58">
        <v>5</v>
      </c>
      <c r="E27" s="58">
        <v>2</v>
      </c>
      <c r="F27" s="58">
        <v>8</v>
      </c>
      <c r="G27" s="58">
        <v>8</v>
      </c>
      <c r="H27" s="58">
        <v>13</v>
      </c>
      <c r="I27" s="58">
        <v>2</v>
      </c>
      <c r="J27" s="58">
        <v>11</v>
      </c>
      <c r="K27" s="47">
        <v>12</v>
      </c>
      <c r="L27" s="47">
        <v>11</v>
      </c>
      <c r="P27" s="47">
        <v>19</v>
      </c>
    </row>
    <row r="28" spans="1:17" x14ac:dyDescent="0.2">
      <c r="A28" s="29" t="s">
        <v>1264</v>
      </c>
      <c r="B28" s="56" t="s">
        <v>67</v>
      </c>
      <c r="C28" s="58"/>
      <c r="D28" s="58"/>
      <c r="E28" s="58"/>
      <c r="F28" s="58"/>
      <c r="G28" s="58"/>
      <c r="H28" s="58">
        <v>2</v>
      </c>
      <c r="I28" s="58">
        <v>1</v>
      </c>
      <c r="J28" s="58">
        <v>1</v>
      </c>
    </row>
    <row r="29" spans="1:17" x14ac:dyDescent="0.2">
      <c r="A29" s="29" t="s">
        <v>1265</v>
      </c>
      <c r="B29" s="56" t="s">
        <v>91</v>
      </c>
      <c r="C29" s="58"/>
      <c r="D29" s="58">
        <v>1</v>
      </c>
      <c r="E29" s="58"/>
      <c r="F29" s="58"/>
      <c r="G29" s="58"/>
      <c r="H29" s="58"/>
      <c r="I29" s="58"/>
      <c r="J29" s="58">
        <v>1</v>
      </c>
      <c r="P29" s="47">
        <v>3</v>
      </c>
    </row>
    <row r="30" spans="1:17" x14ac:dyDescent="0.2">
      <c r="A30" s="29" t="s">
        <v>4</v>
      </c>
      <c r="B30" s="56" t="s">
        <v>75</v>
      </c>
      <c r="J30" s="47">
        <v>4</v>
      </c>
      <c r="K30" s="47">
        <v>1</v>
      </c>
      <c r="L30" s="47">
        <v>3</v>
      </c>
      <c r="M30" s="47">
        <v>12</v>
      </c>
      <c r="P30" s="47">
        <v>4</v>
      </c>
      <c r="Q30" s="47">
        <v>21</v>
      </c>
    </row>
    <row r="31" spans="1:17" x14ac:dyDescent="0.2">
      <c r="A31" s="29" t="s">
        <v>71</v>
      </c>
      <c r="B31" s="56" t="s">
        <v>72</v>
      </c>
      <c r="M31" s="47">
        <v>1</v>
      </c>
      <c r="P31" s="47">
        <v>1</v>
      </c>
      <c r="Q31" s="47">
        <v>1</v>
      </c>
    </row>
    <row r="32" spans="1:17" x14ac:dyDescent="0.2">
      <c r="B32" s="56"/>
    </row>
    <row r="33" spans="1:17" x14ac:dyDescent="0.2">
      <c r="A33" s="29" t="s">
        <v>15</v>
      </c>
      <c r="B33" s="56" t="s">
        <v>440</v>
      </c>
      <c r="L33" s="47">
        <v>1</v>
      </c>
      <c r="M33" s="47">
        <v>21</v>
      </c>
      <c r="Q33" s="47">
        <v>2</v>
      </c>
    </row>
    <row r="34" spans="1:17" x14ac:dyDescent="0.2">
      <c r="A34" s="29" t="s">
        <v>5</v>
      </c>
      <c r="B34" s="56" t="s">
        <v>81</v>
      </c>
      <c r="C34" s="47">
        <v>2</v>
      </c>
      <c r="F34" s="47">
        <v>2</v>
      </c>
      <c r="G34" s="47">
        <v>1</v>
      </c>
      <c r="H34" s="47">
        <v>1</v>
      </c>
      <c r="I34" s="47">
        <v>2</v>
      </c>
      <c r="J34" s="47">
        <v>3</v>
      </c>
      <c r="K34" s="47">
        <v>3</v>
      </c>
      <c r="L34" s="47">
        <v>4</v>
      </c>
      <c r="M34" s="47">
        <v>21</v>
      </c>
      <c r="P34" s="47">
        <v>5</v>
      </c>
      <c r="Q34" s="47">
        <v>34</v>
      </c>
    </row>
    <row r="35" spans="1:17" x14ac:dyDescent="0.2">
      <c r="A35" s="29" t="s">
        <v>121</v>
      </c>
      <c r="B35" s="56" t="s">
        <v>317</v>
      </c>
      <c r="Q35" s="47">
        <v>7</v>
      </c>
    </row>
    <row r="36" spans="1:17" x14ac:dyDescent="0.2">
      <c r="A36" s="29" t="s">
        <v>6</v>
      </c>
      <c r="B36" s="56" t="s">
        <v>441</v>
      </c>
      <c r="M36" s="47">
        <v>5</v>
      </c>
      <c r="Q36" s="47">
        <v>9</v>
      </c>
    </row>
    <row r="37" spans="1:17" x14ac:dyDescent="0.2">
      <c r="A37" s="29" t="s">
        <v>244</v>
      </c>
      <c r="B37" s="56" t="s">
        <v>354</v>
      </c>
      <c r="M37" s="47">
        <v>1</v>
      </c>
    </row>
    <row r="38" spans="1:17" x14ac:dyDescent="0.2">
      <c r="A38" s="29" t="s">
        <v>20</v>
      </c>
      <c r="B38" s="56" t="s">
        <v>319</v>
      </c>
      <c r="M38" s="47">
        <v>3</v>
      </c>
      <c r="Q38" s="47">
        <v>5</v>
      </c>
    </row>
    <row r="39" spans="1:17" x14ac:dyDescent="0.2">
      <c r="A39" s="29" t="s">
        <v>31</v>
      </c>
      <c r="B39" s="56" t="s">
        <v>327</v>
      </c>
      <c r="M39" s="47">
        <v>1</v>
      </c>
      <c r="Q39" s="47">
        <v>3</v>
      </c>
    </row>
    <row r="40" spans="1:17" x14ac:dyDescent="0.2">
      <c r="A40" s="29" t="s">
        <v>123</v>
      </c>
      <c r="B40" s="56" t="s">
        <v>347</v>
      </c>
      <c r="M40" s="47">
        <v>1</v>
      </c>
      <c r="Q40" s="47">
        <v>2</v>
      </c>
    </row>
    <row r="41" spans="1:17" x14ac:dyDescent="0.2">
      <c r="A41" s="29" t="s">
        <v>129</v>
      </c>
      <c r="B41" s="56" t="s">
        <v>344</v>
      </c>
      <c r="M41" s="47">
        <v>20</v>
      </c>
      <c r="Q41" s="47">
        <v>5</v>
      </c>
    </row>
    <row r="42" spans="1:17" x14ac:dyDescent="0.2">
      <c r="A42" s="29" t="s">
        <v>28</v>
      </c>
      <c r="B42" s="56" t="s">
        <v>332</v>
      </c>
      <c r="L42" s="47">
        <v>1</v>
      </c>
      <c r="M42" s="47">
        <v>1</v>
      </c>
    </row>
    <row r="43" spans="1:17" x14ac:dyDescent="0.2">
      <c r="A43" s="29" t="s">
        <v>108</v>
      </c>
      <c r="B43" s="56" t="s">
        <v>381</v>
      </c>
      <c r="I43" s="47">
        <v>1</v>
      </c>
      <c r="K43" s="47">
        <v>1</v>
      </c>
      <c r="M43" s="47">
        <v>16</v>
      </c>
      <c r="Q43" s="47">
        <v>8</v>
      </c>
    </row>
    <row r="44" spans="1:17" x14ac:dyDescent="0.2">
      <c r="A44" s="29" t="s">
        <v>13</v>
      </c>
      <c r="B44" s="56" t="s">
        <v>372</v>
      </c>
      <c r="M44" s="47">
        <v>12</v>
      </c>
      <c r="Q44" s="47">
        <v>9</v>
      </c>
    </row>
    <row r="45" spans="1:17" x14ac:dyDescent="0.2">
      <c r="A45" s="29" t="s">
        <v>24</v>
      </c>
      <c r="B45" s="56" t="s">
        <v>320</v>
      </c>
      <c r="Q45" s="47">
        <v>1</v>
      </c>
    </row>
    <row r="46" spans="1:17" x14ac:dyDescent="0.2">
      <c r="A46" s="29" t="s">
        <v>124</v>
      </c>
      <c r="B46" s="56" t="s">
        <v>873</v>
      </c>
      <c r="M46" s="47">
        <v>2</v>
      </c>
      <c r="Q46" s="47">
        <v>7</v>
      </c>
    </row>
    <row r="47" spans="1:17" x14ac:dyDescent="0.2">
      <c r="A47" s="29" t="s">
        <v>109</v>
      </c>
      <c r="B47" s="56" t="s">
        <v>362</v>
      </c>
      <c r="I47" s="47">
        <v>2</v>
      </c>
      <c r="J47" s="47">
        <v>1</v>
      </c>
      <c r="M47" s="47">
        <v>83</v>
      </c>
      <c r="Q47" s="47">
        <v>31</v>
      </c>
    </row>
    <row r="48" spans="1:17" x14ac:dyDescent="0.2">
      <c r="A48" s="29" t="s">
        <v>195</v>
      </c>
      <c r="B48" s="56" t="s">
        <v>361</v>
      </c>
      <c r="M48" s="47">
        <v>1</v>
      </c>
    </row>
    <row r="49" spans="1:28" x14ac:dyDescent="0.2">
      <c r="A49" s="29" t="s">
        <v>466</v>
      </c>
      <c r="B49" s="56" t="s">
        <v>456</v>
      </c>
      <c r="Q49" s="47">
        <v>2</v>
      </c>
    </row>
    <row r="50" spans="1:28" x14ac:dyDescent="0.2">
      <c r="A50" s="29" t="s">
        <v>7</v>
      </c>
      <c r="B50" s="56" t="s">
        <v>335</v>
      </c>
      <c r="C50" s="47">
        <v>63</v>
      </c>
      <c r="D50" s="47">
        <v>33</v>
      </c>
      <c r="E50" s="47">
        <v>33</v>
      </c>
      <c r="F50" s="47">
        <v>52</v>
      </c>
      <c r="G50" s="47">
        <v>36</v>
      </c>
      <c r="H50" s="47">
        <v>58</v>
      </c>
      <c r="I50" s="47">
        <v>43</v>
      </c>
      <c r="J50" s="47">
        <v>66</v>
      </c>
      <c r="K50" s="47">
        <v>61</v>
      </c>
      <c r="L50" s="47">
        <v>56</v>
      </c>
      <c r="M50" s="47">
        <v>623</v>
      </c>
      <c r="P50" s="47">
        <v>54</v>
      </c>
      <c r="Q50" s="47">
        <v>674</v>
      </c>
    </row>
    <row r="51" spans="1:28" x14ac:dyDescent="0.2">
      <c r="A51" s="29" t="s">
        <v>11</v>
      </c>
      <c r="B51" s="56" t="s">
        <v>47</v>
      </c>
      <c r="M51" s="47">
        <v>19</v>
      </c>
      <c r="Q51" s="47">
        <v>2</v>
      </c>
    </row>
    <row r="52" spans="1:28" x14ac:dyDescent="0.2">
      <c r="A52" s="29" t="s">
        <v>10</v>
      </c>
      <c r="B52" s="56" t="s">
        <v>879</v>
      </c>
      <c r="C52" s="47">
        <v>22</v>
      </c>
      <c r="D52" s="47">
        <v>9</v>
      </c>
      <c r="F52" s="47">
        <v>12</v>
      </c>
      <c r="G52" s="47">
        <v>12</v>
      </c>
      <c r="H52" s="47">
        <v>14</v>
      </c>
      <c r="I52" s="47">
        <v>0</v>
      </c>
      <c r="J52" s="47">
        <v>0</v>
      </c>
      <c r="K52" s="47">
        <v>3</v>
      </c>
      <c r="L52" s="47">
        <v>10</v>
      </c>
      <c r="M52" s="47">
        <v>60</v>
      </c>
      <c r="P52" s="47">
        <v>8</v>
      </c>
      <c r="Q52" s="47">
        <v>108</v>
      </c>
    </row>
    <row r="53" spans="1:28" x14ac:dyDescent="0.2">
      <c r="A53" s="29" t="s">
        <v>439</v>
      </c>
      <c r="B53" s="56" t="s">
        <v>337</v>
      </c>
      <c r="Q53" s="47">
        <v>1</v>
      </c>
    </row>
    <row r="54" spans="1:28" x14ac:dyDescent="0.2">
      <c r="A54" s="29" t="s">
        <v>136</v>
      </c>
      <c r="B54" s="56" t="s">
        <v>872</v>
      </c>
      <c r="M54" s="47">
        <v>1</v>
      </c>
    </row>
    <row r="55" spans="1:28" x14ac:dyDescent="0.2">
      <c r="A55" s="29" t="s">
        <v>8</v>
      </c>
      <c r="B55" s="56" t="s">
        <v>336</v>
      </c>
      <c r="C55" s="47">
        <v>16</v>
      </c>
      <c r="D55" s="47">
        <v>4</v>
      </c>
      <c r="E55" s="47">
        <v>2</v>
      </c>
      <c r="F55" s="47">
        <v>12</v>
      </c>
      <c r="G55" s="47">
        <v>17</v>
      </c>
      <c r="H55" s="47">
        <v>21</v>
      </c>
      <c r="I55" s="47">
        <v>11</v>
      </c>
      <c r="J55" s="47">
        <v>12</v>
      </c>
      <c r="K55" s="47">
        <v>7</v>
      </c>
      <c r="L55" s="47">
        <v>14</v>
      </c>
      <c r="M55" s="47">
        <v>155</v>
      </c>
      <c r="P55" s="47">
        <v>6</v>
      </c>
      <c r="Q55" s="47">
        <v>80</v>
      </c>
    </row>
    <row r="56" spans="1:28" x14ac:dyDescent="0.2">
      <c r="A56" s="29" t="s">
        <v>138</v>
      </c>
      <c r="B56" s="56" t="s">
        <v>339</v>
      </c>
      <c r="M56" s="47">
        <v>1</v>
      </c>
    </row>
    <row r="57" spans="1:28" x14ac:dyDescent="0.2">
      <c r="A57" s="29" t="s">
        <v>822</v>
      </c>
      <c r="B57" s="56" t="s">
        <v>848</v>
      </c>
      <c r="Q57" s="47">
        <v>1</v>
      </c>
    </row>
    <row r="58" spans="1:28" x14ac:dyDescent="0.2">
      <c r="A58" s="29" t="s">
        <v>9</v>
      </c>
      <c r="B58" s="56" t="s">
        <v>442</v>
      </c>
      <c r="C58" s="47">
        <v>35</v>
      </c>
      <c r="D58" s="47">
        <v>27</v>
      </c>
      <c r="F58" s="47">
        <v>20</v>
      </c>
      <c r="G58" s="47">
        <v>21</v>
      </c>
      <c r="H58" s="47">
        <v>19</v>
      </c>
      <c r="I58" s="47">
        <v>14</v>
      </c>
      <c r="J58" s="47">
        <v>14</v>
      </c>
      <c r="K58" s="47">
        <v>16</v>
      </c>
      <c r="L58" s="47">
        <v>23</v>
      </c>
      <c r="M58" s="47">
        <v>303</v>
      </c>
      <c r="P58" s="47">
        <v>21</v>
      </c>
      <c r="Q58" s="47">
        <v>293</v>
      </c>
    </row>
    <row r="59" spans="1:28" x14ac:dyDescent="0.2">
      <c r="A59" s="29" t="s">
        <v>1267</v>
      </c>
      <c r="B59" s="56" t="s">
        <v>880</v>
      </c>
      <c r="L59" s="47">
        <v>23</v>
      </c>
      <c r="Q59" s="47">
        <v>3</v>
      </c>
    </row>
    <row r="60" spans="1:28" x14ac:dyDescent="0.2">
      <c r="A60" s="29" t="s">
        <v>1268</v>
      </c>
      <c r="B60" s="56" t="s">
        <v>881</v>
      </c>
      <c r="K60" s="47">
        <v>1</v>
      </c>
      <c r="Q60" s="47">
        <v>4</v>
      </c>
    </row>
    <row r="61" spans="1:28" x14ac:dyDescent="0.2">
      <c r="B61" s="56"/>
    </row>
    <row r="62" spans="1:28" x14ac:dyDescent="0.2">
      <c r="B62" s="56"/>
    </row>
    <row r="63" spans="1:28" s="49" customFormat="1" x14ac:dyDescent="0.2">
      <c r="A63" s="49" t="s">
        <v>110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3"/>
      <c r="O63" s="53"/>
      <c r="P63" s="52"/>
      <c r="Q63" s="52"/>
      <c r="R63" s="53"/>
      <c r="S63" s="53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x14ac:dyDescent="0.2">
      <c r="A64" s="29" t="s">
        <v>111</v>
      </c>
      <c r="B64" s="56"/>
      <c r="C64" s="30">
        <v>0.17455000000000001</v>
      </c>
      <c r="D64" s="30">
        <v>0.69626746323529398</v>
      </c>
      <c r="E64" s="30">
        <v>4.1250000000000002E-3</v>
      </c>
      <c r="F64" s="30">
        <v>1.1517500000000001</v>
      </c>
      <c r="G64" s="30">
        <v>2.96582278481013E-2</v>
      </c>
      <c r="H64" s="30">
        <v>0.30937500000000001</v>
      </c>
      <c r="I64" s="30">
        <v>0.34265000000000001</v>
      </c>
      <c r="J64" s="30">
        <v>2.4750000000000002E-3</v>
      </c>
      <c r="K64" s="30">
        <v>3.0000000000000001E-3</v>
      </c>
      <c r="L64" s="30">
        <v>0.23</v>
      </c>
      <c r="P64" s="47">
        <v>2E-3</v>
      </c>
    </row>
    <row r="65" spans="1:16" x14ac:dyDescent="0.2">
      <c r="A65" s="29" t="s">
        <v>112</v>
      </c>
      <c r="B65" s="56"/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P65" s="47">
        <v>0</v>
      </c>
    </row>
    <row r="66" spans="1:16" x14ac:dyDescent="0.2">
      <c r="A66" s="29" t="s">
        <v>113</v>
      </c>
      <c r="C66" s="30">
        <v>0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0.60499999999999998</v>
      </c>
      <c r="J66" s="30">
        <v>0.20624999999999999</v>
      </c>
      <c r="K66" s="30">
        <v>0.08</v>
      </c>
      <c r="L66" s="30">
        <v>0.28999999999999998</v>
      </c>
      <c r="P66" s="47">
        <v>0</v>
      </c>
    </row>
    <row r="67" spans="1:16" x14ac:dyDescent="0.2">
      <c r="A67" s="29" t="s">
        <v>114</v>
      </c>
      <c r="C67" s="30" t="s">
        <v>34</v>
      </c>
      <c r="D67" s="30" t="s">
        <v>34</v>
      </c>
      <c r="E67" s="30" t="s">
        <v>34</v>
      </c>
      <c r="F67" s="30" t="s">
        <v>34</v>
      </c>
      <c r="G67" s="30" t="s">
        <v>34</v>
      </c>
      <c r="H67" s="30" t="s">
        <v>34</v>
      </c>
      <c r="I67" s="30">
        <v>0</v>
      </c>
      <c r="J67" s="30">
        <v>0</v>
      </c>
      <c r="K67" s="30">
        <v>0</v>
      </c>
      <c r="L67" s="30">
        <v>0.08</v>
      </c>
      <c r="P67" s="47">
        <v>0</v>
      </c>
    </row>
    <row r="68" spans="1:16" x14ac:dyDescent="0.2">
      <c r="A68" s="29" t="s">
        <v>115</v>
      </c>
      <c r="B68" s="56"/>
      <c r="C68" s="30" t="s">
        <v>34</v>
      </c>
      <c r="D68" s="30" t="s">
        <v>34</v>
      </c>
      <c r="E68" s="30" t="s">
        <v>34</v>
      </c>
      <c r="F68" s="30" t="s">
        <v>34</v>
      </c>
      <c r="G68" s="30" t="s">
        <v>34</v>
      </c>
      <c r="H68" s="30" t="s">
        <v>34</v>
      </c>
      <c r="I68" s="30">
        <v>0</v>
      </c>
      <c r="J68" s="30">
        <v>0</v>
      </c>
      <c r="K68" s="30">
        <v>0</v>
      </c>
      <c r="L68" s="30">
        <v>0</v>
      </c>
      <c r="P68" s="47">
        <v>0</v>
      </c>
    </row>
    <row r="69" spans="1:16" x14ac:dyDescent="0.2">
      <c r="A69" s="29" t="s">
        <v>116</v>
      </c>
      <c r="C69" s="30">
        <v>3.2556250000000002</v>
      </c>
      <c r="D69" s="30">
        <v>4.3431295955882403</v>
      </c>
      <c r="E69" s="30">
        <v>0.6852625</v>
      </c>
      <c r="F69" s="30">
        <v>11.696624999999999</v>
      </c>
      <c r="G69" s="30">
        <v>6.9459867088607599</v>
      </c>
      <c r="H69" s="30">
        <v>18.119262500000001</v>
      </c>
      <c r="I69" s="30">
        <v>12.2587823529412</v>
      </c>
      <c r="J69" s="30">
        <v>9.9967835443037991</v>
      </c>
      <c r="K69" s="30">
        <v>8.27</v>
      </c>
      <c r="L69" s="30">
        <v>10.41</v>
      </c>
      <c r="P69" s="47">
        <v>9.75</v>
      </c>
    </row>
    <row r="70" spans="1:16" x14ac:dyDescent="0.2">
      <c r="A70" s="29" t="s">
        <v>17</v>
      </c>
      <c r="C70" s="30">
        <v>3.2556250000000002</v>
      </c>
      <c r="D70" s="30">
        <v>4.3431295955882403</v>
      </c>
      <c r="E70" s="30">
        <v>0.6852625</v>
      </c>
      <c r="F70" s="30">
        <v>11.696624999999999</v>
      </c>
      <c r="G70" s="30">
        <v>6.9459867088607599</v>
      </c>
      <c r="H70" s="30">
        <v>18.119262500000001</v>
      </c>
      <c r="I70" s="30">
        <v>12.852232352941201</v>
      </c>
      <c r="J70" s="30">
        <v>10.203446044303799</v>
      </c>
      <c r="K70" s="30">
        <v>8.35</v>
      </c>
      <c r="L70" s="30"/>
      <c r="P70" s="47">
        <v>9.75</v>
      </c>
    </row>
    <row r="71" spans="1:16" x14ac:dyDescent="0.2">
      <c r="B71" s="56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1:16" x14ac:dyDescent="0.2">
      <c r="A72" s="29" t="s">
        <v>15</v>
      </c>
      <c r="B72" s="56" t="s">
        <v>440</v>
      </c>
      <c r="C72" s="30"/>
      <c r="D72" s="30"/>
      <c r="E72" s="30"/>
      <c r="F72" s="30"/>
      <c r="G72" s="30"/>
      <c r="H72" s="30"/>
      <c r="I72" s="30"/>
      <c r="J72" s="30"/>
      <c r="K72" s="30"/>
      <c r="L72" s="30">
        <v>0</v>
      </c>
    </row>
    <row r="73" spans="1:16" x14ac:dyDescent="0.2">
      <c r="A73" s="29" t="s">
        <v>877</v>
      </c>
      <c r="B73" s="56"/>
      <c r="C73" s="30"/>
      <c r="D73" s="30"/>
      <c r="E73" s="30"/>
      <c r="F73" s="30"/>
      <c r="G73" s="30"/>
      <c r="H73" s="30"/>
      <c r="I73" s="30"/>
      <c r="J73" s="30"/>
      <c r="K73" s="30"/>
      <c r="L73" s="30"/>
      <c r="P73" s="47">
        <v>0</v>
      </c>
    </row>
    <row r="74" spans="1:16" x14ac:dyDescent="0.2">
      <c r="A74" s="29" t="s">
        <v>107</v>
      </c>
      <c r="B74" s="56" t="s">
        <v>386</v>
      </c>
      <c r="C74" s="30"/>
      <c r="D74" s="30"/>
      <c r="E74" s="30"/>
      <c r="F74" s="30"/>
      <c r="G74" s="30"/>
      <c r="H74" s="30"/>
      <c r="I74" s="30"/>
      <c r="J74" s="30">
        <v>8.3750000000000003E-4</v>
      </c>
      <c r="K74" s="30"/>
      <c r="L74" s="30"/>
    </row>
    <row r="75" spans="1:16" x14ac:dyDescent="0.2">
      <c r="A75" s="29" t="s">
        <v>106</v>
      </c>
      <c r="B75" s="56" t="s">
        <v>438</v>
      </c>
      <c r="C75" s="30">
        <v>4.125E-4</v>
      </c>
      <c r="D75" s="30"/>
      <c r="E75" s="30"/>
      <c r="F75" s="30"/>
      <c r="G75" s="30"/>
      <c r="H75" s="30"/>
      <c r="I75" s="30"/>
      <c r="J75" s="30"/>
      <c r="K75" s="30"/>
      <c r="L75" s="30">
        <v>0.21</v>
      </c>
    </row>
    <row r="76" spans="1:16" x14ac:dyDescent="0.2">
      <c r="A76" s="29" t="s">
        <v>5</v>
      </c>
      <c r="B76" s="56" t="s">
        <v>81</v>
      </c>
      <c r="C76" s="30">
        <v>8.25E-4</v>
      </c>
      <c r="D76" s="30"/>
      <c r="E76" s="30"/>
      <c r="F76" s="30">
        <v>0.12375</v>
      </c>
      <c r="G76" s="30">
        <v>4.17721518987342E-4</v>
      </c>
      <c r="H76" s="30">
        <v>4.1250000000000002E-3</v>
      </c>
      <c r="I76" s="30">
        <v>0.17599999999999999</v>
      </c>
      <c r="J76" s="30">
        <v>9.0749999999999997E-3</v>
      </c>
      <c r="K76" s="30">
        <v>8.9999999999999993E-3</v>
      </c>
      <c r="L76" s="30">
        <v>0.05</v>
      </c>
      <c r="P76" s="47">
        <v>0.40100000000000002</v>
      </c>
    </row>
    <row r="77" spans="1:16" x14ac:dyDescent="0.2">
      <c r="A77" s="29" t="s">
        <v>105</v>
      </c>
      <c r="C77" s="30">
        <v>0.23</v>
      </c>
      <c r="D77" s="30">
        <v>0.69626746323529398</v>
      </c>
      <c r="E77" s="30">
        <v>4.1250000000000002E-3</v>
      </c>
      <c r="F77" s="30">
        <v>1.1517500000000001</v>
      </c>
      <c r="G77" s="30">
        <v>2.96582278481013E-2</v>
      </c>
      <c r="H77" s="30">
        <v>0.30937500000000001</v>
      </c>
      <c r="I77" s="30">
        <v>0.34265000000000001</v>
      </c>
      <c r="J77" s="30">
        <v>2.4750000000000002E-3</v>
      </c>
      <c r="K77" s="30">
        <v>2.5000000000000001E-3</v>
      </c>
      <c r="L77" s="30">
        <v>0.02</v>
      </c>
      <c r="P77" s="47">
        <v>2E-3</v>
      </c>
    </row>
    <row r="78" spans="1:16" x14ac:dyDescent="0.2">
      <c r="A78" s="29" t="s">
        <v>28</v>
      </c>
      <c r="B78" s="56" t="s">
        <v>332</v>
      </c>
      <c r="C78" s="30"/>
      <c r="D78" s="30"/>
      <c r="E78" s="30"/>
      <c r="F78" s="30"/>
      <c r="G78" s="30"/>
      <c r="H78" s="30"/>
      <c r="I78" s="30"/>
      <c r="J78" s="30"/>
      <c r="K78" s="30"/>
      <c r="L78" s="30">
        <v>0</v>
      </c>
    </row>
    <row r="79" spans="1:16" x14ac:dyDescent="0.2">
      <c r="A79" s="29" t="s">
        <v>108</v>
      </c>
      <c r="B79" s="56" t="s">
        <v>381</v>
      </c>
      <c r="C79" s="30"/>
      <c r="D79" s="30"/>
      <c r="E79" s="30"/>
      <c r="F79" s="30"/>
      <c r="G79" s="30"/>
      <c r="H79" s="30"/>
      <c r="I79" s="30">
        <v>5.5E-2</v>
      </c>
      <c r="J79" s="30"/>
      <c r="K79" s="30">
        <v>0.08</v>
      </c>
      <c r="L79" s="30">
        <v>0.14000000000000001</v>
      </c>
    </row>
    <row r="80" spans="1:16" x14ac:dyDescent="0.2">
      <c r="A80" s="29" t="s">
        <v>3</v>
      </c>
      <c r="B80" s="56" t="s">
        <v>326</v>
      </c>
      <c r="C80" s="30">
        <v>1.0579499999999999</v>
      </c>
      <c r="D80" s="30">
        <v>0.97786764705882401</v>
      </c>
      <c r="E80" s="30">
        <v>7.6325000000000004E-2</v>
      </c>
      <c r="F80" s="30">
        <v>4.9227125000000003</v>
      </c>
      <c r="G80" s="30">
        <v>4.1635996835442999</v>
      </c>
      <c r="H80" s="30">
        <v>14.741362499999999</v>
      </c>
      <c r="I80" s="30">
        <v>8.9464529411764708</v>
      </c>
      <c r="J80" s="30">
        <v>9.0535875000000008</v>
      </c>
      <c r="K80" s="30">
        <v>6.06</v>
      </c>
      <c r="L80" s="30">
        <v>9.15</v>
      </c>
      <c r="P80" s="47">
        <v>5.6070000000000002</v>
      </c>
    </row>
    <row r="81" spans="1:28" x14ac:dyDescent="0.2">
      <c r="A81" s="29" t="s">
        <v>109</v>
      </c>
      <c r="B81" s="56" t="s">
        <v>362</v>
      </c>
      <c r="C81" s="30"/>
      <c r="D81" s="30"/>
      <c r="E81" s="30"/>
      <c r="F81" s="30"/>
      <c r="G81" s="30"/>
      <c r="H81" s="30"/>
      <c r="I81" s="30">
        <v>0.55000000000000004</v>
      </c>
      <c r="J81" s="30">
        <v>0.2475</v>
      </c>
      <c r="K81" s="30"/>
      <c r="L81" s="30">
        <v>0.17</v>
      </c>
    </row>
    <row r="82" spans="1:28" x14ac:dyDescent="0.2">
      <c r="A82" s="29" t="s">
        <v>7</v>
      </c>
      <c r="B82" s="56" t="s">
        <v>335</v>
      </c>
      <c r="C82" s="30">
        <v>1.9346625</v>
      </c>
      <c r="D82" s="30">
        <v>2.7719466911764701</v>
      </c>
      <c r="E82" s="30">
        <v>0.59781249999999997</v>
      </c>
      <c r="F82" s="30">
        <v>4.1528375000000004</v>
      </c>
      <c r="G82" s="30">
        <v>1.89092610759494</v>
      </c>
      <c r="H82" s="30">
        <v>3.5830625</v>
      </c>
      <c r="I82" s="30">
        <v>2.82710588235294</v>
      </c>
      <c r="J82" s="30">
        <v>0.820025</v>
      </c>
      <c r="K82" s="30">
        <v>1.96</v>
      </c>
      <c r="L82" s="30">
        <v>1.1000000000000001</v>
      </c>
      <c r="P82" s="47">
        <v>3.4790000000000001</v>
      </c>
    </row>
    <row r="83" spans="1:28" x14ac:dyDescent="0.2">
      <c r="A83" s="29" t="s">
        <v>10</v>
      </c>
      <c r="B83" s="56" t="s">
        <v>879</v>
      </c>
      <c r="C83" s="30">
        <v>3.9612500000000002E-2</v>
      </c>
      <c r="D83" s="30">
        <v>0.10725</v>
      </c>
      <c r="E83" s="30"/>
      <c r="F83" s="30">
        <v>0.68474999999999997</v>
      </c>
      <c r="G83" s="30">
        <v>0.56851898734177198</v>
      </c>
      <c r="H83" s="30">
        <v>0.40521249999999998</v>
      </c>
      <c r="I83" s="30">
        <v>0</v>
      </c>
      <c r="J83" s="30">
        <v>0</v>
      </c>
      <c r="K83" s="30">
        <v>1E-3</v>
      </c>
      <c r="L83" s="30">
        <v>0.02</v>
      </c>
      <c r="P83" s="47">
        <v>0.129</v>
      </c>
    </row>
    <row r="84" spans="1:28" x14ac:dyDescent="0.2">
      <c r="A84" s="29" t="s">
        <v>4</v>
      </c>
      <c r="B84" s="56" t="s">
        <v>75</v>
      </c>
      <c r="C84" s="30"/>
      <c r="D84" s="30"/>
      <c r="E84" s="30"/>
      <c r="F84" s="30"/>
      <c r="G84" s="30"/>
      <c r="H84" s="30"/>
      <c r="I84" s="30"/>
      <c r="J84" s="30">
        <v>2.5000000000000001E-3</v>
      </c>
      <c r="K84" s="30">
        <v>0.21</v>
      </c>
      <c r="L84" s="30">
        <v>0.01</v>
      </c>
      <c r="P84" s="47">
        <v>0.498</v>
      </c>
    </row>
    <row r="85" spans="1:28" x14ac:dyDescent="0.2">
      <c r="A85" s="29" t="s">
        <v>8</v>
      </c>
      <c r="B85" s="56" t="s">
        <v>336</v>
      </c>
      <c r="C85" s="30">
        <v>8.6137500000000006E-2</v>
      </c>
      <c r="D85" s="30">
        <v>6.3581801470588201E-2</v>
      </c>
      <c r="E85" s="30">
        <v>1.6500000000000001E-2</v>
      </c>
      <c r="F85" s="30">
        <v>0.40500000000000003</v>
      </c>
      <c r="G85" s="30">
        <v>0.160112816455696</v>
      </c>
      <c r="H85" s="30">
        <v>0.540825</v>
      </c>
      <c r="I85" s="30">
        <v>0.259129411764706</v>
      </c>
      <c r="J85" s="30">
        <v>1.9900000000000001E-2</v>
      </c>
      <c r="K85" s="30">
        <v>6.0000000000000001E-3</v>
      </c>
      <c r="L85" s="30">
        <v>0.12</v>
      </c>
      <c r="P85" s="47">
        <v>6.9000000000000006E-2</v>
      </c>
    </row>
    <row r="86" spans="1:28" x14ac:dyDescent="0.2">
      <c r="A86" s="29" t="s">
        <v>36</v>
      </c>
      <c r="B86" s="56" t="s">
        <v>37</v>
      </c>
      <c r="C86" s="30"/>
      <c r="D86" s="30"/>
      <c r="E86" s="30"/>
      <c r="F86" s="30"/>
      <c r="G86" s="30">
        <v>4.17721518987342E-4</v>
      </c>
      <c r="H86" s="30">
        <v>0</v>
      </c>
      <c r="I86" s="30"/>
      <c r="J86" s="30"/>
      <c r="K86" s="30"/>
      <c r="L86" s="30"/>
    </row>
    <row r="87" spans="1:28" x14ac:dyDescent="0.2">
      <c r="A87" s="29" t="s">
        <v>9</v>
      </c>
      <c r="B87" s="56" t="s">
        <v>442</v>
      </c>
      <c r="C87" s="30">
        <v>0.50081249999999999</v>
      </c>
      <c r="D87" s="30">
        <v>0.58561213235294096</v>
      </c>
      <c r="E87" s="30"/>
      <c r="F87" s="30">
        <v>1.5189999999999999</v>
      </c>
      <c r="G87" s="30">
        <v>0.36009651898734202</v>
      </c>
      <c r="H87" s="30">
        <v>0.64853749999999999</v>
      </c>
      <c r="I87" s="30">
        <v>0.37817352941176502</v>
      </c>
      <c r="J87" s="30">
        <v>0.10287499999999999</v>
      </c>
      <c r="K87" s="30">
        <v>0.64</v>
      </c>
      <c r="L87" s="30">
        <v>0.31</v>
      </c>
      <c r="P87" s="47">
        <v>0.64</v>
      </c>
    </row>
    <row r="88" spans="1:28" x14ac:dyDescent="0.2">
      <c r="B88" s="56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1:28" s="49" customFormat="1" x14ac:dyDescent="0.2">
      <c r="A89" s="49" t="s">
        <v>117</v>
      </c>
      <c r="C89" s="72"/>
      <c r="D89" s="72"/>
      <c r="E89" s="72"/>
      <c r="F89" s="72"/>
      <c r="G89" s="72"/>
      <c r="H89" s="72"/>
      <c r="I89" s="72"/>
      <c r="J89" s="72"/>
      <c r="K89" s="72"/>
      <c r="L89" s="52"/>
      <c r="M89" s="52"/>
      <c r="N89" s="53"/>
      <c r="O89" s="53"/>
      <c r="P89" s="52"/>
      <c r="Q89" s="52"/>
      <c r="R89" s="53"/>
      <c r="S89" s="53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x14ac:dyDescent="0.2">
      <c r="A90" s="29" t="s">
        <v>88</v>
      </c>
      <c r="C90" s="47">
        <v>160</v>
      </c>
      <c r="D90" s="47">
        <v>132</v>
      </c>
      <c r="E90" s="47">
        <v>160</v>
      </c>
      <c r="F90" s="47">
        <v>160</v>
      </c>
      <c r="G90" s="47">
        <v>159</v>
      </c>
      <c r="H90" s="47">
        <v>160</v>
      </c>
      <c r="I90" s="47">
        <v>128</v>
      </c>
      <c r="J90" s="47">
        <v>160</v>
      </c>
      <c r="K90" s="47">
        <v>160</v>
      </c>
      <c r="L90" s="47">
        <v>158</v>
      </c>
      <c r="P90" s="47">
        <v>160</v>
      </c>
      <c r="Q90" s="47">
        <v>2823</v>
      </c>
    </row>
    <row r="91" spans="1:28" x14ac:dyDescent="0.2">
      <c r="A91" s="29" t="s">
        <v>76</v>
      </c>
      <c r="B91" s="29" t="s">
        <v>118</v>
      </c>
      <c r="C91" s="47">
        <v>0</v>
      </c>
      <c r="D91" s="47">
        <v>0</v>
      </c>
      <c r="E91" s="47">
        <v>0</v>
      </c>
      <c r="F91" s="47">
        <v>2</v>
      </c>
      <c r="G91" s="47">
        <v>0</v>
      </c>
      <c r="H91" s="47">
        <v>1</v>
      </c>
      <c r="I91" s="47">
        <v>2</v>
      </c>
      <c r="J91" s="47">
        <v>1</v>
      </c>
      <c r="K91" s="47">
        <v>1</v>
      </c>
      <c r="L91" s="47">
        <v>2</v>
      </c>
      <c r="P91" s="47">
        <v>2</v>
      </c>
      <c r="Q91" s="47">
        <v>14</v>
      </c>
    </row>
    <row r="92" spans="1:28" x14ac:dyDescent="0.2">
      <c r="A92" s="29" t="s">
        <v>882</v>
      </c>
      <c r="B92" s="29" t="s">
        <v>78</v>
      </c>
      <c r="C92" s="47">
        <v>0</v>
      </c>
      <c r="D92" s="47">
        <v>0</v>
      </c>
      <c r="E92" s="47">
        <v>0</v>
      </c>
      <c r="F92" s="47">
        <v>0</v>
      </c>
      <c r="G92" s="47">
        <v>0</v>
      </c>
      <c r="H92" s="47">
        <v>0</v>
      </c>
      <c r="I92" s="47">
        <v>0</v>
      </c>
      <c r="J92" s="47">
        <v>0</v>
      </c>
      <c r="K92" s="47">
        <v>0</v>
      </c>
      <c r="L92" s="47">
        <v>0</v>
      </c>
      <c r="P92" s="47">
        <v>0</v>
      </c>
      <c r="Q92" s="47">
        <v>0</v>
      </c>
    </row>
    <row r="93" spans="1:28" x14ac:dyDescent="0.2">
      <c r="A93" s="29" t="s">
        <v>79</v>
      </c>
      <c r="B93" s="29" t="s">
        <v>80</v>
      </c>
      <c r="C93" s="47">
        <v>0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P93" s="47">
        <v>0</v>
      </c>
      <c r="Q93" s="47">
        <v>0</v>
      </c>
    </row>
    <row r="94" spans="1:28" x14ac:dyDescent="0.2">
      <c r="A94" s="29" t="s">
        <v>64</v>
      </c>
      <c r="B94" s="29" t="s">
        <v>89</v>
      </c>
      <c r="C94" s="47">
        <v>3</v>
      </c>
      <c r="D94" s="47">
        <v>2</v>
      </c>
      <c r="E94" s="47">
        <v>0</v>
      </c>
      <c r="F94" s="47">
        <v>8</v>
      </c>
      <c r="G94" s="47">
        <v>10</v>
      </c>
      <c r="H94" s="47">
        <v>32</v>
      </c>
      <c r="I94" s="47">
        <v>14</v>
      </c>
      <c r="J94" s="47">
        <v>20</v>
      </c>
      <c r="K94" s="47">
        <v>14</v>
      </c>
      <c r="L94" s="47">
        <v>49</v>
      </c>
      <c r="P94" s="47">
        <v>42</v>
      </c>
      <c r="Q94" s="47">
        <v>615</v>
      </c>
    </row>
    <row r="95" spans="1:28" x14ac:dyDescent="0.2">
      <c r="A95" s="29" t="s">
        <v>62</v>
      </c>
      <c r="B95" s="29" t="s">
        <v>63</v>
      </c>
      <c r="C95" s="47">
        <v>0</v>
      </c>
      <c r="D95" s="47">
        <v>0</v>
      </c>
      <c r="E95" s="47">
        <v>0</v>
      </c>
      <c r="F95" s="47">
        <v>0</v>
      </c>
      <c r="G95" s="47">
        <v>0</v>
      </c>
      <c r="H95" s="47">
        <v>0</v>
      </c>
      <c r="I95" s="47">
        <v>0</v>
      </c>
      <c r="J95" s="47">
        <v>0</v>
      </c>
      <c r="K95" s="47">
        <v>1</v>
      </c>
      <c r="L95" s="47">
        <v>0</v>
      </c>
      <c r="P95" s="47">
        <v>2</v>
      </c>
      <c r="Q95" s="47">
        <v>12</v>
      </c>
    </row>
    <row r="96" spans="1:28" x14ac:dyDescent="0.2">
      <c r="A96" s="29" t="s">
        <v>90</v>
      </c>
    </row>
  </sheetData>
  <sortState ref="A64:Z78">
    <sortCondition ref="A64:A78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K102"/>
  <sheetViews>
    <sheetView topLeftCell="A34" zoomScale="85" zoomScaleNormal="85" workbookViewId="0"/>
  </sheetViews>
  <sheetFormatPr defaultColWidth="9" defaultRowHeight="12.75" x14ac:dyDescent="0.2"/>
  <cols>
    <col min="1" max="1" width="29.25" style="111" customWidth="1"/>
    <col min="2" max="2" width="26.5" style="112" customWidth="1"/>
    <col min="3" max="10" width="5.875" style="113" customWidth="1"/>
    <col min="11" max="11" width="5.875" style="114" customWidth="1"/>
    <col min="12" max="12" width="5.875" style="113" customWidth="1"/>
    <col min="13" max="13" width="5.875" style="128" customWidth="1"/>
    <col min="14" max="16" width="5.875" style="113" customWidth="1"/>
    <col min="17" max="17" width="5.875" style="128" customWidth="1"/>
    <col min="18" max="18" width="5.875" style="113" customWidth="1"/>
    <col min="19" max="27" width="8.375" style="113" customWidth="1"/>
    <col min="28" max="1025" width="10.75" style="111" customWidth="1"/>
    <col min="1026" max="16384" width="9" style="26"/>
  </cols>
  <sheetData>
    <row r="1" spans="1:1025" x14ac:dyDescent="0.2">
      <c r="A1" s="26" t="s">
        <v>1310</v>
      </c>
      <c r="B1" s="86"/>
      <c r="C1" s="27"/>
      <c r="D1" s="27"/>
      <c r="E1" s="27"/>
      <c r="F1" s="27"/>
      <c r="G1" s="27"/>
      <c r="H1" s="27"/>
      <c r="I1" s="27"/>
      <c r="J1" s="27"/>
      <c r="K1" s="27"/>
      <c r="L1" s="27"/>
      <c r="M1" s="104"/>
      <c r="N1" s="27"/>
      <c r="O1" s="27"/>
      <c r="P1" s="27"/>
      <c r="Q1" s="104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  <c r="JG1" s="26"/>
      <c r="JH1" s="26"/>
      <c r="JI1" s="26"/>
      <c r="JJ1" s="26"/>
      <c r="JK1" s="26"/>
      <c r="JL1" s="26"/>
      <c r="JM1" s="26"/>
      <c r="JN1" s="26"/>
      <c r="JO1" s="26"/>
      <c r="JP1" s="26"/>
      <c r="JQ1" s="26"/>
      <c r="JR1" s="26"/>
      <c r="JS1" s="26"/>
      <c r="JT1" s="26"/>
      <c r="JU1" s="26"/>
      <c r="JV1" s="26"/>
      <c r="JW1" s="26"/>
      <c r="JX1" s="26"/>
      <c r="JY1" s="26"/>
      <c r="JZ1" s="26"/>
      <c r="KA1" s="26"/>
      <c r="KB1" s="26"/>
      <c r="KC1" s="26"/>
      <c r="KD1" s="26"/>
      <c r="KE1" s="26"/>
      <c r="KF1" s="26"/>
      <c r="KG1" s="26"/>
      <c r="KH1" s="26"/>
      <c r="KI1" s="26"/>
      <c r="KJ1" s="26"/>
      <c r="KK1" s="26"/>
      <c r="KL1" s="26"/>
      <c r="KM1" s="26"/>
      <c r="KN1" s="26"/>
      <c r="KO1" s="26"/>
      <c r="KP1" s="26"/>
      <c r="KQ1" s="26"/>
      <c r="KR1" s="26"/>
      <c r="KS1" s="26"/>
      <c r="KT1" s="26"/>
      <c r="KU1" s="26"/>
      <c r="KV1" s="26"/>
      <c r="KW1" s="26"/>
      <c r="KX1" s="26"/>
      <c r="KY1" s="26"/>
      <c r="KZ1" s="26"/>
      <c r="LA1" s="26"/>
      <c r="LB1" s="26"/>
      <c r="LC1" s="26"/>
      <c r="LD1" s="26"/>
      <c r="LE1" s="26"/>
      <c r="LF1" s="26"/>
      <c r="LG1" s="26"/>
      <c r="LH1" s="26"/>
      <c r="LI1" s="26"/>
      <c r="LJ1" s="26"/>
      <c r="LK1" s="26"/>
      <c r="LL1" s="26"/>
      <c r="LM1" s="26"/>
      <c r="LN1" s="26"/>
      <c r="LO1" s="26"/>
      <c r="LP1" s="26"/>
      <c r="LQ1" s="26"/>
      <c r="LR1" s="26"/>
      <c r="LS1" s="26"/>
      <c r="LT1" s="26"/>
      <c r="LU1" s="26"/>
      <c r="LV1" s="26"/>
      <c r="LW1" s="26"/>
      <c r="LX1" s="26"/>
      <c r="LY1" s="26"/>
      <c r="LZ1" s="26"/>
      <c r="MA1" s="26"/>
      <c r="MB1" s="26"/>
      <c r="MC1" s="26"/>
      <c r="MD1" s="26"/>
      <c r="ME1" s="26"/>
      <c r="MF1" s="26"/>
      <c r="MG1" s="26"/>
      <c r="MH1" s="26"/>
      <c r="MI1" s="26"/>
      <c r="MJ1" s="26"/>
      <c r="MK1" s="26"/>
      <c r="ML1" s="26"/>
      <c r="MM1" s="26"/>
      <c r="MN1" s="26"/>
      <c r="MO1" s="26"/>
      <c r="MP1" s="26"/>
      <c r="MQ1" s="26"/>
      <c r="MR1" s="26"/>
      <c r="MS1" s="26"/>
      <c r="MT1" s="26"/>
      <c r="MU1" s="26"/>
      <c r="MV1" s="26"/>
      <c r="MW1" s="26"/>
      <c r="MX1" s="26"/>
      <c r="MY1" s="26"/>
      <c r="MZ1" s="26"/>
      <c r="NA1" s="26"/>
      <c r="NB1" s="26"/>
      <c r="NC1" s="26"/>
      <c r="ND1" s="26"/>
      <c r="NE1" s="26"/>
      <c r="NF1" s="26"/>
      <c r="NG1" s="26"/>
      <c r="NH1" s="26"/>
      <c r="NI1" s="26"/>
      <c r="NJ1" s="26"/>
      <c r="NK1" s="26"/>
      <c r="NL1" s="26"/>
      <c r="NM1" s="26"/>
      <c r="NN1" s="26"/>
      <c r="NO1" s="26"/>
      <c r="NP1" s="26"/>
      <c r="NQ1" s="26"/>
      <c r="NR1" s="26"/>
      <c r="NS1" s="26"/>
      <c r="NT1" s="26"/>
      <c r="NU1" s="26"/>
      <c r="NV1" s="26"/>
      <c r="NW1" s="26"/>
      <c r="NX1" s="26"/>
      <c r="NY1" s="26"/>
      <c r="NZ1" s="26"/>
      <c r="OA1" s="26"/>
      <c r="OB1" s="26"/>
      <c r="OC1" s="26"/>
      <c r="OD1" s="26"/>
      <c r="OE1" s="26"/>
      <c r="OF1" s="26"/>
      <c r="OG1" s="26"/>
      <c r="OH1" s="26"/>
      <c r="OI1" s="26"/>
      <c r="OJ1" s="26"/>
      <c r="OK1" s="26"/>
      <c r="OL1" s="26"/>
      <c r="OM1" s="26"/>
      <c r="ON1" s="26"/>
      <c r="OO1" s="26"/>
      <c r="OP1" s="26"/>
      <c r="OQ1" s="26"/>
      <c r="OR1" s="26"/>
      <c r="OS1" s="26"/>
      <c r="OT1" s="26"/>
      <c r="OU1" s="26"/>
      <c r="OV1" s="26"/>
      <c r="OW1" s="26"/>
      <c r="OX1" s="26"/>
      <c r="OY1" s="26"/>
      <c r="OZ1" s="26"/>
      <c r="PA1" s="26"/>
      <c r="PB1" s="26"/>
      <c r="PC1" s="26"/>
      <c r="PD1" s="26"/>
      <c r="PE1" s="26"/>
      <c r="PF1" s="26"/>
      <c r="PG1" s="26"/>
      <c r="PH1" s="26"/>
      <c r="PI1" s="26"/>
      <c r="PJ1" s="26"/>
      <c r="PK1" s="26"/>
      <c r="PL1" s="26"/>
      <c r="PM1" s="26"/>
      <c r="PN1" s="26"/>
      <c r="PO1" s="26"/>
      <c r="PP1" s="26"/>
      <c r="PQ1" s="26"/>
      <c r="PR1" s="26"/>
      <c r="PS1" s="26"/>
      <c r="PT1" s="26"/>
      <c r="PU1" s="26"/>
      <c r="PV1" s="26"/>
      <c r="PW1" s="26"/>
      <c r="PX1" s="26"/>
      <c r="PY1" s="26"/>
      <c r="PZ1" s="26"/>
      <c r="QA1" s="26"/>
      <c r="QB1" s="26"/>
      <c r="QC1" s="26"/>
      <c r="QD1" s="26"/>
      <c r="QE1" s="26"/>
      <c r="QF1" s="26"/>
      <c r="QG1" s="26"/>
      <c r="QH1" s="26"/>
      <c r="QI1" s="26"/>
      <c r="QJ1" s="26"/>
      <c r="QK1" s="26"/>
      <c r="QL1" s="26"/>
      <c r="QM1" s="26"/>
      <c r="QN1" s="26"/>
      <c r="QO1" s="26"/>
      <c r="QP1" s="26"/>
      <c r="QQ1" s="26"/>
      <c r="QR1" s="26"/>
      <c r="QS1" s="26"/>
      <c r="QT1" s="26"/>
      <c r="QU1" s="26"/>
      <c r="QV1" s="26"/>
      <c r="QW1" s="26"/>
      <c r="QX1" s="26"/>
      <c r="QY1" s="26"/>
      <c r="QZ1" s="26"/>
      <c r="RA1" s="26"/>
      <c r="RB1" s="26"/>
      <c r="RC1" s="26"/>
      <c r="RD1" s="26"/>
      <c r="RE1" s="26"/>
      <c r="RF1" s="26"/>
      <c r="RG1" s="26"/>
      <c r="RH1" s="26"/>
      <c r="RI1" s="26"/>
      <c r="RJ1" s="26"/>
      <c r="RK1" s="26"/>
      <c r="RL1" s="26"/>
      <c r="RM1" s="26"/>
      <c r="RN1" s="26"/>
      <c r="RO1" s="26"/>
      <c r="RP1" s="26"/>
      <c r="RQ1" s="26"/>
      <c r="RR1" s="26"/>
      <c r="RS1" s="26"/>
      <c r="RT1" s="26"/>
      <c r="RU1" s="26"/>
      <c r="RV1" s="26"/>
      <c r="RW1" s="26"/>
      <c r="RX1" s="26"/>
      <c r="RY1" s="26"/>
      <c r="RZ1" s="26"/>
      <c r="SA1" s="26"/>
      <c r="SB1" s="26"/>
      <c r="SC1" s="26"/>
      <c r="SD1" s="26"/>
      <c r="SE1" s="26"/>
      <c r="SF1" s="26"/>
      <c r="SG1" s="26"/>
      <c r="SH1" s="26"/>
      <c r="SI1" s="26"/>
      <c r="SJ1" s="26"/>
      <c r="SK1" s="26"/>
      <c r="SL1" s="26"/>
      <c r="SM1" s="26"/>
      <c r="SN1" s="26"/>
      <c r="SO1" s="26"/>
      <c r="SP1" s="26"/>
      <c r="SQ1" s="26"/>
      <c r="SR1" s="26"/>
      <c r="SS1" s="26"/>
      <c r="ST1" s="26"/>
      <c r="SU1" s="26"/>
      <c r="SV1" s="26"/>
      <c r="SW1" s="26"/>
      <c r="SX1" s="26"/>
      <c r="SY1" s="26"/>
      <c r="SZ1" s="26"/>
      <c r="TA1" s="26"/>
      <c r="TB1" s="26"/>
      <c r="TC1" s="26"/>
      <c r="TD1" s="26"/>
      <c r="TE1" s="26"/>
      <c r="TF1" s="26"/>
      <c r="TG1" s="26"/>
      <c r="TH1" s="26"/>
      <c r="TI1" s="26"/>
      <c r="TJ1" s="26"/>
      <c r="TK1" s="26"/>
      <c r="TL1" s="26"/>
      <c r="TM1" s="26"/>
      <c r="TN1" s="26"/>
      <c r="TO1" s="26"/>
      <c r="TP1" s="26"/>
      <c r="TQ1" s="26"/>
      <c r="TR1" s="26"/>
      <c r="TS1" s="26"/>
      <c r="TT1" s="26"/>
      <c r="TU1" s="26"/>
      <c r="TV1" s="26"/>
      <c r="TW1" s="26"/>
      <c r="TX1" s="26"/>
      <c r="TY1" s="26"/>
      <c r="TZ1" s="26"/>
      <c r="UA1" s="26"/>
      <c r="UB1" s="26"/>
      <c r="UC1" s="26"/>
      <c r="UD1" s="26"/>
      <c r="UE1" s="26"/>
      <c r="UF1" s="26"/>
      <c r="UG1" s="26"/>
      <c r="UH1" s="26"/>
      <c r="UI1" s="26"/>
      <c r="UJ1" s="26"/>
      <c r="UK1" s="26"/>
      <c r="UL1" s="26"/>
      <c r="UM1" s="26"/>
      <c r="UN1" s="26"/>
      <c r="UO1" s="26"/>
      <c r="UP1" s="26"/>
      <c r="UQ1" s="26"/>
      <c r="UR1" s="26"/>
      <c r="US1" s="26"/>
      <c r="UT1" s="26"/>
      <c r="UU1" s="26"/>
      <c r="UV1" s="26"/>
      <c r="UW1" s="26"/>
      <c r="UX1" s="26"/>
      <c r="UY1" s="26"/>
      <c r="UZ1" s="26"/>
      <c r="VA1" s="26"/>
      <c r="VB1" s="26"/>
      <c r="VC1" s="26"/>
      <c r="VD1" s="26"/>
      <c r="VE1" s="26"/>
      <c r="VF1" s="26"/>
      <c r="VG1" s="26"/>
      <c r="VH1" s="26"/>
      <c r="VI1" s="26"/>
      <c r="VJ1" s="26"/>
      <c r="VK1" s="26"/>
      <c r="VL1" s="26"/>
      <c r="VM1" s="26"/>
      <c r="VN1" s="26"/>
      <c r="VO1" s="26"/>
      <c r="VP1" s="26"/>
      <c r="VQ1" s="26"/>
      <c r="VR1" s="26"/>
      <c r="VS1" s="26"/>
      <c r="VT1" s="26"/>
      <c r="VU1" s="26"/>
      <c r="VV1" s="26"/>
      <c r="VW1" s="26"/>
      <c r="VX1" s="26"/>
      <c r="VY1" s="26"/>
      <c r="VZ1" s="26"/>
      <c r="WA1" s="26"/>
      <c r="WB1" s="26"/>
      <c r="WC1" s="26"/>
      <c r="WD1" s="26"/>
      <c r="WE1" s="26"/>
      <c r="WF1" s="26"/>
      <c r="WG1" s="26"/>
      <c r="WH1" s="26"/>
      <c r="WI1" s="26"/>
      <c r="WJ1" s="26"/>
      <c r="WK1" s="26"/>
      <c r="WL1" s="26"/>
      <c r="WM1" s="26"/>
      <c r="WN1" s="26"/>
      <c r="WO1" s="26"/>
      <c r="WP1" s="26"/>
      <c r="WQ1" s="26"/>
      <c r="WR1" s="26"/>
      <c r="WS1" s="26"/>
      <c r="WT1" s="26"/>
      <c r="WU1" s="26"/>
      <c r="WV1" s="26"/>
      <c r="WW1" s="26"/>
      <c r="WX1" s="26"/>
      <c r="WY1" s="26"/>
      <c r="WZ1" s="26"/>
      <c r="XA1" s="26"/>
      <c r="XB1" s="26"/>
      <c r="XC1" s="26"/>
      <c r="XD1" s="26"/>
      <c r="XE1" s="26"/>
      <c r="XF1" s="26"/>
      <c r="XG1" s="26"/>
      <c r="XH1" s="26"/>
      <c r="XI1" s="26"/>
      <c r="XJ1" s="26"/>
      <c r="XK1" s="26"/>
      <c r="XL1" s="26"/>
      <c r="XM1" s="26"/>
      <c r="XN1" s="26"/>
      <c r="XO1" s="26"/>
      <c r="XP1" s="26"/>
      <c r="XQ1" s="26"/>
      <c r="XR1" s="26"/>
      <c r="XS1" s="26"/>
      <c r="XT1" s="26"/>
      <c r="XU1" s="26"/>
      <c r="XV1" s="26"/>
      <c r="XW1" s="26"/>
      <c r="XX1" s="26"/>
      <c r="XY1" s="26"/>
      <c r="XZ1" s="26"/>
      <c r="YA1" s="26"/>
      <c r="YB1" s="26"/>
      <c r="YC1" s="26"/>
      <c r="YD1" s="26"/>
      <c r="YE1" s="26"/>
      <c r="YF1" s="26"/>
      <c r="YG1" s="26"/>
      <c r="YH1" s="26"/>
      <c r="YI1" s="26"/>
      <c r="YJ1" s="26"/>
      <c r="YK1" s="26"/>
      <c r="YL1" s="26"/>
      <c r="YM1" s="26"/>
      <c r="YN1" s="26"/>
      <c r="YO1" s="26"/>
      <c r="YP1" s="26"/>
      <c r="YQ1" s="26"/>
      <c r="YR1" s="26"/>
      <c r="YS1" s="26"/>
      <c r="YT1" s="26"/>
      <c r="YU1" s="26"/>
      <c r="YV1" s="26"/>
      <c r="YW1" s="26"/>
      <c r="YX1" s="26"/>
      <c r="YY1" s="26"/>
      <c r="YZ1" s="26"/>
      <c r="ZA1" s="26"/>
      <c r="ZB1" s="26"/>
      <c r="ZC1" s="26"/>
      <c r="ZD1" s="26"/>
      <c r="ZE1" s="26"/>
      <c r="ZF1" s="26"/>
      <c r="ZG1" s="26"/>
      <c r="ZH1" s="26"/>
      <c r="ZI1" s="26"/>
      <c r="ZJ1" s="26"/>
      <c r="ZK1" s="26"/>
      <c r="ZL1" s="26"/>
      <c r="ZM1" s="26"/>
      <c r="ZN1" s="26"/>
      <c r="ZO1" s="26"/>
      <c r="ZP1" s="26"/>
      <c r="ZQ1" s="26"/>
      <c r="ZR1" s="26"/>
      <c r="ZS1" s="26"/>
      <c r="ZT1" s="26"/>
      <c r="ZU1" s="26"/>
      <c r="ZV1" s="26"/>
      <c r="ZW1" s="26"/>
      <c r="ZX1" s="26"/>
      <c r="ZY1" s="26"/>
      <c r="ZZ1" s="26"/>
      <c r="AAA1" s="26"/>
      <c r="AAB1" s="26"/>
      <c r="AAC1" s="26"/>
      <c r="AAD1" s="26"/>
      <c r="AAE1" s="26"/>
      <c r="AAF1" s="26"/>
      <c r="AAG1" s="26"/>
      <c r="AAH1" s="26"/>
      <c r="AAI1" s="26"/>
      <c r="AAJ1" s="26"/>
      <c r="AAK1" s="26"/>
      <c r="AAL1" s="26"/>
      <c r="AAM1" s="26"/>
      <c r="AAN1" s="26"/>
      <c r="AAO1" s="26"/>
      <c r="AAP1" s="26"/>
      <c r="AAQ1" s="26"/>
      <c r="AAR1" s="26"/>
      <c r="AAS1" s="26"/>
      <c r="AAT1" s="26"/>
      <c r="AAU1" s="26"/>
      <c r="AAV1" s="26"/>
      <c r="AAW1" s="26"/>
      <c r="AAX1" s="26"/>
      <c r="AAY1" s="26"/>
      <c r="AAZ1" s="26"/>
      <c r="ABA1" s="26"/>
      <c r="ABB1" s="26"/>
      <c r="ABC1" s="26"/>
      <c r="ABD1" s="26"/>
      <c r="ABE1" s="26"/>
      <c r="ABF1" s="26"/>
      <c r="ABG1" s="26"/>
      <c r="ABH1" s="26"/>
      <c r="ABI1" s="26"/>
      <c r="ABJ1" s="26"/>
      <c r="ABK1" s="26"/>
      <c r="ABL1" s="26"/>
      <c r="ABM1" s="26"/>
      <c r="ABN1" s="26"/>
      <c r="ABO1" s="26"/>
      <c r="ABP1" s="26"/>
      <c r="ABQ1" s="26"/>
      <c r="ABR1" s="26"/>
      <c r="ABS1" s="26"/>
      <c r="ABT1" s="26"/>
      <c r="ABU1" s="26"/>
      <c r="ABV1" s="26"/>
      <c r="ABW1" s="26"/>
      <c r="ABX1" s="26"/>
      <c r="ABY1" s="26"/>
      <c r="ABZ1" s="26"/>
      <c r="ACA1" s="26"/>
      <c r="ACB1" s="26"/>
      <c r="ACC1" s="26"/>
      <c r="ACD1" s="26"/>
      <c r="ACE1" s="26"/>
      <c r="ACF1" s="26"/>
      <c r="ACG1" s="26"/>
      <c r="ACH1" s="26"/>
      <c r="ACI1" s="26"/>
      <c r="ACJ1" s="26"/>
      <c r="ACK1" s="26"/>
      <c r="ACL1" s="26"/>
      <c r="ACM1" s="26"/>
      <c r="ACN1" s="26"/>
      <c r="ACO1" s="26"/>
      <c r="ACP1" s="26"/>
      <c r="ACQ1" s="26"/>
      <c r="ACR1" s="26"/>
      <c r="ACS1" s="26"/>
      <c r="ACT1" s="26"/>
      <c r="ACU1" s="26"/>
      <c r="ACV1" s="26"/>
      <c r="ACW1" s="26"/>
      <c r="ACX1" s="26"/>
      <c r="ACY1" s="26"/>
      <c r="ACZ1" s="26"/>
      <c r="ADA1" s="26"/>
      <c r="ADB1" s="26"/>
      <c r="ADC1" s="26"/>
      <c r="ADD1" s="26"/>
      <c r="ADE1" s="26"/>
      <c r="ADF1" s="26"/>
      <c r="ADG1" s="26"/>
      <c r="ADH1" s="26"/>
      <c r="ADI1" s="26"/>
      <c r="ADJ1" s="26"/>
      <c r="ADK1" s="26"/>
      <c r="ADL1" s="26"/>
      <c r="ADM1" s="26"/>
      <c r="ADN1" s="26"/>
      <c r="ADO1" s="26"/>
      <c r="ADP1" s="26"/>
      <c r="ADQ1" s="26"/>
      <c r="ADR1" s="26"/>
      <c r="ADS1" s="26"/>
      <c r="ADT1" s="26"/>
      <c r="ADU1" s="26"/>
      <c r="ADV1" s="26"/>
      <c r="ADW1" s="26"/>
      <c r="ADX1" s="26"/>
      <c r="ADY1" s="26"/>
      <c r="ADZ1" s="26"/>
      <c r="AEA1" s="26"/>
      <c r="AEB1" s="26"/>
      <c r="AEC1" s="26"/>
      <c r="AED1" s="26"/>
      <c r="AEE1" s="26"/>
      <c r="AEF1" s="26"/>
      <c r="AEG1" s="26"/>
      <c r="AEH1" s="26"/>
      <c r="AEI1" s="26"/>
      <c r="AEJ1" s="26"/>
      <c r="AEK1" s="26"/>
      <c r="AEL1" s="26"/>
      <c r="AEM1" s="26"/>
      <c r="AEN1" s="26"/>
      <c r="AEO1" s="26"/>
      <c r="AEP1" s="26"/>
      <c r="AEQ1" s="26"/>
      <c r="AER1" s="26"/>
      <c r="AES1" s="26"/>
      <c r="AET1" s="26"/>
      <c r="AEU1" s="26"/>
      <c r="AEV1" s="26"/>
      <c r="AEW1" s="26"/>
      <c r="AEX1" s="26"/>
      <c r="AEY1" s="26"/>
      <c r="AEZ1" s="26"/>
      <c r="AFA1" s="26"/>
      <c r="AFB1" s="26"/>
      <c r="AFC1" s="26"/>
      <c r="AFD1" s="26"/>
      <c r="AFE1" s="26"/>
      <c r="AFF1" s="26"/>
      <c r="AFG1" s="26"/>
      <c r="AFH1" s="26"/>
      <c r="AFI1" s="26"/>
      <c r="AFJ1" s="26"/>
      <c r="AFK1" s="26"/>
      <c r="AFL1" s="26"/>
      <c r="AFM1" s="26"/>
      <c r="AFN1" s="26"/>
      <c r="AFO1" s="26"/>
      <c r="AFP1" s="26"/>
      <c r="AFQ1" s="26"/>
      <c r="AFR1" s="26"/>
      <c r="AFS1" s="26"/>
      <c r="AFT1" s="26"/>
      <c r="AFU1" s="26"/>
      <c r="AFV1" s="26"/>
      <c r="AFW1" s="26"/>
      <c r="AFX1" s="26"/>
      <c r="AFY1" s="26"/>
      <c r="AFZ1" s="26"/>
      <c r="AGA1" s="26"/>
      <c r="AGB1" s="26"/>
      <c r="AGC1" s="26"/>
      <c r="AGD1" s="26"/>
      <c r="AGE1" s="26"/>
      <c r="AGF1" s="26"/>
      <c r="AGG1" s="26"/>
      <c r="AGH1" s="26"/>
      <c r="AGI1" s="26"/>
      <c r="AGJ1" s="26"/>
      <c r="AGK1" s="26"/>
      <c r="AGL1" s="26"/>
      <c r="AGM1" s="26"/>
      <c r="AGN1" s="26"/>
      <c r="AGO1" s="26"/>
      <c r="AGP1" s="26"/>
      <c r="AGQ1" s="26"/>
      <c r="AGR1" s="26"/>
      <c r="AGS1" s="26"/>
      <c r="AGT1" s="26"/>
      <c r="AGU1" s="26"/>
      <c r="AGV1" s="26"/>
      <c r="AGW1" s="26"/>
      <c r="AGX1" s="26"/>
      <c r="AGY1" s="26"/>
      <c r="AGZ1" s="26"/>
      <c r="AHA1" s="26"/>
      <c r="AHB1" s="26"/>
      <c r="AHC1" s="26"/>
      <c r="AHD1" s="26"/>
      <c r="AHE1" s="26"/>
      <c r="AHF1" s="26"/>
      <c r="AHG1" s="26"/>
      <c r="AHH1" s="26"/>
      <c r="AHI1" s="26"/>
      <c r="AHJ1" s="26"/>
      <c r="AHK1" s="26"/>
      <c r="AHL1" s="26"/>
      <c r="AHM1" s="26"/>
      <c r="AHN1" s="26"/>
      <c r="AHO1" s="26"/>
      <c r="AHP1" s="26"/>
      <c r="AHQ1" s="26"/>
      <c r="AHR1" s="26"/>
      <c r="AHS1" s="26"/>
      <c r="AHT1" s="26"/>
      <c r="AHU1" s="26"/>
      <c r="AHV1" s="26"/>
      <c r="AHW1" s="26"/>
      <c r="AHX1" s="26"/>
      <c r="AHY1" s="26"/>
      <c r="AHZ1" s="26"/>
      <c r="AIA1" s="26"/>
      <c r="AIB1" s="26"/>
      <c r="AIC1" s="26"/>
      <c r="AID1" s="26"/>
      <c r="AIE1" s="26"/>
      <c r="AIF1" s="26"/>
      <c r="AIG1" s="26"/>
      <c r="AIH1" s="26"/>
      <c r="AII1" s="26"/>
      <c r="AIJ1" s="26"/>
      <c r="AIK1" s="26"/>
      <c r="AIL1" s="26"/>
      <c r="AIM1" s="26"/>
      <c r="AIN1" s="26"/>
      <c r="AIO1" s="26"/>
      <c r="AIP1" s="26"/>
      <c r="AIQ1" s="26"/>
      <c r="AIR1" s="26"/>
      <c r="AIS1" s="26"/>
      <c r="AIT1" s="26"/>
      <c r="AIU1" s="26"/>
      <c r="AIV1" s="26"/>
      <c r="AIW1" s="26"/>
      <c r="AIX1" s="26"/>
      <c r="AIY1" s="26"/>
      <c r="AIZ1" s="26"/>
      <c r="AJA1" s="26"/>
      <c r="AJB1" s="26"/>
      <c r="AJC1" s="26"/>
      <c r="AJD1" s="26"/>
      <c r="AJE1" s="26"/>
      <c r="AJF1" s="26"/>
      <c r="AJG1" s="26"/>
      <c r="AJH1" s="26"/>
      <c r="AJI1" s="26"/>
      <c r="AJJ1" s="26"/>
      <c r="AJK1" s="26"/>
      <c r="AJL1" s="26"/>
      <c r="AJM1" s="26"/>
      <c r="AJN1" s="26"/>
      <c r="AJO1" s="26"/>
      <c r="AJP1" s="26"/>
      <c r="AJQ1" s="26"/>
      <c r="AJR1" s="26"/>
      <c r="AJS1" s="26"/>
      <c r="AJT1" s="26"/>
      <c r="AJU1" s="26"/>
      <c r="AJV1" s="26"/>
      <c r="AJW1" s="26"/>
      <c r="AJX1" s="26"/>
      <c r="AJY1" s="26"/>
      <c r="AJZ1" s="26"/>
      <c r="AKA1" s="26"/>
      <c r="AKB1" s="26"/>
      <c r="AKC1" s="26"/>
      <c r="AKD1" s="26"/>
      <c r="AKE1" s="26"/>
      <c r="AKF1" s="26"/>
      <c r="AKG1" s="26"/>
      <c r="AKH1" s="26"/>
      <c r="AKI1" s="26"/>
      <c r="AKJ1" s="26"/>
      <c r="AKK1" s="26"/>
      <c r="AKL1" s="26"/>
      <c r="AKM1" s="26"/>
      <c r="AKN1" s="26"/>
      <c r="AKO1" s="26"/>
      <c r="AKP1" s="26"/>
      <c r="AKQ1" s="26"/>
      <c r="AKR1" s="26"/>
      <c r="AKS1" s="26"/>
      <c r="AKT1" s="26"/>
      <c r="AKU1" s="26"/>
      <c r="AKV1" s="26"/>
      <c r="AKW1" s="26"/>
      <c r="AKX1" s="26"/>
      <c r="AKY1" s="26"/>
      <c r="AKZ1" s="26"/>
      <c r="ALA1" s="26"/>
      <c r="ALB1" s="26"/>
      <c r="ALC1" s="26"/>
      <c r="ALD1" s="26"/>
      <c r="ALE1" s="26"/>
      <c r="ALF1" s="26"/>
      <c r="ALG1" s="26"/>
      <c r="ALH1" s="26"/>
      <c r="ALI1" s="26"/>
      <c r="ALJ1" s="26"/>
      <c r="ALK1" s="26"/>
      <c r="ALL1" s="26"/>
      <c r="ALM1" s="26"/>
      <c r="ALN1" s="26"/>
      <c r="ALO1" s="26"/>
      <c r="ALP1" s="26"/>
      <c r="ALQ1" s="26"/>
      <c r="ALR1" s="26"/>
      <c r="ALS1" s="26"/>
      <c r="ALT1" s="26"/>
      <c r="ALU1" s="26"/>
      <c r="ALV1" s="26"/>
      <c r="ALW1" s="26"/>
      <c r="ALX1" s="26"/>
      <c r="ALY1" s="26"/>
      <c r="ALZ1" s="26"/>
      <c r="AMA1" s="26"/>
      <c r="AMB1" s="26"/>
      <c r="AMC1" s="26"/>
      <c r="AMD1" s="26"/>
      <c r="AME1" s="26"/>
      <c r="AMF1" s="26"/>
      <c r="AMG1" s="26"/>
      <c r="AMH1" s="26"/>
      <c r="AMI1" s="26"/>
      <c r="AMJ1" s="26"/>
      <c r="AMK1" s="26"/>
    </row>
    <row r="2" spans="1:1025" x14ac:dyDescent="0.2">
      <c r="A2" s="86" t="s">
        <v>1285</v>
      </c>
      <c r="B2" s="86"/>
      <c r="C2" s="27"/>
      <c r="D2" s="27"/>
      <c r="E2" s="27"/>
      <c r="F2" s="27"/>
      <c r="G2" s="27"/>
      <c r="H2" s="27"/>
      <c r="I2" s="27"/>
      <c r="J2" s="27"/>
      <c r="K2" s="27"/>
      <c r="L2" s="27"/>
      <c r="M2" s="104"/>
      <c r="N2" s="27"/>
      <c r="O2" s="27"/>
      <c r="P2" s="27"/>
      <c r="Q2" s="104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  <c r="IY2" s="26"/>
      <c r="IZ2" s="26"/>
      <c r="JA2" s="26"/>
      <c r="JB2" s="26"/>
      <c r="JC2" s="26"/>
      <c r="JD2" s="26"/>
      <c r="JE2" s="26"/>
      <c r="JF2" s="26"/>
      <c r="JG2" s="26"/>
      <c r="JH2" s="26"/>
      <c r="JI2" s="26"/>
      <c r="JJ2" s="26"/>
      <c r="JK2" s="26"/>
      <c r="JL2" s="26"/>
      <c r="JM2" s="26"/>
      <c r="JN2" s="26"/>
      <c r="JO2" s="26"/>
      <c r="JP2" s="26"/>
      <c r="JQ2" s="26"/>
      <c r="JR2" s="26"/>
      <c r="JS2" s="26"/>
      <c r="JT2" s="26"/>
      <c r="JU2" s="26"/>
      <c r="JV2" s="26"/>
      <c r="JW2" s="26"/>
      <c r="JX2" s="26"/>
      <c r="JY2" s="26"/>
      <c r="JZ2" s="26"/>
      <c r="KA2" s="26"/>
      <c r="KB2" s="26"/>
      <c r="KC2" s="26"/>
      <c r="KD2" s="26"/>
      <c r="KE2" s="26"/>
      <c r="KF2" s="26"/>
      <c r="KG2" s="26"/>
      <c r="KH2" s="26"/>
      <c r="KI2" s="26"/>
      <c r="KJ2" s="26"/>
      <c r="KK2" s="26"/>
      <c r="KL2" s="26"/>
      <c r="KM2" s="26"/>
      <c r="KN2" s="26"/>
      <c r="KO2" s="26"/>
      <c r="KP2" s="26"/>
      <c r="KQ2" s="26"/>
      <c r="KR2" s="26"/>
      <c r="KS2" s="26"/>
      <c r="KT2" s="26"/>
      <c r="KU2" s="26"/>
      <c r="KV2" s="26"/>
      <c r="KW2" s="26"/>
      <c r="KX2" s="26"/>
      <c r="KY2" s="26"/>
      <c r="KZ2" s="26"/>
      <c r="LA2" s="26"/>
      <c r="LB2" s="26"/>
      <c r="LC2" s="26"/>
      <c r="LD2" s="26"/>
      <c r="LE2" s="26"/>
      <c r="LF2" s="26"/>
      <c r="LG2" s="26"/>
      <c r="LH2" s="26"/>
      <c r="LI2" s="26"/>
      <c r="LJ2" s="26"/>
      <c r="LK2" s="26"/>
      <c r="LL2" s="26"/>
      <c r="LM2" s="26"/>
      <c r="LN2" s="26"/>
      <c r="LO2" s="26"/>
      <c r="LP2" s="26"/>
      <c r="LQ2" s="26"/>
      <c r="LR2" s="26"/>
      <c r="LS2" s="26"/>
      <c r="LT2" s="26"/>
      <c r="LU2" s="26"/>
      <c r="LV2" s="26"/>
      <c r="LW2" s="26"/>
      <c r="LX2" s="26"/>
      <c r="LY2" s="26"/>
      <c r="LZ2" s="26"/>
      <c r="MA2" s="26"/>
      <c r="MB2" s="26"/>
      <c r="MC2" s="26"/>
      <c r="MD2" s="26"/>
      <c r="ME2" s="26"/>
      <c r="MF2" s="26"/>
      <c r="MG2" s="26"/>
      <c r="MH2" s="26"/>
      <c r="MI2" s="26"/>
      <c r="MJ2" s="26"/>
      <c r="MK2" s="26"/>
      <c r="ML2" s="26"/>
      <c r="MM2" s="26"/>
      <c r="MN2" s="26"/>
      <c r="MO2" s="26"/>
      <c r="MP2" s="26"/>
      <c r="MQ2" s="26"/>
      <c r="MR2" s="26"/>
      <c r="MS2" s="26"/>
      <c r="MT2" s="26"/>
      <c r="MU2" s="26"/>
      <c r="MV2" s="26"/>
      <c r="MW2" s="26"/>
      <c r="MX2" s="26"/>
      <c r="MY2" s="26"/>
      <c r="MZ2" s="26"/>
      <c r="NA2" s="26"/>
      <c r="NB2" s="26"/>
      <c r="NC2" s="26"/>
      <c r="ND2" s="26"/>
      <c r="NE2" s="26"/>
      <c r="NF2" s="26"/>
      <c r="NG2" s="26"/>
      <c r="NH2" s="26"/>
      <c r="NI2" s="26"/>
      <c r="NJ2" s="26"/>
      <c r="NK2" s="26"/>
      <c r="NL2" s="26"/>
      <c r="NM2" s="26"/>
      <c r="NN2" s="26"/>
      <c r="NO2" s="26"/>
      <c r="NP2" s="26"/>
      <c r="NQ2" s="26"/>
      <c r="NR2" s="26"/>
      <c r="NS2" s="26"/>
      <c r="NT2" s="26"/>
      <c r="NU2" s="26"/>
      <c r="NV2" s="26"/>
      <c r="NW2" s="26"/>
      <c r="NX2" s="26"/>
      <c r="NY2" s="26"/>
      <c r="NZ2" s="26"/>
      <c r="OA2" s="26"/>
      <c r="OB2" s="26"/>
      <c r="OC2" s="26"/>
      <c r="OD2" s="26"/>
      <c r="OE2" s="26"/>
      <c r="OF2" s="26"/>
      <c r="OG2" s="26"/>
      <c r="OH2" s="26"/>
      <c r="OI2" s="26"/>
      <c r="OJ2" s="26"/>
      <c r="OK2" s="26"/>
      <c r="OL2" s="26"/>
      <c r="OM2" s="26"/>
      <c r="ON2" s="26"/>
      <c r="OO2" s="26"/>
      <c r="OP2" s="26"/>
      <c r="OQ2" s="26"/>
      <c r="OR2" s="26"/>
      <c r="OS2" s="26"/>
      <c r="OT2" s="26"/>
      <c r="OU2" s="26"/>
      <c r="OV2" s="26"/>
      <c r="OW2" s="26"/>
      <c r="OX2" s="26"/>
      <c r="OY2" s="26"/>
      <c r="OZ2" s="26"/>
      <c r="PA2" s="26"/>
      <c r="PB2" s="26"/>
      <c r="PC2" s="26"/>
      <c r="PD2" s="26"/>
      <c r="PE2" s="26"/>
      <c r="PF2" s="26"/>
      <c r="PG2" s="26"/>
      <c r="PH2" s="26"/>
      <c r="PI2" s="26"/>
      <c r="PJ2" s="26"/>
      <c r="PK2" s="26"/>
      <c r="PL2" s="26"/>
      <c r="PM2" s="26"/>
      <c r="PN2" s="26"/>
      <c r="PO2" s="26"/>
      <c r="PP2" s="26"/>
      <c r="PQ2" s="26"/>
      <c r="PR2" s="26"/>
      <c r="PS2" s="26"/>
      <c r="PT2" s="26"/>
      <c r="PU2" s="26"/>
      <c r="PV2" s="26"/>
      <c r="PW2" s="26"/>
      <c r="PX2" s="26"/>
      <c r="PY2" s="26"/>
      <c r="PZ2" s="26"/>
      <c r="QA2" s="26"/>
      <c r="QB2" s="26"/>
      <c r="QC2" s="26"/>
      <c r="QD2" s="26"/>
      <c r="QE2" s="26"/>
      <c r="QF2" s="26"/>
      <c r="QG2" s="26"/>
      <c r="QH2" s="26"/>
      <c r="QI2" s="26"/>
      <c r="QJ2" s="26"/>
      <c r="QK2" s="26"/>
      <c r="QL2" s="26"/>
      <c r="QM2" s="26"/>
      <c r="QN2" s="26"/>
      <c r="QO2" s="26"/>
      <c r="QP2" s="26"/>
      <c r="QQ2" s="26"/>
      <c r="QR2" s="26"/>
      <c r="QS2" s="26"/>
      <c r="QT2" s="26"/>
      <c r="QU2" s="26"/>
      <c r="QV2" s="26"/>
      <c r="QW2" s="26"/>
      <c r="QX2" s="26"/>
      <c r="QY2" s="26"/>
      <c r="QZ2" s="26"/>
      <c r="RA2" s="26"/>
      <c r="RB2" s="26"/>
      <c r="RC2" s="26"/>
      <c r="RD2" s="26"/>
      <c r="RE2" s="26"/>
      <c r="RF2" s="26"/>
      <c r="RG2" s="26"/>
      <c r="RH2" s="26"/>
      <c r="RI2" s="26"/>
      <c r="RJ2" s="26"/>
      <c r="RK2" s="26"/>
      <c r="RL2" s="26"/>
      <c r="RM2" s="26"/>
      <c r="RN2" s="26"/>
      <c r="RO2" s="26"/>
      <c r="RP2" s="26"/>
      <c r="RQ2" s="26"/>
      <c r="RR2" s="26"/>
      <c r="RS2" s="26"/>
      <c r="RT2" s="26"/>
      <c r="RU2" s="26"/>
      <c r="RV2" s="26"/>
      <c r="RW2" s="26"/>
      <c r="RX2" s="26"/>
      <c r="RY2" s="26"/>
      <c r="RZ2" s="26"/>
      <c r="SA2" s="26"/>
      <c r="SB2" s="26"/>
      <c r="SC2" s="26"/>
      <c r="SD2" s="26"/>
      <c r="SE2" s="26"/>
      <c r="SF2" s="26"/>
      <c r="SG2" s="26"/>
      <c r="SH2" s="26"/>
      <c r="SI2" s="26"/>
      <c r="SJ2" s="26"/>
      <c r="SK2" s="26"/>
      <c r="SL2" s="26"/>
      <c r="SM2" s="26"/>
      <c r="SN2" s="26"/>
      <c r="SO2" s="26"/>
      <c r="SP2" s="26"/>
      <c r="SQ2" s="26"/>
      <c r="SR2" s="26"/>
      <c r="SS2" s="26"/>
      <c r="ST2" s="26"/>
      <c r="SU2" s="26"/>
      <c r="SV2" s="26"/>
      <c r="SW2" s="26"/>
      <c r="SX2" s="26"/>
      <c r="SY2" s="26"/>
      <c r="SZ2" s="26"/>
      <c r="TA2" s="26"/>
      <c r="TB2" s="26"/>
      <c r="TC2" s="26"/>
      <c r="TD2" s="26"/>
      <c r="TE2" s="26"/>
      <c r="TF2" s="26"/>
      <c r="TG2" s="26"/>
      <c r="TH2" s="26"/>
      <c r="TI2" s="26"/>
      <c r="TJ2" s="26"/>
      <c r="TK2" s="26"/>
      <c r="TL2" s="26"/>
      <c r="TM2" s="26"/>
      <c r="TN2" s="26"/>
      <c r="TO2" s="26"/>
      <c r="TP2" s="26"/>
      <c r="TQ2" s="26"/>
      <c r="TR2" s="26"/>
      <c r="TS2" s="26"/>
      <c r="TT2" s="26"/>
      <c r="TU2" s="26"/>
      <c r="TV2" s="26"/>
      <c r="TW2" s="26"/>
      <c r="TX2" s="26"/>
      <c r="TY2" s="26"/>
      <c r="TZ2" s="26"/>
      <c r="UA2" s="26"/>
      <c r="UB2" s="26"/>
      <c r="UC2" s="26"/>
      <c r="UD2" s="26"/>
      <c r="UE2" s="26"/>
      <c r="UF2" s="26"/>
      <c r="UG2" s="26"/>
      <c r="UH2" s="26"/>
      <c r="UI2" s="26"/>
      <c r="UJ2" s="26"/>
      <c r="UK2" s="26"/>
      <c r="UL2" s="26"/>
      <c r="UM2" s="26"/>
      <c r="UN2" s="26"/>
      <c r="UO2" s="26"/>
      <c r="UP2" s="26"/>
      <c r="UQ2" s="26"/>
      <c r="UR2" s="26"/>
      <c r="US2" s="26"/>
      <c r="UT2" s="26"/>
      <c r="UU2" s="26"/>
      <c r="UV2" s="26"/>
      <c r="UW2" s="26"/>
      <c r="UX2" s="26"/>
      <c r="UY2" s="26"/>
      <c r="UZ2" s="26"/>
      <c r="VA2" s="26"/>
      <c r="VB2" s="26"/>
      <c r="VC2" s="26"/>
      <c r="VD2" s="26"/>
      <c r="VE2" s="26"/>
      <c r="VF2" s="26"/>
      <c r="VG2" s="26"/>
      <c r="VH2" s="26"/>
      <c r="VI2" s="26"/>
      <c r="VJ2" s="26"/>
      <c r="VK2" s="26"/>
      <c r="VL2" s="26"/>
      <c r="VM2" s="26"/>
      <c r="VN2" s="26"/>
      <c r="VO2" s="26"/>
      <c r="VP2" s="26"/>
      <c r="VQ2" s="26"/>
      <c r="VR2" s="26"/>
      <c r="VS2" s="26"/>
      <c r="VT2" s="26"/>
      <c r="VU2" s="26"/>
      <c r="VV2" s="26"/>
      <c r="VW2" s="26"/>
      <c r="VX2" s="26"/>
      <c r="VY2" s="26"/>
      <c r="VZ2" s="26"/>
      <c r="WA2" s="26"/>
      <c r="WB2" s="26"/>
      <c r="WC2" s="26"/>
      <c r="WD2" s="26"/>
      <c r="WE2" s="26"/>
      <c r="WF2" s="26"/>
      <c r="WG2" s="26"/>
      <c r="WH2" s="26"/>
      <c r="WI2" s="26"/>
      <c r="WJ2" s="26"/>
      <c r="WK2" s="26"/>
      <c r="WL2" s="26"/>
      <c r="WM2" s="26"/>
      <c r="WN2" s="26"/>
      <c r="WO2" s="26"/>
      <c r="WP2" s="26"/>
      <c r="WQ2" s="26"/>
      <c r="WR2" s="26"/>
      <c r="WS2" s="26"/>
      <c r="WT2" s="26"/>
      <c r="WU2" s="26"/>
      <c r="WV2" s="26"/>
      <c r="WW2" s="26"/>
      <c r="WX2" s="26"/>
      <c r="WY2" s="26"/>
      <c r="WZ2" s="26"/>
      <c r="XA2" s="26"/>
      <c r="XB2" s="26"/>
      <c r="XC2" s="26"/>
      <c r="XD2" s="26"/>
      <c r="XE2" s="26"/>
      <c r="XF2" s="26"/>
      <c r="XG2" s="26"/>
      <c r="XH2" s="26"/>
      <c r="XI2" s="26"/>
      <c r="XJ2" s="26"/>
      <c r="XK2" s="26"/>
      <c r="XL2" s="26"/>
      <c r="XM2" s="26"/>
      <c r="XN2" s="26"/>
      <c r="XO2" s="26"/>
      <c r="XP2" s="26"/>
      <c r="XQ2" s="26"/>
      <c r="XR2" s="26"/>
      <c r="XS2" s="26"/>
      <c r="XT2" s="26"/>
      <c r="XU2" s="26"/>
      <c r="XV2" s="26"/>
      <c r="XW2" s="26"/>
      <c r="XX2" s="26"/>
      <c r="XY2" s="26"/>
      <c r="XZ2" s="26"/>
      <c r="YA2" s="26"/>
      <c r="YB2" s="26"/>
      <c r="YC2" s="26"/>
      <c r="YD2" s="26"/>
      <c r="YE2" s="26"/>
      <c r="YF2" s="26"/>
      <c r="YG2" s="26"/>
      <c r="YH2" s="26"/>
      <c r="YI2" s="26"/>
      <c r="YJ2" s="26"/>
      <c r="YK2" s="26"/>
      <c r="YL2" s="26"/>
      <c r="YM2" s="26"/>
      <c r="YN2" s="26"/>
      <c r="YO2" s="26"/>
      <c r="YP2" s="26"/>
      <c r="YQ2" s="26"/>
      <c r="YR2" s="26"/>
      <c r="YS2" s="26"/>
      <c r="YT2" s="26"/>
      <c r="YU2" s="26"/>
      <c r="YV2" s="26"/>
      <c r="YW2" s="26"/>
      <c r="YX2" s="26"/>
      <c r="YY2" s="26"/>
      <c r="YZ2" s="26"/>
      <c r="ZA2" s="26"/>
      <c r="ZB2" s="26"/>
      <c r="ZC2" s="26"/>
      <c r="ZD2" s="26"/>
      <c r="ZE2" s="26"/>
      <c r="ZF2" s="26"/>
      <c r="ZG2" s="26"/>
      <c r="ZH2" s="26"/>
      <c r="ZI2" s="26"/>
      <c r="ZJ2" s="26"/>
      <c r="ZK2" s="26"/>
      <c r="ZL2" s="26"/>
      <c r="ZM2" s="26"/>
      <c r="ZN2" s="26"/>
      <c r="ZO2" s="26"/>
      <c r="ZP2" s="26"/>
      <c r="ZQ2" s="26"/>
      <c r="ZR2" s="26"/>
      <c r="ZS2" s="26"/>
      <c r="ZT2" s="26"/>
      <c r="ZU2" s="26"/>
      <c r="ZV2" s="26"/>
      <c r="ZW2" s="26"/>
      <c r="ZX2" s="26"/>
      <c r="ZY2" s="26"/>
      <c r="ZZ2" s="26"/>
      <c r="AAA2" s="26"/>
      <c r="AAB2" s="26"/>
      <c r="AAC2" s="26"/>
      <c r="AAD2" s="26"/>
      <c r="AAE2" s="26"/>
      <c r="AAF2" s="26"/>
      <c r="AAG2" s="26"/>
      <c r="AAH2" s="26"/>
      <c r="AAI2" s="26"/>
      <c r="AAJ2" s="26"/>
      <c r="AAK2" s="26"/>
      <c r="AAL2" s="26"/>
      <c r="AAM2" s="26"/>
      <c r="AAN2" s="26"/>
      <c r="AAO2" s="26"/>
      <c r="AAP2" s="26"/>
      <c r="AAQ2" s="26"/>
      <c r="AAR2" s="26"/>
      <c r="AAS2" s="26"/>
      <c r="AAT2" s="26"/>
      <c r="AAU2" s="26"/>
      <c r="AAV2" s="26"/>
      <c r="AAW2" s="26"/>
      <c r="AAX2" s="26"/>
      <c r="AAY2" s="26"/>
      <c r="AAZ2" s="26"/>
      <c r="ABA2" s="26"/>
      <c r="ABB2" s="26"/>
      <c r="ABC2" s="26"/>
      <c r="ABD2" s="26"/>
      <c r="ABE2" s="26"/>
      <c r="ABF2" s="26"/>
      <c r="ABG2" s="26"/>
      <c r="ABH2" s="26"/>
      <c r="ABI2" s="26"/>
      <c r="ABJ2" s="26"/>
      <c r="ABK2" s="26"/>
      <c r="ABL2" s="26"/>
      <c r="ABM2" s="26"/>
      <c r="ABN2" s="26"/>
      <c r="ABO2" s="26"/>
      <c r="ABP2" s="26"/>
      <c r="ABQ2" s="26"/>
      <c r="ABR2" s="26"/>
      <c r="ABS2" s="26"/>
      <c r="ABT2" s="26"/>
      <c r="ABU2" s="26"/>
      <c r="ABV2" s="26"/>
      <c r="ABW2" s="26"/>
      <c r="ABX2" s="26"/>
      <c r="ABY2" s="26"/>
      <c r="ABZ2" s="26"/>
      <c r="ACA2" s="26"/>
      <c r="ACB2" s="26"/>
      <c r="ACC2" s="26"/>
      <c r="ACD2" s="26"/>
      <c r="ACE2" s="26"/>
      <c r="ACF2" s="26"/>
      <c r="ACG2" s="26"/>
      <c r="ACH2" s="26"/>
      <c r="ACI2" s="26"/>
      <c r="ACJ2" s="26"/>
      <c r="ACK2" s="26"/>
      <c r="ACL2" s="26"/>
      <c r="ACM2" s="26"/>
      <c r="ACN2" s="26"/>
      <c r="ACO2" s="26"/>
      <c r="ACP2" s="26"/>
      <c r="ACQ2" s="26"/>
      <c r="ACR2" s="26"/>
      <c r="ACS2" s="26"/>
      <c r="ACT2" s="26"/>
      <c r="ACU2" s="26"/>
      <c r="ACV2" s="26"/>
      <c r="ACW2" s="26"/>
      <c r="ACX2" s="26"/>
      <c r="ACY2" s="26"/>
      <c r="ACZ2" s="26"/>
      <c r="ADA2" s="26"/>
      <c r="ADB2" s="26"/>
      <c r="ADC2" s="26"/>
      <c r="ADD2" s="26"/>
      <c r="ADE2" s="26"/>
      <c r="ADF2" s="26"/>
      <c r="ADG2" s="26"/>
      <c r="ADH2" s="26"/>
      <c r="ADI2" s="26"/>
      <c r="ADJ2" s="26"/>
      <c r="ADK2" s="26"/>
      <c r="ADL2" s="26"/>
      <c r="ADM2" s="26"/>
      <c r="ADN2" s="26"/>
      <c r="ADO2" s="26"/>
      <c r="ADP2" s="26"/>
      <c r="ADQ2" s="26"/>
      <c r="ADR2" s="26"/>
      <c r="ADS2" s="26"/>
      <c r="ADT2" s="26"/>
      <c r="ADU2" s="26"/>
      <c r="ADV2" s="26"/>
      <c r="ADW2" s="26"/>
      <c r="ADX2" s="26"/>
      <c r="ADY2" s="26"/>
      <c r="ADZ2" s="26"/>
      <c r="AEA2" s="26"/>
      <c r="AEB2" s="26"/>
      <c r="AEC2" s="26"/>
      <c r="AED2" s="26"/>
      <c r="AEE2" s="26"/>
      <c r="AEF2" s="26"/>
      <c r="AEG2" s="26"/>
      <c r="AEH2" s="26"/>
      <c r="AEI2" s="26"/>
      <c r="AEJ2" s="26"/>
      <c r="AEK2" s="26"/>
      <c r="AEL2" s="26"/>
      <c r="AEM2" s="26"/>
      <c r="AEN2" s="26"/>
      <c r="AEO2" s="26"/>
      <c r="AEP2" s="26"/>
      <c r="AEQ2" s="26"/>
      <c r="AER2" s="26"/>
      <c r="AES2" s="26"/>
      <c r="AET2" s="26"/>
      <c r="AEU2" s="26"/>
      <c r="AEV2" s="26"/>
      <c r="AEW2" s="26"/>
      <c r="AEX2" s="26"/>
      <c r="AEY2" s="26"/>
      <c r="AEZ2" s="26"/>
      <c r="AFA2" s="26"/>
      <c r="AFB2" s="26"/>
      <c r="AFC2" s="26"/>
      <c r="AFD2" s="26"/>
      <c r="AFE2" s="26"/>
      <c r="AFF2" s="26"/>
      <c r="AFG2" s="26"/>
      <c r="AFH2" s="26"/>
      <c r="AFI2" s="26"/>
      <c r="AFJ2" s="26"/>
      <c r="AFK2" s="26"/>
      <c r="AFL2" s="26"/>
      <c r="AFM2" s="26"/>
      <c r="AFN2" s="26"/>
      <c r="AFO2" s="26"/>
      <c r="AFP2" s="26"/>
      <c r="AFQ2" s="26"/>
      <c r="AFR2" s="26"/>
      <c r="AFS2" s="26"/>
      <c r="AFT2" s="26"/>
      <c r="AFU2" s="26"/>
      <c r="AFV2" s="26"/>
      <c r="AFW2" s="26"/>
      <c r="AFX2" s="26"/>
      <c r="AFY2" s="26"/>
      <c r="AFZ2" s="26"/>
      <c r="AGA2" s="26"/>
      <c r="AGB2" s="26"/>
      <c r="AGC2" s="26"/>
      <c r="AGD2" s="26"/>
      <c r="AGE2" s="26"/>
      <c r="AGF2" s="26"/>
      <c r="AGG2" s="26"/>
      <c r="AGH2" s="26"/>
      <c r="AGI2" s="26"/>
      <c r="AGJ2" s="26"/>
      <c r="AGK2" s="26"/>
      <c r="AGL2" s="26"/>
      <c r="AGM2" s="26"/>
      <c r="AGN2" s="26"/>
      <c r="AGO2" s="26"/>
      <c r="AGP2" s="26"/>
      <c r="AGQ2" s="26"/>
      <c r="AGR2" s="26"/>
      <c r="AGS2" s="26"/>
      <c r="AGT2" s="26"/>
      <c r="AGU2" s="26"/>
      <c r="AGV2" s="26"/>
      <c r="AGW2" s="26"/>
      <c r="AGX2" s="26"/>
      <c r="AGY2" s="26"/>
      <c r="AGZ2" s="26"/>
      <c r="AHA2" s="26"/>
      <c r="AHB2" s="26"/>
      <c r="AHC2" s="26"/>
      <c r="AHD2" s="26"/>
      <c r="AHE2" s="26"/>
      <c r="AHF2" s="26"/>
      <c r="AHG2" s="26"/>
      <c r="AHH2" s="26"/>
      <c r="AHI2" s="26"/>
      <c r="AHJ2" s="26"/>
      <c r="AHK2" s="26"/>
      <c r="AHL2" s="26"/>
      <c r="AHM2" s="26"/>
      <c r="AHN2" s="26"/>
      <c r="AHO2" s="26"/>
      <c r="AHP2" s="26"/>
      <c r="AHQ2" s="26"/>
      <c r="AHR2" s="26"/>
      <c r="AHS2" s="26"/>
      <c r="AHT2" s="26"/>
      <c r="AHU2" s="26"/>
      <c r="AHV2" s="26"/>
      <c r="AHW2" s="26"/>
      <c r="AHX2" s="26"/>
      <c r="AHY2" s="26"/>
      <c r="AHZ2" s="26"/>
      <c r="AIA2" s="26"/>
      <c r="AIB2" s="26"/>
      <c r="AIC2" s="26"/>
      <c r="AID2" s="26"/>
      <c r="AIE2" s="26"/>
      <c r="AIF2" s="26"/>
      <c r="AIG2" s="26"/>
      <c r="AIH2" s="26"/>
      <c r="AII2" s="26"/>
      <c r="AIJ2" s="26"/>
      <c r="AIK2" s="26"/>
      <c r="AIL2" s="26"/>
      <c r="AIM2" s="26"/>
      <c r="AIN2" s="26"/>
      <c r="AIO2" s="26"/>
      <c r="AIP2" s="26"/>
      <c r="AIQ2" s="26"/>
      <c r="AIR2" s="26"/>
      <c r="AIS2" s="26"/>
      <c r="AIT2" s="26"/>
      <c r="AIU2" s="26"/>
      <c r="AIV2" s="26"/>
      <c r="AIW2" s="26"/>
      <c r="AIX2" s="26"/>
      <c r="AIY2" s="26"/>
      <c r="AIZ2" s="26"/>
      <c r="AJA2" s="26"/>
      <c r="AJB2" s="26"/>
      <c r="AJC2" s="26"/>
      <c r="AJD2" s="26"/>
      <c r="AJE2" s="26"/>
      <c r="AJF2" s="26"/>
      <c r="AJG2" s="26"/>
      <c r="AJH2" s="26"/>
      <c r="AJI2" s="26"/>
      <c r="AJJ2" s="26"/>
      <c r="AJK2" s="26"/>
      <c r="AJL2" s="26"/>
      <c r="AJM2" s="26"/>
      <c r="AJN2" s="26"/>
      <c r="AJO2" s="26"/>
      <c r="AJP2" s="26"/>
      <c r="AJQ2" s="26"/>
      <c r="AJR2" s="26"/>
      <c r="AJS2" s="26"/>
      <c r="AJT2" s="26"/>
      <c r="AJU2" s="26"/>
      <c r="AJV2" s="26"/>
      <c r="AJW2" s="26"/>
      <c r="AJX2" s="26"/>
      <c r="AJY2" s="26"/>
      <c r="AJZ2" s="26"/>
      <c r="AKA2" s="26"/>
      <c r="AKB2" s="26"/>
      <c r="AKC2" s="26"/>
      <c r="AKD2" s="26"/>
      <c r="AKE2" s="26"/>
      <c r="AKF2" s="26"/>
      <c r="AKG2" s="26"/>
      <c r="AKH2" s="26"/>
      <c r="AKI2" s="26"/>
      <c r="AKJ2" s="26"/>
      <c r="AKK2" s="26"/>
      <c r="AKL2" s="26"/>
      <c r="AKM2" s="26"/>
      <c r="AKN2" s="26"/>
      <c r="AKO2" s="26"/>
      <c r="AKP2" s="26"/>
      <c r="AKQ2" s="26"/>
      <c r="AKR2" s="26"/>
      <c r="AKS2" s="26"/>
      <c r="AKT2" s="26"/>
      <c r="AKU2" s="26"/>
      <c r="AKV2" s="26"/>
      <c r="AKW2" s="26"/>
      <c r="AKX2" s="26"/>
      <c r="AKY2" s="26"/>
      <c r="AKZ2" s="26"/>
      <c r="ALA2" s="26"/>
      <c r="ALB2" s="26"/>
      <c r="ALC2" s="26"/>
      <c r="ALD2" s="26"/>
      <c r="ALE2" s="26"/>
      <c r="ALF2" s="26"/>
      <c r="ALG2" s="26"/>
      <c r="ALH2" s="26"/>
      <c r="ALI2" s="26"/>
      <c r="ALJ2" s="26"/>
      <c r="ALK2" s="26"/>
      <c r="ALL2" s="26"/>
      <c r="ALM2" s="26"/>
      <c r="ALN2" s="26"/>
      <c r="ALO2" s="26"/>
      <c r="ALP2" s="26"/>
      <c r="ALQ2" s="26"/>
      <c r="ALR2" s="26"/>
      <c r="ALS2" s="26"/>
      <c r="ALT2" s="26"/>
      <c r="ALU2" s="26"/>
      <c r="ALV2" s="26"/>
      <c r="ALW2" s="26"/>
      <c r="ALX2" s="26"/>
      <c r="ALY2" s="26"/>
      <c r="ALZ2" s="26"/>
      <c r="AMA2" s="26"/>
      <c r="AMB2" s="26"/>
      <c r="AMC2" s="26"/>
      <c r="AMD2" s="26"/>
      <c r="AME2" s="26"/>
      <c r="AMF2" s="26"/>
      <c r="AMG2" s="26"/>
      <c r="AMH2" s="26"/>
      <c r="AMI2" s="26"/>
      <c r="AMJ2" s="26"/>
      <c r="AMK2" s="26"/>
    </row>
    <row r="4" spans="1:1025" s="115" customFormat="1" x14ac:dyDescent="0.2">
      <c r="A4" s="115" t="s">
        <v>98</v>
      </c>
      <c r="B4" s="116"/>
      <c r="C4" s="117">
        <v>2005</v>
      </c>
      <c r="D4" s="117">
        <v>2006</v>
      </c>
      <c r="E4" s="117">
        <v>2007</v>
      </c>
      <c r="F4" s="117">
        <v>2008</v>
      </c>
      <c r="G4" s="117">
        <v>2009</v>
      </c>
      <c r="H4" s="117">
        <v>2010</v>
      </c>
      <c r="I4" s="117">
        <v>2011</v>
      </c>
      <c r="J4" s="117">
        <v>2012</v>
      </c>
      <c r="K4" s="117">
        <v>2013</v>
      </c>
      <c r="L4" s="117">
        <v>2014</v>
      </c>
      <c r="M4" s="118">
        <v>2015</v>
      </c>
      <c r="N4" s="117">
        <v>2016</v>
      </c>
      <c r="O4" s="117">
        <v>2016</v>
      </c>
      <c r="P4" s="117">
        <v>2017</v>
      </c>
      <c r="Q4" s="118">
        <v>2018</v>
      </c>
      <c r="R4" s="117">
        <v>2019</v>
      </c>
      <c r="S4" s="117">
        <v>2019</v>
      </c>
      <c r="T4" s="117"/>
      <c r="U4" s="117"/>
      <c r="V4" s="117"/>
      <c r="W4" s="117"/>
      <c r="X4" s="117"/>
      <c r="Y4" s="117"/>
      <c r="Z4" s="117"/>
      <c r="AA4" s="117"/>
    </row>
    <row r="5" spans="1:1025" s="116" customFormat="1" x14ac:dyDescent="0.2"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20"/>
      <c r="N5" s="119" t="s">
        <v>849</v>
      </c>
      <c r="O5" s="119" t="s">
        <v>117</v>
      </c>
      <c r="P5" s="119" t="s">
        <v>979</v>
      </c>
      <c r="Q5" s="120"/>
      <c r="R5" s="119" t="s">
        <v>849</v>
      </c>
      <c r="S5" s="119" t="s">
        <v>117</v>
      </c>
      <c r="T5" s="119"/>
      <c r="U5" s="119"/>
      <c r="V5" s="119"/>
      <c r="W5" s="119"/>
      <c r="X5" s="119"/>
      <c r="Y5" s="119"/>
      <c r="Z5" s="119"/>
      <c r="AA5" s="119"/>
    </row>
    <row r="6" spans="1:1025" s="116" customFormat="1" x14ac:dyDescent="0.2">
      <c r="A6" s="115" t="s">
        <v>88</v>
      </c>
      <c r="C6" s="121">
        <v>160</v>
      </c>
      <c r="D6" s="121">
        <v>151</v>
      </c>
      <c r="E6" s="121">
        <v>160</v>
      </c>
      <c r="F6" s="121">
        <v>160</v>
      </c>
      <c r="G6" s="121">
        <v>160</v>
      </c>
      <c r="H6" s="121">
        <v>160</v>
      </c>
      <c r="I6" s="121">
        <v>160</v>
      </c>
      <c r="J6" s="121">
        <v>160</v>
      </c>
      <c r="K6" s="121">
        <v>160</v>
      </c>
      <c r="L6" s="121">
        <v>160</v>
      </c>
      <c r="M6" s="120"/>
      <c r="N6" s="121">
        <v>148</v>
      </c>
      <c r="O6" s="121">
        <v>4084</v>
      </c>
      <c r="P6" s="117">
        <v>12</v>
      </c>
      <c r="Q6" s="120"/>
      <c r="R6" s="119">
        <v>150</v>
      </c>
      <c r="S6" s="119">
        <v>4990</v>
      </c>
      <c r="T6" s="119"/>
      <c r="U6" s="119"/>
      <c r="V6" s="119"/>
      <c r="W6" s="119"/>
      <c r="X6" s="119"/>
      <c r="Y6" s="119"/>
      <c r="Z6" s="119"/>
      <c r="AA6" s="119"/>
    </row>
    <row r="7" spans="1:1025" s="124" customFormat="1" x14ac:dyDescent="0.2">
      <c r="A7" s="122" t="s">
        <v>99</v>
      </c>
      <c r="B7" s="123"/>
      <c r="M7" s="125"/>
      <c r="P7" s="126"/>
      <c r="Q7" s="125"/>
      <c r="R7" s="126"/>
      <c r="S7" s="126"/>
      <c r="T7" s="126"/>
      <c r="U7" s="126"/>
      <c r="V7" s="126"/>
      <c r="W7" s="126"/>
      <c r="X7" s="126"/>
      <c r="Y7" s="126"/>
      <c r="Z7" s="126"/>
      <c r="AA7" s="126"/>
    </row>
    <row r="8" spans="1:1025" x14ac:dyDescent="0.2">
      <c r="A8" s="111" t="s">
        <v>26</v>
      </c>
      <c r="C8" s="114">
        <v>14.472675000000001</v>
      </c>
      <c r="D8" s="114">
        <v>2.1713621659634299</v>
      </c>
      <c r="E8" s="114">
        <v>12.601725</v>
      </c>
      <c r="F8" s="114">
        <v>18.213635338345899</v>
      </c>
      <c r="G8" s="114">
        <v>16.711575</v>
      </c>
      <c r="H8" s="114">
        <v>24.237925000000001</v>
      </c>
      <c r="I8" s="114">
        <v>22.353449999999999</v>
      </c>
      <c r="J8" s="114">
        <v>18.930299999999999</v>
      </c>
      <c r="K8" s="127">
        <v>9.83</v>
      </c>
      <c r="L8" s="114">
        <v>31.7</v>
      </c>
      <c r="N8" s="113">
        <v>37</v>
      </c>
      <c r="P8" s="113">
        <v>20.2</v>
      </c>
      <c r="R8" s="113">
        <v>28.28</v>
      </c>
    </row>
    <row r="9" spans="1:1025" x14ac:dyDescent="0.2">
      <c r="A9" s="111" t="s">
        <v>27</v>
      </c>
      <c r="C9" s="114">
        <v>1.4999999999999999E-4</v>
      </c>
      <c r="D9" s="114">
        <v>0</v>
      </c>
      <c r="E9" s="114">
        <v>0</v>
      </c>
      <c r="F9" s="114">
        <v>0</v>
      </c>
      <c r="G9" s="114">
        <v>0</v>
      </c>
      <c r="H9" s="114">
        <v>0</v>
      </c>
      <c r="I9" s="114">
        <v>0</v>
      </c>
      <c r="J9" s="114">
        <v>0</v>
      </c>
      <c r="K9" s="114">
        <v>0</v>
      </c>
      <c r="L9" s="114">
        <v>0</v>
      </c>
      <c r="N9" s="113">
        <v>0</v>
      </c>
      <c r="P9" s="113">
        <v>0</v>
      </c>
      <c r="R9" s="113">
        <v>0</v>
      </c>
    </row>
    <row r="10" spans="1:1025" x14ac:dyDescent="0.2">
      <c r="A10" s="111" t="s">
        <v>100</v>
      </c>
      <c r="C10" s="114">
        <v>0</v>
      </c>
      <c r="D10" s="114">
        <v>1.1392405063291099E-2</v>
      </c>
      <c r="E10" s="114">
        <v>0</v>
      </c>
      <c r="F10" s="114">
        <v>0</v>
      </c>
      <c r="G10" s="114">
        <v>0</v>
      </c>
      <c r="H10" s="114">
        <v>0</v>
      </c>
      <c r="I10" s="114">
        <v>7.5000000000000002E-4</v>
      </c>
      <c r="J10" s="114">
        <v>0</v>
      </c>
      <c r="K10" s="114">
        <v>0</v>
      </c>
      <c r="L10" s="114">
        <v>0.03</v>
      </c>
      <c r="N10" s="113">
        <v>0</v>
      </c>
      <c r="P10" s="113">
        <v>0</v>
      </c>
      <c r="R10" s="113">
        <v>0.03</v>
      </c>
    </row>
    <row r="11" spans="1:1025" x14ac:dyDescent="0.2">
      <c r="A11" s="111" t="s">
        <v>23</v>
      </c>
      <c r="C11" s="114">
        <v>14.47275</v>
      </c>
      <c r="D11" s="114">
        <v>2.1903495077355801</v>
      </c>
      <c r="E11" s="114">
        <v>12.601725</v>
      </c>
      <c r="F11" s="114">
        <v>18.213635338345899</v>
      </c>
      <c r="G11" s="114">
        <v>16.711575</v>
      </c>
      <c r="H11" s="114">
        <v>24.237925000000001</v>
      </c>
      <c r="I11" s="114">
        <v>22.353449999999999</v>
      </c>
      <c r="J11" s="114">
        <v>18.930299999999999</v>
      </c>
      <c r="K11" s="114">
        <v>9.9</v>
      </c>
      <c r="L11" s="114">
        <v>31.7</v>
      </c>
      <c r="N11" s="113">
        <v>37</v>
      </c>
      <c r="P11" s="113">
        <v>20.2</v>
      </c>
      <c r="R11" s="113">
        <v>28.32</v>
      </c>
    </row>
    <row r="12" spans="1:1025" x14ac:dyDescent="0.2">
      <c r="A12" s="111" t="s">
        <v>101</v>
      </c>
      <c r="C12" s="114">
        <v>0.16844999999999999</v>
      </c>
      <c r="D12" s="114">
        <v>1.53417721518987E-2</v>
      </c>
      <c r="E12" s="114">
        <v>1.1249999999999999E-3</v>
      </c>
      <c r="F12" s="114">
        <v>0.21078571428571399</v>
      </c>
      <c r="G12" s="114">
        <v>4.5750000000000001E-3</v>
      </c>
      <c r="H12" s="114">
        <v>4.2750000000000003E-2</v>
      </c>
      <c r="I12" s="114">
        <v>5.4000000000000003E-3</v>
      </c>
      <c r="J12" s="114">
        <v>7.0000000000000001E-3</v>
      </c>
      <c r="K12" s="114">
        <v>0.06</v>
      </c>
      <c r="L12" s="114">
        <v>0.95</v>
      </c>
      <c r="N12" s="113">
        <v>3.5</v>
      </c>
      <c r="P12" s="113">
        <v>0</v>
      </c>
      <c r="R12" s="113">
        <v>0.42</v>
      </c>
    </row>
    <row r="13" spans="1:1025" x14ac:dyDescent="0.2">
      <c r="C13" s="114"/>
      <c r="D13" s="114"/>
      <c r="E13" s="114"/>
      <c r="F13" s="114"/>
      <c r="G13" s="114"/>
      <c r="H13" s="114"/>
      <c r="I13" s="114"/>
      <c r="J13" s="114"/>
      <c r="L13" s="114"/>
    </row>
    <row r="14" spans="1:1025" s="124" customFormat="1" x14ac:dyDescent="0.2">
      <c r="A14" s="122" t="s">
        <v>102</v>
      </c>
      <c r="B14" s="123"/>
      <c r="C14" s="126">
        <v>80</v>
      </c>
      <c r="D14" s="126">
        <v>79</v>
      </c>
      <c r="E14" s="126">
        <v>80</v>
      </c>
      <c r="F14" s="126">
        <v>80</v>
      </c>
      <c r="G14" s="126">
        <v>80</v>
      </c>
      <c r="H14" s="126">
        <v>80</v>
      </c>
      <c r="I14" s="126">
        <v>80</v>
      </c>
      <c r="J14" s="126">
        <v>80</v>
      </c>
      <c r="K14" s="114">
        <v>80</v>
      </c>
      <c r="L14" s="126">
        <v>80</v>
      </c>
      <c r="M14" s="125"/>
      <c r="N14" s="126">
        <v>76</v>
      </c>
      <c r="O14" s="126"/>
      <c r="P14" s="126"/>
      <c r="Q14" s="125"/>
      <c r="R14" s="126">
        <v>76</v>
      </c>
      <c r="S14" s="126"/>
      <c r="T14" s="126"/>
      <c r="U14" s="126"/>
      <c r="V14" s="126"/>
      <c r="W14" s="126"/>
      <c r="X14" s="126"/>
      <c r="Y14" s="126"/>
      <c r="Z14" s="126"/>
      <c r="AA14" s="126"/>
    </row>
    <row r="15" spans="1:1025" x14ac:dyDescent="0.2">
      <c r="A15" s="111" t="s">
        <v>26</v>
      </c>
      <c r="C15" s="114">
        <v>44.104999999999997</v>
      </c>
      <c r="D15" s="114">
        <v>29.356962025316498</v>
      </c>
      <c r="E15" s="114">
        <v>31.37</v>
      </c>
      <c r="F15" s="114">
        <v>47.2869047619048</v>
      </c>
      <c r="G15" s="114">
        <v>43.467500000000001</v>
      </c>
      <c r="H15" s="114">
        <v>59.063749999999999</v>
      </c>
      <c r="I15" s="114">
        <v>51.664999999999999</v>
      </c>
      <c r="J15" s="114">
        <v>39.380000000000003</v>
      </c>
      <c r="K15" s="114">
        <v>33.08</v>
      </c>
      <c r="L15" s="114">
        <v>45.25</v>
      </c>
      <c r="N15" s="113">
        <v>57.5</v>
      </c>
      <c r="R15" s="113">
        <v>33.33</v>
      </c>
    </row>
    <row r="16" spans="1:1025" x14ac:dyDescent="0.2">
      <c r="A16" s="111" t="s">
        <v>27</v>
      </c>
      <c r="C16" s="114">
        <v>2.5000000000000001E-3</v>
      </c>
      <c r="D16" s="114">
        <v>0</v>
      </c>
      <c r="E16" s="114">
        <v>0</v>
      </c>
      <c r="F16" s="114">
        <v>0</v>
      </c>
      <c r="G16" s="114">
        <v>0</v>
      </c>
      <c r="H16" s="114">
        <v>0</v>
      </c>
      <c r="I16" s="114">
        <v>0</v>
      </c>
      <c r="J16" s="114">
        <v>0</v>
      </c>
      <c r="K16" s="114">
        <v>0</v>
      </c>
      <c r="L16" s="114">
        <v>0</v>
      </c>
      <c r="N16" s="113">
        <v>0</v>
      </c>
      <c r="R16" s="113">
        <v>0</v>
      </c>
    </row>
    <row r="17" spans="1:27" x14ac:dyDescent="0.2">
      <c r="A17" s="111" t="s">
        <v>100</v>
      </c>
      <c r="C17" s="114">
        <v>0</v>
      </c>
      <c r="D17" s="114">
        <v>0.189873417721519</v>
      </c>
      <c r="E17" s="114">
        <v>0</v>
      </c>
      <c r="F17" s="114">
        <v>0</v>
      </c>
      <c r="G17" s="114">
        <v>0</v>
      </c>
      <c r="H17" s="114">
        <v>0</v>
      </c>
      <c r="I17" s="114">
        <v>1.2500000000000001E-2</v>
      </c>
      <c r="J17" s="114">
        <v>0</v>
      </c>
      <c r="K17" s="114">
        <v>0</v>
      </c>
      <c r="L17" s="114">
        <v>0.08</v>
      </c>
      <c r="N17" s="113">
        <v>0.01</v>
      </c>
      <c r="R17" s="113">
        <v>0.66</v>
      </c>
    </row>
    <row r="18" spans="1:27" x14ac:dyDescent="0.2">
      <c r="A18" s="111" t="s">
        <v>23</v>
      </c>
      <c r="C18" s="114">
        <v>44.106250000000003</v>
      </c>
      <c r="D18" s="114">
        <v>29.673417721519002</v>
      </c>
      <c r="E18" s="114">
        <v>31.37</v>
      </c>
      <c r="F18" s="114">
        <v>47.2869047619048</v>
      </c>
      <c r="G18" s="114">
        <v>43.467500000000001</v>
      </c>
      <c r="H18" s="114">
        <v>59.063749999999999</v>
      </c>
      <c r="I18" s="114">
        <v>51.664999999999999</v>
      </c>
      <c r="J18" s="114">
        <v>39.380000000000003</v>
      </c>
      <c r="K18" s="114">
        <v>34.14</v>
      </c>
      <c r="L18" s="114">
        <v>45.25</v>
      </c>
      <c r="N18" s="113">
        <v>57.5</v>
      </c>
      <c r="R18" s="113">
        <v>33.39</v>
      </c>
    </row>
    <row r="19" spans="1:27" x14ac:dyDescent="0.2">
      <c r="A19" s="111" t="s">
        <v>101</v>
      </c>
      <c r="C19" s="114">
        <v>2.8075000000000001</v>
      </c>
      <c r="D19" s="114">
        <v>0.25569620253164499</v>
      </c>
      <c r="E19" s="114">
        <v>1.8749999999999999E-2</v>
      </c>
      <c r="F19" s="114">
        <v>3.5130952380952398</v>
      </c>
      <c r="G19" s="114">
        <v>7.6249999999999998E-2</v>
      </c>
      <c r="H19" s="114">
        <v>0.71250000000000002</v>
      </c>
      <c r="I19" s="114">
        <v>0.09</v>
      </c>
      <c r="J19" s="114">
        <v>7.7499999999999999E-2</v>
      </c>
      <c r="K19" s="114">
        <v>1.05</v>
      </c>
      <c r="L19" s="114">
        <v>2.68</v>
      </c>
      <c r="N19" s="113">
        <v>3.14</v>
      </c>
      <c r="R19" s="113">
        <v>0.83</v>
      </c>
    </row>
    <row r="20" spans="1:27" s="124" customFormat="1" x14ac:dyDescent="0.2">
      <c r="A20" s="122" t="s">
        <v>103</v>
      </c>
      <c r="B20" s="123"/>
      <c r="C20" s="126">
        <v>80</v>
      </c>
      <c r="D20" s="126">
        <v>72</v>
      </c>
      <c r="E20" s="126">
        <v>80</v>
      </c>
      <c r="F20" s="126">
        <v>80</v>
      </c>
      <c r="G20" s="126">
        <v>80</v>
      </c>
      <c r="H20" s="126">
        <v>80</v>
      </c>
      <c r="I20" s="126">
        <v>80</v>
      </c>
      <c r="J20" s="126">
        <v>80</v>
      </c>
      <c r="K20" s="126">
        <v>80</v>
      </c>
      <c r="L20" s="126">
        <v>80</v>
      </c>
      <c r="M20" s="125"/>
      <c r="N20" s="126">
        <v>72</v>
      </c>
      <c r="O20" s="126"/>
      <c r="P20" s="126"/>
      <c r="Q20" s="125"/>
      <c r="R20" s="126">
        <v>74</v>
      </c>
      <c r="S20" s="126"/>
      <c r="T20" s="126"/>
      <c r="U20" s="126"/>
      <c r="V20" s="126"/>
      <c r="W20" s="126"/>
      <c r="X20" s="126"/>
      <c r="Y20" s="126"/>
      <c r="Z20" s="126"/>
      <c r="AA20" s="126"/>
    </row>
    <row r="21" spans="1:27" x14ac:dyDescent="0.2">
      <c r="A21" s="111" t="s">
        <v>26</v>
      </c>
      <c r="C21" s="114">
        <v>12.581250000000001</v>
      </c>
      <c r="D21" s="114">
        <v>0.43611111111111101</v>
      </c>
      <c r="E21" s="114">
        <v>11.40375</v>
      </c>
      <c r="F21" s="114">
        <v>16.357894736842098</v>
      </c>
      <c r="G21" s="114">
        <v>15.00375</v>
      </c>
      <c r="H21" s="114">
        <v>22.015000000000001</v>
      </c>
      <c r="I21" s="114">
        <v>20.482500000000002</v>
      </c>
      <c r="J21" s="114">
        <v>17.625</v>
      </c>
      <c r="K21" s="114">
        <v>8.35</v>
      </c>
      <c r="L21" s="114">
        <v>25.02</v>
      </c>
      <c r="N21" s="113">
        <v>35.700000000000003</v>
      </c>
      <c r="R21" s="113">
        <v>23.11</v>
      </c>
    </row>
    <row r="22" spans="1:27" x14ac:dyDescent="0.2">
      <c r="A22" s="111" t="s">
        <v>27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114">
        <v>0</v>
      </c>
      <c r="L22" s="114">
        <v>0</v>
      </c>
      <c r="N22" s="113">
        <v>0</v>
      </c>
      <c r="R22" s="113">
        <v>0</v>
      </c>
    </row>
    <row r="23" spans="1:27" x14ac:dyDescent="0.2">
      <c r="A23" s="111" t="s">
        <v>100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114">
        <v>0</v>
      </c>
      <c r="L23" s="114">
        <v>0</v>
      </c>
      <c r="N23" s="113">
        <v>0</v>
      </c>
      <c r="R23" s="113">
        <v>0</v>
      </c>
    </row>
    <row r="24" spans="1:27" x14ac:dyDescent="0.2">
      <c r="A24" s="111" t="s">
        <v>23</v>
      </c>
      <c r="C24" s="114">
        <v>12.581250000000001</v>
      </c>
      <c r="D24" s="114">
        <v>0.43611111111111101</v>
      </c>
      <c r="E24" s="114">
        <v>11.40375</v>
      </c>
      <c r="F24" s="114">
        <v>16.357894736842098</v>
      </c>
      <c r="G24" s="114">
        <v>15.00375</v>
      </c>
      <c r="H24" s="114">
        <v>22.015000000000001</v>
      </c>
      <c r="I24" s="114">
        <v>20.482500000000002</v>
      </c>
      <c r="J24" s="114">
        <v>17.625</v>
      </c>
      <c r="K24" s="114">
        <v>8.35</v>
      </c>
      <c r="L24" s="114">
        <v>25.02</v>
      </c>
      <c r="N24" s="113">
        <v>35.700000000000003</v>
      </c>
      <c r="R24" s="113">
        <v>23.11</v>
      </c>
    </row>
    <row r="25" spans="1:27" x14ac:dyDescent="0.2">
      <c r="A25" s="111" t="s">
        <v>101</v>
      </c>
      <c r="C25" s="114">
        <v>0</v>
      </c>
      <c r="D25" s="114">
        <v>0</v>
      </c>
      <c r="E25" s="114">
        <v>0</v>
      </c>
      <c r="F25" s="114">
        <v>0</v>
      </c>
      <c r="G25" s="114">
        <v>0</v>
      </c>
      <c r="H25" s="114">
        <v>0</v>
      </c>
      <c r="I25" s="114">
        <v>0</v>
      </c>
      <c r="J25" s="114">
        <v>2.5000000000000001E-3</v>
      </c>
      <c r="K25" s="114">
        <v>0</v>
      </c>
      <c r="L25" s="114">
        <v>0.1</v>
      </c>
      <c r="N25" s="113">
        <v>3.51</v>
      </c>
      <c r="R25" s="113">
        <v>0.01</v>
      </c>
    </row>
    <row r="26" spans="1:27" x14ac:dyDescent="0.2">
      <c r="C26" s="114"/>
      <c r="D26" s="114"/>
      <c r="E26" s="114"/>
      <c r="F26" s="114"/>
      <c r="G26" s="114"/>
      <c r="H26" s="114"/>
      <c r="I26" s="114"/>
      <c r="J26" s="114"/>
      <c r="L26" s="114"/>
    </row>
    <row r="27" spans="1:27" s="115" customFormat="1" x14ac:dyDescent="0.2">
      <c r="A27" s="115" t="s">
        <v>104</v>
      </c>
      <c r="B27" s="116"/>
      <c r="C27" s="117">
        <v>160</v>
      </c>
      <c r="D27" s="117">
        <v>151</v>
      </c>
      <c r="E27" s="117">
        <v>160</v>
      </c>
      <c r="F27" s="117">
        <v>160</v>
      </c>
      <c r="G27" s="117">
        <v>160</v>
      </c>
      <c r="H27" s="117">
        <v>160</v>
      </c>
      <c r="I27" s="117">
        <v>160</v>
      </c>
      <c r="J27" s="117">
        <v>160</v>
      </c>
      <c r="K27" s="117">
        <v>160</v>
      </c>
      <c r="L27" s="117">
        <v>160</v>
      </c>
      <c r="M27" s="118"/>
      <c r="N27" s="117">
        <v>148</v>
      </c>
      <c r="O27" s="117">
        <v>4084</v>
      </c>
      <c r="P27" s="117">
        <v>12</v>
      </c>
      <c r="Q27" s="118"/>
      <c r="R27" s="117">
        <v>150</v>
      </c>
      <c r="S27" s="117">
        <v>4990</v>
      </c>
      <c r="T27" s="117"/>
      <c r="U27" s="117"/>
      <c r="V27" s="117"/>
      <c r="W27" s="117"/>
      <c r="X27" s="117"/>
      <c r="Y27" s="117"/>
      <c r="Z27" s="117"/>
      <c r="AA27" s="117"/>
    </row>
    <row r="28" spans="1:27" s="115" customFormat="1" x14ac:dyDescent="0.2">
      <c r="A28" s="115" t="s">
        <v>1313</v>
      </c>
      <c r="B28" s="116"/>
      <c r="C28" s="117">
        <v>13</v>
      </c>
      <c r="D28" s="117">
        <v>11</v>
      </c>
      <c r="E28" s="117">
        <v>11</v>
      </c>
      <c r="F28" s="117">
        <v>11</v>
      </c>
      <c r="G28" s="117">
        <v>12</v>
      </c>
      <c r="H28" s="117">
        <v>16</v>
      </c>
      <c r="I28" s="117">
        <v>16</v>
      </c>
      <c r="J28" s="117">
        <v>16</v>
      </c>
      <c r="K28" s="117">
        <v>17</v>
      </c>
      <c r="L28" s="117">
        <v>14</v>
      </c>
      <c r="M28" s="118"/>
      <c r="N28" s="117">
        <v>16</v>
      </c>
      <c r="O28" s="117">
        <f t="shared" ref="O28" si="0">COUNT(O33:O65)</f>
        <v>26</v>
      </c>
      <c r="P28" s="117">
        <v>11</v>
      </c>
      <c r="Q28" s="118"/>
      <c r="R28" s="117">
        <v>16</v>
      </c>
      <c r="S28" s="117">
        <v>18</v>
      </c>
      <c r="T28" s="117"/>
      <c r="U28" s="117"/>
      <c r="V28" s="117"/>
      <c r="W28" s="117"/>
      <c r="X28" s="117"/>
      <c r="Y28" s="117"/>
      <c r="Z28" s="117"/>
      <c r="AA28" s="117"/>
    </row>
    <row r="29" spans="1:27" x14ac:dyDescent="0.2">
      <c r="A29" s="111" t="s">
        <v>106</v>
      </c>
      <c r="B29" s="112" t="s">
        <v>438</v>
      </c>
      <c r="C29" s="113">
        <v>5</v>
      </c>
      <c r="D29" s="113">
        <v>2</v>
      </c>
      <c r="E29" s="113">
        <v>4</v>
      </c>
      <c r="F29" s="113">
        <v>1</v>
      </c>
      <c r="G29" s="113">
        <v>1</v>
      </c>
      <c r="H29" s="113">
        <v>1</v>
      </c>
      <c r="I29" s="113">
        <v>4</v>
      </c>
      <c r="J29" s="113">
        <v>6</v>
      </c>
      <c r="K29" s="126">
        <v>7</v>
      </c>
      <c r="L29" s="113">
        <v>15</v>
      </c>
      <c r="N29" s="113">
        <v>13</v>
      </c>
      <c r="O29" s="113">
        <v>127</v>
      </c>
      <c r="R29" s="113">
        <v>10</v>
      </c>
      <c r="S29" s="113">
        <v>61</v>
      </c>
    </row>
    <row r="30" spans="1:27" x14ac:dyDescent="0.2">
      <c r="A30" s="111" t="s">
        <v>36</v>
      </c>
      <c r="B30" s="112" t="s">
        <v>37</v>
      </c>
      <c r="K30" s="126"/>
      <c r="L30" s="113">
        <v>1</v>
      </c>
      <c r="O30" s="113">
        <v>4</v>
      </c>
      <c r="S30" s="113">
        <v>2</v>
      </c>
    </row>
    <row r="31" spans="1:27" x14ac:dyDescent="0.2">
      <c r="A31" s="111" t="s">
        <v>1125</v>
      </c>
      <c r="C31" s="113">
        <v>15</v>
      </c>
      <c r="D31" s="113">
        <v>3</v>
      </c>
      <c r="E31" s="113">
        <v>2</v>
      </c>
      <c r="F31" s="113">
        <v>9</v>
      </c>
      <c r="G31" s="113">
        <v>2</v>
      </c>
      <c r="H31" s="113">
        <v>5</v>
      </c>
      <c r="I31" s="113">
        <v>4</v>
      </c>
      <c r="J31" s="113">
        <v>7</v>
      </c>
      <c r="K31" s="126">
        <v>4</v>
      </c>
      <c r="L31" s="113">
        <v>24</v>
      </c>
      <c r="N31" s="113">
        <v>49</v>
      </c>
      <c r="O31" s="113">
        <v>947</v>
      </c>
      <c r="R31" s="113">
        <v>9</v>
      </c>
      <c r="S31" s="113">
        <v>39</v>
      </c>
    </row>
    <row r="33" spans="1:27" x14ac:dyDescent="0.2">
      <c r="A33" s="111" t="s">
        <v>55</v>
      </c>
      <c r="B33" s="112" t="s">
        <v>388</v>
      </c>
      <c r="K33" s="126"/>
      <c r="O33" s="113">
        <v>2</v>
      </c>
    </row>
    <row r="34" spans="1:27" x14ac:dyDescent="0.2">
      <c r="A34" s="111" t="s">
        <v>50</v>
      </c>
      <c r="B34" s="112" t="s">
        <v>51</v>
      </c>
      <c r="K34" s="126"/>
      <c r="O34" s="113">
        <v>2</v>
      </c>
    </row>
    <row r="35" spans="1:27" x14ac:dyDescent="0.2">
      <c r="K35" s="126"/>
    </row>
    <row r="36" spans="1:27" x14ac:dyDescent="0.2">
      <c r="A36" s="111" t="s">
        <v>877</v>
      </c>
      <c r="B36" s="112" t="s">
        <v>883</v>
      </c>
      <c r="K36" s="126">
        <v>3</v>
      </c>
      <c r="N36" s="113">
        <v>2</v>
      </c>
      <c r="O36" s="113">
        <v>9</v>
      </c>
      <c r="P36" s="113">
        <v>1</v>
      </c>
    </row>
    <row r="37" spans="1:27" s="112" customFormat="1" x14ac:dyDescent="0.2">
      <c r="A37" s="111" t="s">
        <v>1269</v>
      </c>
      <c r="B37" s="112" t="s">
        <v>72</v>
      </c>
      <c r="C37" s="129"/>
      <c r="D37" s="129"/>
      <c r="E37" s="129"/>
      <c r="F37" s="129"/>
      <c r="G37" s="129"/>
      <c r="H37" s="129"/>
      <c r="I37" s="129"/>
      <c r="J37" s="129"/>
      <c r="K37" s="130">
        <v>3</v>
      </c>
      <c r="L37" s="129"/>
      <c r="M37" s="131"/>
      <c r="N37" s="129">
        <v>2</v>
      </c>
      <c r="O37" s="129">
        <v>9</v>
      </c>
      <c r="P37" s="113"/>
      <c r="Q37" s="131"/>
      <c r="R37" s="129"/>
      <c r="S37" s="129"/>
      <c r="T37" s="129"/>
      <c r="U37" s="129"/>
      <c r="V37" s="129"/>
      <c r="W37" s="129"/>
      <c r="X37" s="129"/>
      <c r="Y37" s="129"/>
      <c r="Z37" s="129"/>
      <c r="AA37" s="129"/>
    </row>
    <row r="38" spans="1:27" x14ac:dyDescent="0.2">
      <c r="A38" s="111" t="s">
        <v>3</v>
      </c>
      <c r="B38" s="112" t="s">
        <v>326</v>
      </c>
      <c r="C38" s="113">
        <v>26</v>
      </c>
      <c r="D38" s="113">
        <v>31</v>
      </c>
      <c r="E38" s="113">
        <v>27</v>
      </c>
      <c r="F38" s="113">
        <v>22</v>
      </c>
      <c r="G38" s="113">
        <v>32</v>
      </c>
      <c r="H38" s="113">
        <v>41</v>
      </c>
      <c r="I38" s="113">
        <v>45</v>
      </c>
      <c r="J38" s="113">
        <v>54</v>
      </c>
      <c r="K38" s="126">
        <v>55</v>
      </c>
      <c r="L38" s="113">
        <v>65</v>
      </c>
      <c r="N38" s="113">
        <v>58</v>
      </c>
      <c r="O38" s="113">
        <v>606</v>
      </c>
      <c r="P38" s="113">
        <v>5</v>
      </c>
      <c r="R38" s="113">
        <v>51</v>
      </c>
      <c r="S38" s="113">
        <v>458</v>
      </c>
    </row>
    <row r="39" spans="1:27" s="112" customFormat="1" x14ac:dyDescent="0.2">
      <c r="A39" s="111" t="s">
        <v>1266</v>
      </c>
      <c r="B39" s="112" t="s">
        <v>74</v>
      </c>
      <c r="C39" s="129">
        <v>2</v>
      </c>
      <c r="D39" s="129">
        <v>7</v>
      </c>
      <c r="E39" s="129">
        <v>3</v>
      </c>
      <c r="F39" s="129">
        <v>2</v>
      </c>
      <c r="G39" s="129">
        <v>3</v>
      </c>
      <c r="H39" s="129">
        <v>5</v>
      </c>
      <c r="I39" s="129">
        <v>4</v>
      </c>
      <c r="J39" s="129">
        <v>9</v>
      </c>
      <c r="K39" s="130">
        <v>13</v>
      </c>
      <c r="L39" s="129">
        <v>15</v>
      </c>
      <c r="M39" s="131"/>
      <c r="N39" s="129">
        <v>23</v>
      </c>
      <c r="O39" s="129">
        <v>23</v>
      </c>
      <c r="P39" s="113"/>
      <c r="Q39" s="131"/>
      <c r="R39" s="129">
        <v>23</v>
      </c>
      <c r="S39" s="129">
        <v>23</v>
      </c>
      <c r="T39" s="129"/>
      <c r="U39" s="129"/>
      <c r="V39" s="129"/>
      <c r="W39" s="129"/>
      <c r="X39" s="129"/>
      <c r="Y39" s="129"/>
      <c r="Z39" s="129"/>
      <c r="AA39" s="129"/>
    </row>
    <row r="40" spans="1:27" s="112" customFormat="1" x14ac:dyDescent="0.2">
      <c r="A40" s="111" t="s">
        <v>1262</v>
      </c>
      <c r="B40" s="112" t="s">
        <v>33</v>
      </c>
      <c r="C40" s="129">
        <v>1</v>
      </c>
      <c r="D40" s="129">
        <v>1</v>
      </c>
      <c r="E40" s="129"/>
      <c r="F40" s="129"/>
      <c r="G40" s="129"/>
      <c r="H40" s="129">
        <v>2</v>
      </c>
      <c r="I40" s="129">
        <v>2</v>
      </c>
      <c r="J40" s="129">
        <v>5</v>
      </c>
      <c r="K40" s="130">
        <v>7</v>
      </c>
      <c r="L40" s="129">
        <v>9</v>
      </c>
      <c r="M40" s="131"/>
      <c r="N40" s="129">
        <v>23</v>
      </c>
      <c r="O40" s="129">
        <v>23</v>
      </c>
      <c r="P40" s="113">
        <v>2</v>
      </c>
      <c r="Q40" s="131"/>
      <c r="R40" s="129"/>
      <c r="S40" s="129"/>
      <c r="T40" s="129"/>
      <c r="U40" s="129"/>
      <c r="V40" s="129"/>
      <c r="W40" s="129"/>
      <c r="X40" s="129"/>
      <c r="Y40" s="129"/>
      <c r="Z40" s="129"/>
      <c r="AA40" s="129"/>
    </row>
    <row r="41" spans="1:27" s="112" customFormat="1" x14ac:dyDescent="0.2">
      <c r="A41" s="111" t="s">
        <v>1263</v>
      </c>
      <c r="B41" s="112" t="s">
        <v>68</v>
      </c>
      <c r="C41" s="129">
        <v>3</v>
      </c>
      <c r="D41" s="129">
        <v>11</v>
      </c>
      <c r="E41" s="129">
        <v>8</v>
      </c>
      <c r="F41" s="129">
        <v>3</v>
      </c>
      <c r="G41" s="129">
        <v>6</v>
      </c>
      <c r="H41" s="129">
        <v>9</v>
      </c>
      <c r="I41" s="129">
        <v>4</v>
      </c>
      <c r="J41" s="129">
        <v>7</v>
      </c>
      <c r="K41" s="130">
        <v>11</v>
      </c>
      <c r="L41" s="129">
        <v>8</v>
      </c>
      <c r="M41" s="131"/>
      <c r="N41" s="129">
        <v>41</v>
      </c>
      <c r="O41" s="129">
        <v>42</v>
      </c>
      <c r="P41" s="113">
        <v>5</v>
      </c>
      <c r="Q41" s="131"/>
      <c r="R41" s="129">
        <v>30</v>
      </c>
      <c r="S41" s="129">
        <v>30</v>
      </c>
      <c r="T41" s="129"/>
      <c r="U41" s="129"/>
      <c r="V41" s="129"/>
      <c r="W41" s="129"/>
      <c r="X41" s="129"/>
      <c r="Y41" s="129"/>
      <c r="Z41" s="129"/>
      <c r="AA41" s="129"/>
    </row>
    <row r="42" spans="1:27" s="112" customFormat="1" x14ac:dyDescent="0.2">
      <c r="A42" s="111" t="s">
        <v>1264</v>
      </c>
      <c r="B42" s="112" t="s">
        <v>67</v>
      </c>
      <c r="C42" s="129"/>
      <c r="D42" s="129"/>
      <c r="E42" s="129">
        <v>1</v>
      </c>
      <c r="F42" s="129"/>
      <c r="G42" s="129"/>
      <c r="H42" s="129"/>
      <c r="I42" s="129"/>
      <c r="J42" s="129"/>
      <c r="K42" s="130">
        <v>4</v>
      </c>
      <c r="L42" s="129"/>
      <c r="M42" s="131"/>
      <c r="N42" s="129">
        <v>1</v>
      </c>
      <c r="O42" s="129">
        <v>1</v>
      </c>
      <c r="P42" s="113"/>
      <c r="Q42" s="131"/>
      <c r="R42" s="129">
        <v>4</v>
      </c>
      <c r="S42" s="129">
        <v>4</v>
      </c>
      <c r="T42" s="129"/>
      <c r="U42" s="129"/>
      <c r="V42" s="129"/>
      <c r="W42" s="129"/>
      <c r="X42" s="129"/>
      <c r="Y42" s="129"/>
      <c r="Z42" s="129"/>
      <c r="AA42" s="129"/>
    </row>
    <row r="43" spans="1:27" s="112" customFormat="1" x14ac:dyDescent="0.2">
      <c r="A43" s="111" t="s">
        <v>1265</v>
      </c>
      <c r="B43" s="112" t="s">
        <v>91</v>
      </c>
      <c r="C43" s="129"/>
      <c r="D43" s="129"/>
      <c r="E43" s="129"/>
      <c r="F43" s="129"/>
      <c r="G43" s="129">
        <v>3</v>
      </c>
      <c r="H43" s="129">
        <v>3</v>
      </c>
      <c r="I43" s="129"/>
      <c r="J43" s="129">
        <v>2</v>
      </c>
      <c r="K43" s="130"/>
      <c r="L43" s="129"/>
      <c r="M43" s="131"/>
      <c r="N43" s="129">
        <v>1</v>
      </c>
      <c r="O43" s="129">
        <v>2</v>
      </c>
      <c r="P43" s="113"/>
      <c r="Q43" s="131"/>
      <c r="R43" s="129">
        <v>19</v>
      </c>
      <c r="S43" s="129">
        <v>19</v>
      </c>
      <c r="T43" s="129"/>
      <c r="U43" s="129"/>
      <c r="V43" s="129"/>
      <c r="W43" s="129"/>
      <c r="X43" s="129"/>
      <c r="Y43" s="129"/>
      <c r="Z43" s="129"/>
      <c r="AA43" s="129"/>
    </row>
    <row r="44" spans="1:27" s="112" customFormat="1" x14ac:dyDescent="0.2">
      <c r="A44" s="111" t="s">
        <v>1270</v>
      </c>
      <c r="B44" s="112" t="s">
        <v>119</v>
      </c>
      <c r="C44" s="129"/>
      <c r="D44" s="129"/>
      <c r="E44" s="129"/>
      <c r="F44" s="129">
        <v>1</v>
      </c>
      <c r="G44" s="129"/>
      <c r="H44" s="129"/>
      <c r="I44" s="129"/>
      <c r="J44" s="129"/>
      <c r="K44" s="130"/>
      <c r="L44" s="129"/>
      <c r="M44" s="131"/>
      <c r="N44" s="129"/>
      <c r="O44" s="129"/>
      <c r="P44" s="113"/>
      <c r="Q44" s="131"/>
      <c r="R44" s="129"/>
      <c r="S44" s="129"/>
      <c r="T44" s="129"/>
      <c r="U44" s="129"/>
      <c r="V44" s="129"/>
      <c r="W44" s="129"/>
      <c r="X44" s="129"/>
      <c r="Y44" s="129"/>
      <c r="Z44" s="129"/>
      <c r="AA44" s="129"/>
    </row>
    <row r="45" spans="1:27" s="112" customFormat="1" x14ac:dyDescent="0.2">
      <c r="A45" s="111" t="s">
        <v>1270</v>
      </c>
      <c r="B45" s="112" t="s">
        <v>120</v>
      </c>
      <c r="C45" s="129"/>
      <c r="D45" s="129"/>
      <c r="E45" s="129"/>
      <c r="F45" s="129"/>
      <c r="G45" s="129"/>
      <c r="H45" s="129">
        <v>1</v>
      </c>
      <c r="I45" s="129"/>
      <c r="J45" s="129"/>
      <c r="K45" s="130"/>
      <c r="L45" s="129"/>
      <c r="M45" s="131"/>
      <c r="N45" s="129"/>
      <c r="O45" s="129"/>
      <c r="P45" s="113"/>
      <c r="Q45" s="131"/>
      <c r="R45" s="129"/>
      <c r="S45" s="129"/>
      <c r="T45" s="129"/>
      <c r="U45" s="129"/>
      <c r="V45" s="129"/>
      <c r="W45" s="129"/>
      <c r="X45" s="129"/>
      <c r="Y45" s="129"/>
      <c r="Z45" s="129"/>
      <c r="AA45" s="129"/>
    </row>
    <row r="46" spans="1:27" x14ac:dyDescent="0.2">
      <c r="A46" s="111" t="s">
        <v>4</v>
      </c>
      <c r="B46" s="112" t="s">
        <v>75</v>
      </c>
      <c r="C46" s="113">
        <v>37</v>
      </c>
      <c r="D46" s="113">
        <v>28</v>
      </c>
      <c r="E46" s="113">
        <v>43</v>
      </c>
      <c r="F46" s="113">
        <v>34</v>
      </c>
      <c r="G46" s="113">
        <v>39</v>
      </c>
      <c r="H46" s="113">
        <v>51</v>
      </c>
      <c r="I46" s="113">
        <v>43</v>
      </c>
      <c r="J46" s="113">
        <v>51</v>
      </c>
      <c r="K46" s="126">
        <v>55</v>
      </c>
      <c r="L46" s="113">
        <v>69</v>
      </c>
      <c r="N46" s="113">
        <v>68</v>
      </c>
      <c r="O46" s="113">
        <v>822</v>
      </c>
      <c r="P46" s="113">
        <v>5</v>
      </c>
      <c r="R46" s="113">
        <v>65</v>
      </c>
      <c r="S46" s="113">
        <v>719</v>
      </c>
    </row>
    <row r="47" spans="1:27" x14ac:dyDescent="0.2">
      <c r="K47" s="126"/>
    </row>
    <row r="48" spans="1:27" x14ac:dyDescent="0.2">
      <c r="A48" s="111" t="s">
        <v>15</v>
      </c>
      <c r="B48" s="112" t="s">
        <v>440</v>
      </c>
      <c r="C48" s="113">
        <v>5</v>
      </c>
      <c r="D48" s="113">
        <v>5</v>
      </c>
      <c r="E48" s="113">
        <v>9</v>
      </c>
      <c r="F48" s="113">
        <v>12</v>
      </c>
      <c r="G48" s="113">
        <v>16</v>
      </c>
      <c r="H48" s="113">
        <v>26</v>
      </c>
      <c r="I48" s="113">
        <v>18</v>
      </c>
      <c r="J48" s="113">
        <v>47</v>
      </c>
      <c r="K48" s="126">
        <v>62</v>
      </c>
      <c r="L48" s="113">
        <v>36</v>
      </c>
      <c r="N48" s="113">
        <v>36</v>
      </c>
      <c r="O48" s="113">
        <v>534</v>
      </c>
      <c r="P48" s="113">
        <v>8</v>
      </c>
      <c r="R48" s="113">
        <v>49</v>
      </c>
      <c r="S48" s="113">
        <v>515</v>
      </c>
    </row>
    <row r="49" spans="1:19" x14ac:dyDescent="0.2">
      <c r="A49" s="111" t="s">
        <v>5</v>
      </c>
      <c r="B49" s="112" t="s">
        <v>81</v>
      </c>
      <c r="C49" s="113">
        <v>31</v>
      </c>
      <c r="D49" s="113">
        <v>22</v>
      </c>
      <c r="E49" s="113">
        <v>28</v>
      </c>
      <c r="F49" s="113">
        <v>36</v>
      </c>
      <c r="G49" s="113">
        <v>26</v>
      </c>
      <c r="H49" s="113">
        <v>47</v>
      </c>
      <c r="I49" s="113">
        <v>74</v>
      </c>
      <c r="J49" s="113">
        <v>63</v>
      </c>
      <c r="K49" s="126">
        <v>39</v>
      </c>
      <c r="L49" s="113">
        <v>56</v>
      </c>
      <c r="N49" s="113">
        <v>60</v>
      </c>
      <c r="O49" s="113">
        <v>1421</v>
      </c>
      <c r="P49" s="113">
        <v>6</v>
      </c>
      <c r="R49" s="113">
        <v>69</v>
      </c>
      <c r="S49" s="113">
        <v>2135</v>
      </c>
    </row>
    <row r="50" spans="1:19" x14ac:dyDescent="0.2">
      <c r="A50" s="111" t="s">
        <v>121</v>
      </c>
      <c r="B50" s="112" t="s">
        <v>317</v>
      </c>
      <c r="I50" s="113">
        <v>0</v>
      </c>
      <c r="J50" s="113">
        <v>3</v>
      </c>
      <c r="K50" s="126">
        <v>2</v>
      </c>
      <c r="O50" s="113">
        <v>3</v>
      </c>
    </row>
    <row r="51" spans="1:19" x14ac:dyDescent="0.2">
      <c r="A51" s="111" t="s">
        <v>6</v>
      </c>
      <c r="B51" s="112" t="s">
        <v>441</v>
      </c>
      <c r="C51" s="113">
        <v>1</v>
      </c>
      <c r="D51" s="113">
        <v>1</v>
      </c>
      <c r="E51" s="113">
        <v>1</v>
      </c>
      <c r="F51" s="113">
        <v>2</v>
      </c>
      <c r="G51" s="113">
        <v>0</v>
      </c>
      <c r="H51" s="113">
        <v>2</v>
      </c>
      <c r="I51" s="113">
        <v>2</v>
      </c>
      <c r="J51" s="113">
        <v>4</v>
      </c>
      <c r="K51" s="126">
        <v>3</v>
      </c>
      <c r="L51" s="113">
        <v>2</v>
      </c>
      <c r="N51" s="113">
        <v>5</v>
      </c>
      <c r="O51" s="113">
        <v>57</v>
      </c>
      <c r="P51" s="113">
        <v>1</v>
      </c>
      <c r="R51" s="113">
        <v>12</v>
      </c>
      <c r="S51" s="113">
        <v>75</v>
      </c>
    </row>
    <row r="52" spans="1:19" x14ac:dyDescent="0.2">
      <c r="A52" s="111" t="s">
        <v>31</v>
      </c>
      <c r="B52" s="112" t="s">
        <v>327</v>
      </c>
      <c r="C52" s="113">
        <v>1</v>
      </c>
      <c r="H52" s="113">
        <v>2</v>
      </c>
      <c r="I52" s="113">
        <v>3</v>
      </c>
      <c r="J52" s="113">
        <v>2</v>
      </c>
      <c r="K52" s="126">
        <v>1</v>
      </c>
      <c r="L52" s="113">
        <v>3</v>
      </c>
      <c r="N52" s="113">
        <v>9</v>
      </c>
      <c r="O52" s="113">
        <v>96</v>
      </c>
      <c r="P52" s="113">
        <v>3</v>
      </c>
      <c r="R52" s="113">
        <v>11</v>
      </c>
      <c r="S52" s="113">
        <v>79</v>
      </c>
    </row>
    <row r="53" spans="1:19" x14ac:dyDescent="0.2">
      <c r="A53" s="111" t="s">
        <v>122</v>
      </c>
      <c r="B53" s="112" t="s">
        <v>884</v>
      </c>
      <c r="F53" s="113">
        <v>1</v>
      </c>
      <c r="G53" s="113">
        <v>1</v>
      </c>
      <c r="H53" s="113">
        <v>0</v>
      </c>
      <c r="I53" s="113">
        <v>0</v>
      </c>
      <c r="J53" s="113">
        <v>3</v>
      </c>
      <c r="K53" s="126">
        <v>1</v>
      </c>
      <c r="L53" s="113">
        <v>2</v>
      </c>
      <c r="N53" s="113">
        <v>4</v>
      </c>
      <c r="O53" s="113">
        <v>10</v>
      </c>
      <c r="R53" s="113">
        <v>6</v>
      </c>
      <c r="S53" s="113">
        <v>28</v>
      </c>
    </row>
    <row r="54" spans="1:19" x14ac:dyDescent="0.2">
      <c r="A54" s="111" t="s">
        <v>123</v>
      </c>
      <c r="B54" s="112" t="s">
        <v>347</v>
      </c>
      <c r="I54" s="113">
        <v>1</v>
      </c>
      <c r="K54" s="126"/>
      <c r="S54" s="113">
        <v>8</v>
      </c>
    </row>
    <row r="55" spans="1:19" x14ac:dyDescent="0.2">
      <c r="A55" s="111" t="s">
        <v>28</v>
      </c>
      <c r="B55" s="112" t="s">
        <v>332</v>
      </c>
      <c r="C55" s="113">
        <v>2</v>
      </c>
      <c r="K55" s="126"/>
    </row>
    <row r="56" spans="1:19" x14ac:dyDescent="0.2">
      <c r="A56" s="111" t="s">
        <v>108</v>
      </c>
      <c r="B56" s="112" t="s">
        <v>381</v>
      </c>
      <c r="K56" s="126"/>
      <c r="O56" s="113">
        <v>1</v>
      </c>
      <c r="S56" s="113">
        <v>4</v>
      </c>
    </row>
    <row r="57" spans="1:19" x14ac:dyDescent="0.2">
      <c r="A57" s="111" t="s">
        <v>124</v>
      </c>
      <c r="B57" s="112" t="s">
        <v>873</v>
      </c>
      <c r="K57" s="126">
        <v>1</v>
      </c>
      <c r="O57" s="113">
        <v>6</v>
      </c>
      <c r="R57" s="113">
        <v>2</v>
      </c>
      <c r="S57" s="113">
        <v>16</v>
      </c>
    </row>
    <row r="58" spans="1:19" x14ac:dyDescent="0.2">
      <c r="A58" s="111" t="s">
        <v>109</v>
      </c>
      <c r="B58" s="112" t="s">
        <v>362</v>
      </c>
      <c r="D58" s="113">
        <v>2</v>
      </c>
      <c r="G58" s="113">
        <v>0</v>
      </c>
      <c r="H58" s="113">
        <v>0</v>
      </c>
      <c r="I58" s="113">
        <v>1</v>
      </c>
      <c r="J58" s="113">
        <v>0</v>
      </c>
      <c r="K58" s="126"/>
      <c r="L58" s="113">
        <v>1</v>
      </c>
      <c r="O58" s="113">
        <v>17</v>
      </c>
      <c r="R58" s="113">
        <v>1</v>
      </c>
      <c r="S58" s="113">
        <v>45</v>
      </c>
    </row>
    <row r="59" spans="1:19" x14ac:dyDescent="0.2">
      <c r="A59" s="111" t="s">
        <v>7</v>
      </c>
      <c r="B59" s="112" t="s">
        <v>335</v>
      </c>
      <c r="C59" s="113">
        <v>41</v>
      </c>
      <c r="D59" s="113">
        <v>32</v>
      </c>
      <c r="E59" s="113">
        <v>34</v>
      </c>
      <c r="F59" s="113">
        <v>28</v>
      </c>
      <c r="G59" s="113">
        <v>26</v>
      </c>
      <c r="H59" s="113">
        <v>37</v>
      </c>
      <c r="I59" s="113">
        <v>44</v>
      </c>
      <c r="J59" s="113">
        <v>54</v>
      </c>
      <c r="K59" s="126">
        <v>46</v>
      </c>
      <c r="L59" s="113">
        <v>37</v>
      </c>
      <c r="N59" s="113">
        <v>41</v>
      </c>
      <c r="O59" s="113">
        <v>244</v>
      </c>
      <c r="P59" s="113">
        <v>3</v>
      </c>
      <c r="R59" s="113">
        <v>44</v>
      </c>
      <c r="S59" s="113">
        <v>256</v>
      </c>
    </row>
    <row r="60" spans="1:19" x14ac:dyDescent="0.2">
      <c r="A60" s="111" t="s">
        <v>11</v>
      </c>
      <c r="B60" s="112" t="s">
        <v>47</v>
      </c>
      <c r="C60" s="113">
        <v>1</v>
      </c>
      <c r="E60" s="113">
        <v>1</v>
      </c>
      <c r="F60" s="113">
        <v>1</v>
      </c>
      <c r="H60" s="113">
        <v>5</v>
      </c>
      <c r="I60" s="113">
        <v>5</v>
      </c>
      <c r="J60" s="113">
        <v>2</v>
      </c>
      <c r="K60" s="126">
        <v>7</v>
      </c>
      <c r="L60" s="113">
        <v>10</v>
      </c>
      <c r="N60" s="113">
        <v>10</v>
      </c>
      <c r="O60" s="113">
        <v>117</v>
      </c>
      <c r="P60" s="113">
        <v>3</v>
      </c>
      <c r="R60" s="113">
        <v>4</v>
      </c>
      <c r="S60" s="113">
        <v>26</v>
      </c>
    </row>
    <row r="61" spans="1:19" x14ac:dyDescent="0.2">
      <c r="A61" s="111" t="s">
        <v>850</v>
      </c>
      <c r="B61" s="112" t="s">
        <v>851</v>
      </c>
      <c r="K61" s="126"/>
      <c r="O61" s="113">
        <v>2</v>
      </c>
    </row>
    <row r="62" spans="1:19" x14ac:dyDescent="0.2">
      <c r="A62" s="111" t="s">
        <v>8</v>
      </c>
      <c r="B62" s="112" t="s">
        <v>336</v>
      </c>
      <c r="C62" s="113">
        <v>12</v>
      </c>
      <c r="D62" s="113">
        <v>10</v>
      </c>
      <c r="E62" s="113">
        <v>11</v>
      </c>
      <c r="G62" s="113">
        <v>7</v>
      </c>
      <c r="H62" s="113">
        <v>16</v>
      </c>
      <c r="I62" s="113">
        <v>19</v>
      </c>
      <c r="J62" s="113">
        <v>36</v>
      </c>
      <c r="K62" s="126">
        <v>24</v>
      </c>
      <c r="L62" s="113">
        <v>40</v>
      </c>
      <c r="N62" s="113">
        <v>34</v>
      </c>
      <c r="O62" s="113">
        <v>458</v>
      </c>
      <c r="P62" s="113">
        <v>8</v>
      </c>
      <c r="R62" s="113">
        <v>31</v>
      </c>
      <c r="S62" s="113">
        <v>254</v>
      </c>
    </row>
    <row r="63" spans="1:19" x14ac:dyDescent="0.2">
      <c r="A63" s="111" t="s">
        <v>9</v>
      </c>
      <c r="B63" s="112" t="s">
        <v>442</v>
      </c>
      <c r="C63" s="113">
        <v>15</v>
      </c>
      <c r="D63" s="113">
        <v>5</v>
      </c>
      <c r="E63" s="113">
        <v>6</v>
      </c>
      <c r="F63" s="113">
        <v>7</v>
      </c>
      <c r="G63" s="113">
        <v>3</v>
      </c>
      <c r="H63" s="113">
        <v>3</v>
      </c>
      <c r="I63" s="113">
        <v>7</v>
      </c>
      <c r="J63" s="113">
        <v>19</v>
      </c>
      <c r="K63" s="126">
        <v>14</v>
      </c>
      <c r="L63" s="113">
        <v>18</v>
      </c>
      <c r="N63" s="113">
        <v>15</v>
      </c>
      <c r="O63" s="113">
        <v>180</v>
      </c>
      <c r="P63" s="113">
        <v>2</v>
      </c>
      <c r="R63" s="113">
        <v>8</v>
      </c>
      <c r="S63" s="113">
        <v>102</v>
      </c>
    </row>
    <row r="64" spans="1:19" x14ac:dyDescent="0.2">
      <c r="A64" s="111" t="s">
        <v>1267</v>
      </c>
      <c r="B64" s="112" t="s">
        <v>880</v>
      </c>
      <c r="K64" s="126">
        <v>1</v>
      </c>
      <c r="L64" s="113">
        <v>2</v>
      </c>
      <c r="N64" s="113">
        <v>2</v>
      </c>
      <c r="O64" s="113">
        <v>3</v>
      </c>
      <c r="P64" s="113">
        <v>1</v>
      </c>
      <c r="R64" s="113">
        <v>1</v>
      </c>
      <c r="S64" s="113">
        <v>2</v>
      </c>
    </row>
    <row r="65" spans="1:27" x14ac:dyDescent="0.2">
      <c r="A65" s="111" t="s">
        <v>1268</v>
      </c>
      <c r="B65" s="112" t="s">
        <v>881</v>
      </c>
      <c r="K65" s="126">
        <v>1</v>
      </c>
    </row>
    <row r="66" spans="1:27" x14ac:dyDescent="0.2">
      <c r="K66" s="126"/>
    </row>
    <row r="67" spans="1:27" s="116" customFormat="1" x14ac:dyDescent="0.2">
      <c r="A67" s="116" t="s">
        <v>110</v>
      </c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20"/>
      <c r="N67" s="119"/>
      <c r="O67" s="119"/>
      <c r="P67" s="113"/>
      <c r="Q67" s="120"/>
      <c r="R67" s="119"/>
      <c r="S67" s="119"/>
      <c r="T67" s="119"/>
      <c r="U67" s="119"/>
      <c r="V67" s="119"/>
      <c r="W67" s="119"/>
      <c r="X67" s="119"/>
      <c r="Y67" s="119"/>
      <c r="Z67" s="119"/>
      <c r="AA67" s="119"/>
    </row>
    <row r="68" spans="1:27" x14ac:dyDescent="0.2">
      <c r="A68" s="111" t="s">
        <v>111</v>
      </c>
      <c r="C68" s="114">
        <v>0.16844999999999999</v>
      </c>
      <c r="D68" s="114">
        <v>1.53417721518987E-2</v>
      </c>
      <c r="E68" s="114">
        <v>1.1249999999999999E-3</v>
      </c>
      <c r="F68" s="114">
        <v>0.21078571428571399</v>
      </c>
      <c r="G68" s="114">
        <v>4.5750000000000001E-3</v>
      </c>
      <c r="H68" s="114">
        <v>4.2750000000000003E-2</v>
      </c>
      <c r="I68" s="114">
        <v>5.4000000000000003E-3</v>
      </c>
      <c r="J68" s="114">
        <v>7.0000000000000001E-3</v>
      </c>
      <c r="K68" s="114">
        <v>0.06</v>
      </c>
      <c r="L68" s="114">
        <v>0.95</v>
      </c>
      <c r="N68" s="113">
        <v>3.49</v>
      </c>
      <c r="P68" s="113">
        <v>0</v>
      </c>
      <c r="R68" s="113">
        <v>0.42</v>
      </c>
    </row>
    <row r="69" spans="1:27" x14ac:dyDescent="0.2">
      <c r="A69" s="111" t="s">
        <v>112</v>
      </c>
      <c r="C69" s="114">
        <v>1.4999999999999999E-4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N69" s="113">
        <v>0</v>
      </c>
      <c r="P69" s="113">
        <v>0</v>
      </c>
      <c r="R69" s="113">
        <v>0</v>
      </c>
    </row>
    <row r="70" spans="1:27" x14ac:dyDescent="0.2">
      <c r="A70" s="111" t="s">
        <v>113</v>
      </c>
      <c r="C70" s="114">
        <v>0</v>
      </c>
      <c r="D70" s="114">
        <v>1.1392405063291099E-2</v>
      </c>
      <c r="E70" s="114">
        <v>0</v>
      </c>
      <c r="F70" s="114">
        <v>0</v>
      </c>
      <c r="G70" s="114">
        <v>0</v>
      </c>
      <c r="H70" s="114">
        <v>0</v>
      </c>
      <c r="I70" s="114">
        <v>7.5000000000000002E-4</v>
      </c>
      <c r="J70" s="114">
        <v>0</v>
      </c>
      <c r="K70" s="114">
        <v>0</v>
      </c>
      <c r="L70" s="114">
        <v>0.03</v>
      </c>
      <c r="N70" s="113">
        <v>0</v>
      </c>
      <c r="P70" s="113">
        <v>0</v>
      </c>
      <c r="R70" s="113">
        <v>0.03</v>
      </c>
    </row>
    <row r="71" spans="1:27" x14ac:dyDescent="0.2">
      <c r="A71" s="111" t="s">
        <v>114</v>
      </c>
      <c r="C71" s="114" t="s">
        <v>34</v>
      </c>
      <c r="D71" s="114" t="s">
        <v>34</v>
      </c>
      <c r="E71" s="114" t="s">
        <v>34</v>
      </c>
      <c r="F71" s="114" t="s">
        <v>34</v>
      </c>
      <c r="G71" s="114" t="s">
        <v>34</v>
      </c>
      <c r="H71" s="114" t="s">
        <v>34</v>
      </c>
      <c r="I71" s="114">
        <v>1.5E-3</v>
      </c>
      <c r="J71" s="114">
        <v>7.4999999999999993E-5</v>
      </c>
      <c r="K71" s="114">
        <v>0</v>
      </c>
      <c r="L71" s="114">
        <v>0</v>
      </c>
      <c r="N71" s="113">
        <v>0</v>
      </c>
      <c r="P71" s="113">
        <v>0</v>
      </c>
      <c r="R71" s="113">
        <v>0</v>
      </c>
    </row>
    <row r="72" spans="1:27" x14ac:dyDescent="0.2">
      <c r="A72" s="111" t="s">
        <v>115</v>
      </c>
      <c r="C72" s="114" t="s">
        <v>34</v>
      </c>
      <c r="D72" s="114" t="s">
        <v>34</v>
      </c>
      <c r="E72" s="114" t="s">
        <v>34</v>
      </c>
      <c r="F72" s="114" t="s">
        <v>34</v>
      </c>
      <c r="G72" s="114" t="s">
        <v>34</v>
      </c>
      <c r="H72" s="114" t="s">
        <v>34</v>
      </c>
      <c r="I72" s="114">
        <v>0</v>
      </c>
      <c r="J72" s="114">
        <v>0</v>
      </c>
      <c r="K72" s="114">
        <v>0</v>
      </c>
      <c r="L72" s="114">
        <v>0</v>
      </c>
      <c r="N72" s="113">
        <v>0</v>
      </c>
      <c r="P72" s="113">
        <v>0</v>
      </c>
      <c r="R72" s="113">
        <v>0</v>
      </c>
    </row>
    <row r="73" spans="1:27" x14ac:dyDescent="0.2">
      <c r="A73" s="111" t="s">
        <v>116</v>
      </c>
      <c r="C73" s="114">
        <v>14.472675000000001</v>
      </c>
      <c r="D73" s="114">
        <v>2.1713621659634299</v>
      </c>
      <c r="E73" s="114">
        <v>12.601725</v>
      </c>
      <c r="F73" s="114">
        <v>18.213635338345899</v>
      </c>
      <c r="G73" s="114">
        <v>16.711575</v>
      </c>
      <c r="H73" s="114">
        <v>24.237925000000001</v>
      </c>
      <c r="I73" s="114">
        <v>22.353449999999999</v>
      </c>
      <c r="J73" s="114">
        <v>18.930299999999999</v>
      </c>
      <c r="K73" s="114">
        <v>9.83</v>
      </c>
      <c r="L73" s="114">
        <v>31.7</v>
      </c>
      <c r="N73" s="113">
        <v>37.04</v>
      </c>
      <c r="P73" s="113">
        <v>20.2</v>
      </c>
      <c r="R73" s="113">
        <v>28.28</v>
      </c>
    </row>
    <row r="74" spans="1:27" x14ac:dyDescent="0.2">
      <c r="A74" s="111" t="s">
        <v>17</v>
      </c>
      <c r="C74" s="114">
        <v>14.47275</v>
      </c>
      <c r="D74" s="114">
        <v>2.1903495077355801</v>
      </c>
      <c r="E74" s="114">
        <v>12.601725</v>
      </c>
      <c r="F74" s="114">
        <v>18.213635338345899</v>
      </c>
      <c r="G74" s="114">
        <v>16.711575</v>
      </c>
      <c r="H74" s="114">
        <v>24.237925000000001</v>
      </c>
      <c r="I74" s="114">
        <v>22.353449999999999</v>
      </c>
      <c r="J74" s="114">
        <v>18.930299999999999</v>
      </c>
      <c r="K74" s="114">
        <v>9.9</v>
      </c>
      <c r="L74" s="114">
        <v>31.7</v>
      </c>
      <c r="N74" s="113">
        <v>37.04</v>
      </c>
      <c r="P74" s="113">
        <v>20.2</v>
      </c>
      <c r="R74" s="113">
        <v>28.32</v>
      </c>
    </row>
    <row r="75" spans="1:27" x14ac:dyDescent="0.2">
      <c r="C75" s="114"/>
      <c r="D75" s="114"/>
      <c r="E75" s="114"/>
      <c r="F75" s="114"/>
      <c r="G75" s="114"/>
      <c r="H75" s="114"/>
      <c r="I75" s="114"/>
      <c r="J75" s="114"/>
      <c r="L75" s="114"/>
    </row>
    <row r="76" spans="1:27" x14ac:dyDescent="0.2">
      <c r="A76" s="111" t="s">
        <v>15</v>
      </c>
      <c r="B76" s="112" t="s">
        <v>440</v>
      </c>
      <c r="C76" s="114">
        <v>1.475E-3</v>
      </c>
      <c r="D76" s="114">
        <v>3.2658227848101299E-3</v>
      </c>
      <c r="E76" s="114">
        <v>3.6575000000000003E-2</v>
      </c>
      <c r="F76" s="114">
        <v>8.9787500000000006E-2</v>
      </c>
      <c r="G76" s="114">
        <v>5.9900000000000002E-2</v>
      </c>
      <c r="H76" s="114">
        <v>0.48259999999999997</v>
      </c>
      <c r="I76" s="114">
        <v>0.173675</v>
      </c>
      <c r="J76" s="114">
        <v>0.17080000000000001</v>
      </c>
      <c r="K76" s="114">
        <v>0.77</v>
      </c>
      <c r="L76" s="114">
        <v>0.36199999999999999</v>
      </c>
      <c r="N76" s="113">
        <v>0.18</v>
      </c>
      <c r="P76" s="113">
        <v>2.34</v>
      </c>
      <c r="R76" s="113">
        <v>1.43</v>
      </c>
    </row>
    <row r="77" spans="1:27" x14ac:dyDescent="0.2">
      <c r="A77" s="111" t="s">
        <v>106</v>
      </c>
      <c r="B77" s="112" t="s">
        <v>438</v>
      </c>
      <c r="C77" s="114">
        <v>7.1474999999999997E-2</v>
      </c>
      <c r="D77" s="114">
        <v>1.5189873417721501E-4</v>
      </c>
      <c r="E77" s="114">
        <v>9.7499999999999996E-4</v>
      </c>
      <c r="F77" s="114">
        <v>3.7499999999999999E-3</v>
      </c>
      <c r="G77" s="114">
        <v>7.4999999999999993E-5</v>
      </c>
      <c r="H77" s="114">
        <v>7.5000000000000002E-4</v>
      </c>
      <c r="I77" s="114">
        <v>1.65E-3</v>
      </c>
      <c r="J77" s="114">
        <v>5.7499999999999999E-3</v>
      </c>
      <c r="K77" s="114">
        <v>2.0699999999999998</v>
      </c>
      <c r="L77" s="114">
        <v>7.0000000000000007E-2</v>
      </c>
      <c r="N77" s="113">
        <v>0.11</v>
      </c>
      <c r="R77" s="113">
        <v>0.03</v>
      </c>
    </row>
    <row r="78" spans="1:27" x14ac:dyDescent="0.2">
      <c r="A78" s="111" t="s">
        <v>5</v>
      </c>
      <c r="B78" s="112" t="s">
        <v>81</v>
      </c>
      <c r="C78" s="114">
        <v>0.24055000000000001</v>
      </c>
      <c r="D78" s="114">
        <v>0.45953375527426199</v>
      </c>
      <c r="E78" s="114">
        <v>0.60007500000000003</v>
      </c>
      <c r="F78" s="114">
        <v>2.5184250000000001</v>
      </c>
      <c r="G78" s="114">
        <v>0.81589999999999996</v>
      </c>
      <c r="H78" s="114">
        <v>6.47675</v>
      </c>
      <c r="I78" s="114">
        <v>2.6571750000000001</v>
      </c>
      <c r="J78" s="114">
        <v>1.50095</v>
      </c>
      <c r="K78" s="114">
        <v>1.0900000000000001</v>
      </c>
      <c r="L78" s="114">
        <v>1.6619999999999999</v>
      </c>
      <c r="N78" s="113">
        <v>1.98</v>
      </c>
      <c r="P78" s="113">
        <v>5.84</v>
      </c>
      <c r="R78" s="113">
        <v>7.99</v>
      </c>
    </row>
    <row r="79" spans="1:27" x14ac:dyDescent="0.2">
      <c r="A79" s="111" t="s">
        <v>121</v>
      </c>
      <c r="B79" s="112" t="s">
        <v>317</v>
      </c>
      <c r="C79" s="114"/>
      <c r="D79" s="114"/>
      <c r="E79" s="114"/>
      <c r="F79" s="114"/>
      <c r="G79" s="114"/>
      <c r="H79" s="114"/>
      <c r="I79" s="114">
        <v>0</v>
      </c>
      <c r="J79" s="114">
        <v>1.65E-3</v>
      </c>
      <c r="K79" s="114">
        <v>0.08</v>
      </c>
      <c r="L79" s="114"/>
    </row>
    <row r="80" spans="1:27" x14ac:dyDescent="0.2">
      <c r="A80" s="111" t="s">
        <v>105</v>
      </c>
      <c r="B80" s="26"/>
      <c r="C80" s="114">
        <v>9.6449999999999994E-2</v>
      </c>
      <c r="D80" s="114">
        <v>1.5265822784810101E-2</v>
      </c>
      <c r="E80" s="114">
        <v>1.4999999999999999E-4</v>
      </c>
      <c r="F80" s="114">
        <v>0.10992499999999999</v>
      </c>
      <c r="G80" s="114">
        <v>4.4999999999999997E-3</v>
      </c>
      <c r="H80" s="114">
        <v>4.2000000000000003E-2</v>
      </c>
      <c r="I80" s="114">
        <v>3.075E-3</v>
      </c>
      <c r="J80" s="114">
        <v>2.725E-3</v>
      </c>
      <c r="K80" s="114">
        <v>2.0699999999999998</v>
      </c>
      <c r="L80" s="114">
        <v>0.88</v>
      </c>
      <c r="N80" s="113">
        <v>3.37</v>
      </c>
      <c r="R80" s="113">
        <v>0.03</v>
      </c>
    </row>
    <row r="81" spans="1:27" x14ac:dyDescent="0.2">
      <c r="A81" s="111" t="s">
        <v>6</v>
      </c>
      <c r="B81" s="112" t="s">
        <v>441</v>
      </c>
      <c r="C81" s="114">
        <v>7.5000000000000002E-4</v>
      </c>
      <c r="D81" s="114">
        <v>7.59493670886076E-5</v>
      </c>
      <c r="E81" s="114">
        <v>7.4999999999999997E-3</v>
      </c>
      <c r="F81" s="114">
        <v>5.6249999999999998E-3</v>
      </c>
      <c r="G81" s="114">
        <v>0</v>
      </c>
      <c r="H81" s="114">
        <v>1.575E-2</v>
      </c>
      <c r="I81" s="114">
        <v>3.8249999999999998E-3</v>
      </c>
      <c r="J81" s="114">
        <v>3.5000000000000001E-3</v>
      </c>
      <c r="K81" s="114">
        <v>0.42</v>
      </c>
      <c r="L81" s="114">
        <v>8.9999999999999993E-3</v>
      </c>
      <c r="N81" s="113">
        <v>0</v>
      </c>
      <c r="P81" s="113">
        <v>0.08</v>
      </c>
      <c r="R81" s="113">
        <v>0.05</v>
      </c>
    </row>
    <row r="82" spans="1:27" x14ac:dyDescent="0.2">
      <c r="A82" s="111" t="s">
        <v>31</v>
      </c>
      <c r="B82" s="112" t="s">
        <v>327</v>
      </c>
      <c r="C82" s="114">
        <v>7.4999999999999993E-5</v>
      </c>
      <c r="D82" s="114"/>
      <c r="E82" s="114"/>
      <c r="F82" s="114"/>
      <c r="G82" s="114"/>
      <c r="H82" s="114">
        <v>3.0000000000000001E-3</v>
      </c>
      <c r="I82" s="114">
        <v>1.515E-2</v>
      </c>
      <c r="J82" s="114">
        <v>3.8249999999999998E-3</v>
      </c>
      <c r="K82" s="114">
        <v>0.04</v>
      </c>
      <c r="L82" s="114">
        <v>2.5000000000000001E-2</v>
      </c>
      <c r="N82" s="113">
        <v>0.1</v>
      </c>
      <c r="P82" s="113">
        <v>0.18</v>
      </c>
      <c r="R82" s="113">
        <v>0.13</v>
      </c>
    </row>
    <row r="83" spans="1:27" x14ac:dyDescent="0.2">
      <c r="A83" s="111" t="s">
        <v>122</v>
      </c>
      <c r="B83" s="112" t="s">
        <v>884</v>
      </c>
      <c r="C83" s="114"/>
      <c r="D83" s="114"/>
      <c r="E83" s="114"/>
      <c r="F83" s="114">
        <v>3.7500000000000001E-4</v>
      </c>
      <c r="G83" s="114">
        <v>7.5000000000000002E-4</v>
      </c>
      <c r="H83" s="114">
        <v>0</v>
      </c>
      <c r="I83" s="114">
        <v>0</v>
      </c>
      <c r="J83" s="114">
        <v>1.575E-3</v>
      </c>
      <c r="K83" s="114">
        <v>0.01</v>
      </c>
      <c r="L83" s="114">
        <v>5.0000000000000001E-3</v>
      </c>
      <c r="N83" s="113">
        <v>0</v>
      </c>
    </row>
    <row r="84" spans="1:27" x14ac:dyDescent="0.2">
      <c r="A84" s="111" t="s">
        <v>123</v>
      </c>
      <c r="B84" s="112" t="s">
        <v>347</v>
      </c>
      <c r="C84" s="114"/>
      <c r="D84" s="114"/>
      <c r="E84" s="114"/>
      <c r="F84" s="114"/>
      <c r="G84" s="114"/>
      <c r="H84" s="114"/>
      <c r="I84" s="114">
        <v>7.5000000000000002E-4</v>
      </c>
      <c r="J84" s="114"/>
      <c r="L84" s="114"/>
    </row>
    <row r="85" spans="1:27" x14ac:dyDescent="0.2">
      <c r="A85" s="111" t="s">
        <v>28</v>
      </c>
      <c r="B85" s="112" t="s">
        <v>332</v>
      </c>
      <c r="C85" s="114">
        <v>1.4999999999999999E-4</v>
      </c>
      <c r="D85" s="114"/>
      <c r="E85" s="114"/>
      <c r="F85" s="114"/>
      <c r="G85" s="114"/>
      <c r="H85" s="114"/>
      <c r="I85" s="114"/>
      <c r="J85" s="114"/>
      <c r="L85" s="114"/>
    </row>
    <row r="86" spans="1:27" x14ac:dyDescent="0.2">
      <c r="A86" s="111" t="s">
        <v>3</v>
      </c>
      <c r="B86" s="112" t="s">
        <v>326</v>
      </c>
      <c r="C86" s="114">
        <v>0.49109999999999998</v>
      </c>
      <c r="D86" s="114">
        <v>0.68916455696202505</v>
      </c>
      <c r="E86" s="114">
        <v>0.39672499999999999</v>
      </c>
      <c r="F86" s="114">
        <v>0.48753750000000001</v>
      </c>
      <c r="G86" s="114">
        <v>1.9245000000000001</v>
      </c>
      <c r="H86" s="114">
        <v>1.9219999999999999</v>
      </c>
      <c r="I86" s="114">
        <v>2.0126499999999998</v>
      </c>
      <c r="J86" s="114">
        <v>3.1705000000000001</v>
      </c>
      <c r="K86" s="114">
        <v>2.6</v>
      </c>
      <c r="L86" s="114">
        <v>11.89</v>
      </c>
      <c r="N86" s="113">
        <v>9.24</v>
      </c>
      <c r="P86" s="113">
        <v>4.92</v>
      </c>
      <c r="R86" s="113">
        <v>1.7</v>
      </c>
    </row>
    <row r="87" spans="1:27" x14ac:dyDescent="0.2">
      <c r="A87" s="111" t="s">
        <v>124</v>
      </c>
      <c r="B87" s="112" t="s">
        <v>873</v>
      </c>
      <c r="C87" s="114"/>
      <c r="D87" s="114"/>
      <c r="E87" s="114"/>
      <c r="F87" s="114"/>
      <c r="G87" s="114"/>
      <c r="H87" s="114"/>
      <c r="I87" s="114"/>
      <c r="J87" s="114"/>
      <c r="K87" s="114">
        <v>0.1</v>
      </c>
      <c r="L87" s="114"/>
      <c r="R87" s="113">
        <v>0</v>
      </c>
    </row>
    <row r="88" spans="1:27" x14ac:dyDescent="0.2">
      <c r="A88" s="111" t="s">
        <v>109</v>
      </c>
      <c r="B88" s="112" t="s">
        <v>362</v>
      </c>
      <c r="C88" s="114"/>
      <c r="D88" s="114">
        <v>1.1392405063291099E-2</v>
      </c>
      <c r="E88" s="114"/>
      <c r="F88" s="114"/>
      <c r="G88" s="114">
        <v>0</v>
      </c>
      <c r="H88" s="114">
        <v>0</v>
      </c>
      <c r="I88" s="114">
        <v>7.5000000000000002E-4</v>
      </c>
      <c r="J88" s="114">
        <v>0</v>
      </c>
      <c r="L88" s="114">
        <v>0.02</v>
      </c>
      <c r="R88" s="113">
        <v>0</v>
      </c>
    </row>
    <row r="89" spans="1:27" x14ac:dyDescent="0.2">
      <c r="A89" s="111" t="s">
        <v>7</v>
      </c>
      <c r="B89" s="112" t="s">
        <v>335</v>
      </c>
      <c r="C89" s="114">
        <v>0.46829999999999999</v>
      </c>
      <c r="D89" s="114">
        <v>0.28720182841068898</v>
      </c>
      <c r="E89" s="114">
        <v>0.30095</v>
      </c>
      <c r="F89" s="114">
        <v>0.23521249999999999</v>
      </c>
      <c r="G89" s="114">
        <v>8.5900000000000004E-2</v>
      </c>
      <c r="H89" s="114">
        <v>0.69217499999999998</v>
      </c>
      <c r="I89" s="114">
        <v>0.15595000000000001</v>
      </c>
      <c r="J89" s="114">
        <v>0.12139999999999999</v>
      </c>
      <c r="K89" s="114">
        <v>0.34</v>
      </c>
      <c r="L89" s="114">
        <v>0.31</v>
      </c>
      <c r="N89" s="113">
        <v>0.28999999999999998</v>
      </c>
      <c r="P89" s="113">
        <v>3.35</v>
      </c>
      <c r="R89" s="113">
        <v>0.22</v>
      </c>
    </row>
    <row r="90" spans="1:27" x14ac:dyDescent="0.2">
      <c r="A90" s="111" t="s">
        <v>11</v>
      </c>
      <c r="B90" s="112" t="s">
        <v>47</v>
      </c>
      <c r="C90" s="114">
        <v>7.4999999999999993E-5</v>
      </c>
      <c r="D90" s="114"/>
      <c r="E90" s="114">
        <v>7.4999999999999993E-5</v>
      </c>
      <c r="F90" s="114">
        <v>1.8749999999999999E-3</v>
      </c>
      <c r="G90" s="114"/>
      <c r="H90" s="114">
        <v>7.4999999999999997E-3</v>
      </c>
      <c r="I90" s="114">
        <v>3.7499999999999999E-3</v>
      </c>
      <c r="J90" s="114">
        <v>3.8249999999999999E-2</v>
      </c>
      <c r="K90" s="114">
        <v>0.01</v>
      </c>
      <c r="L90" s="114">
        <v>0.2</v>
      </c>
      <c r="N90" s="113">
        <v>0.24</v>
      </c>
      <c r="P90" s="113">
        <v>0.18</v>
      </c>
      <c r="R90" s="113">
        <v>0.13</v>
      </c>
    </row>
    <row r="91" spans="1:27" x14ac:dyDescent="0.2">
      <c r="A91" s="111" t="s">
        <v>4</v>
      </c>
      <c r="B91" s="112" t="s">
        <v>75</v>
      </c>
      <c r="C91" s="114">
        <v>13.166499999999999</v>
      </c>
      <c r="D91" s="114">
        <v>0.70992756680731395</v>
      </c>
      <c r="E91" s="114">
        <v>11.224724999999999</v>
      </c>
      <c r="F91" s="114">
        <v>13.482925</v>
      </c>
      <c r="G91" s="114">
        <v>13.789175</v>
      </c>
      <c r="H91" s="114">
        <v>16.366900000000001</v>
      </c>
      <c r="I91" s="114">
        <v>17.602675000000001</v>
      </c>
      <c r="J91" s="114">
        <v>12.9459</v>
      </c>
      <c r="K91" s="114">
        <v>7.39</v>
      </c>
      <c r="L91" s="114">
        <v>17.22</v>
      </c>
      <c r="N91" s="113">
        <v>26.9</v>
      </c>
      <c r="P91" s="113">
        <v>6.09</v>
      </c>
      <c r="R91" s="113">
        <v>10</v>
      </c>
    </row>
    <row r="92" spans="1:27" x14ac:dyDescent="0.2">
      <c r="A92" s="111" t="s">
        <v>8</v>
      </c>
      <c r="B92" s="112" t="s">
        <v>336</v>
      </c>
      <c r="C92" s="114">
        <v>0.21315000000000001</v>
      </c>
      <c r="D92" s="114">
        <v>7.7772151898734196E-2</v>
      </c>
      <c r="E92" s="114">
        <v>8.7300000000000003E-2</v>
      </c>
      <c r="F92" s="114"/>
      <c r="G92" s="114">
        <v>3.6824999999999997E-2</v>
      </c>
      <c r="H92" s="114">
        <v>0.22975000000000001</v>
      </c>
      <c r="I92" s="114">
        <v>0.135375</v>
      </c>
      <c r="J92" s="114">
        <v>4.99E-2</v>
      </c>
      <c r="K92" s="114">
        <v>0.2</v>
      </c>
      <c r="L92" s="114">
        <v>0.83</v>
      </c>
      <c r="N92" s="113">
        <v>0.08</v>
      </c>
      <c r="P92" s="113">
        <v>3.69</v>
      </c>
      <c r="R92" s="113">
        <v>0.2</v>
      </c>
    </row>
    <row r="93" spans="1:27" x14ac:dyDescent="0.2">
      <c r="A93" s="111" t="s">
        <v>36</v>
      </c>
      <c r="B93" s="112" t="s">
        <v>37</v>
      </c>
      <c r="C93" s="114"/>
      <c r="D93" s="114"/>
      <c r="E93" s="114"/>
      <c r="F93" s="114"/>
      <c r="G93" s="114"/>
      <c r="H93" s="114"/>
      <c r="I93" s="114"/>
      <c r="J93" s="114"/>
      <c r="L93" s="114">
        <v>0</v>
      </c>
    </row>
    <row r="94" spans="1:27" x14ac:dyDescent="0.2">
      <c r="A94" s="111" t="s">
        <v>9</v>
      </c>
      <c r="B94" s="112" t="s">
        <v>442</v>
      </c>
      <c r="C94" s="114">
        <v>2.5575000000000001E-2</v>
      </c>
      <c r="D94" s="114">
        <v>1.0708860759493699E-2</v>
      </c>
      <c r="E94" s="114">
        <v>4.2075000000000001E-2</v>
      </c>
      <c r="F94" s="114">
        <v>6.9750000000000006E-2</v>
      </c>
      <c r="G94" s="114">
        <v>1.6500000000000001E-2</v>
      </c>
      <c r="H94" s="114">
        <v>5.2499999999999998E-2</v>
      </c>
      <c r="I94" s="114">
        <v>4.4249999999999998E-2</v>
      </c>
      <c r="J94" s="114">
        <v>4.8274999999999998E-2</v>
      </c>
      <c r="K94" s="114">
        <v>0.1</v>
      </c>
      <c r="L94" s="114">
        <v>0.16</v>
      </c>
      <c r="N94" s="113">
        <v>0.31</v>
      </c>
      <c r="P94" s="113">
        <v>0.02</v>
      </c>
      <c r="R94" s="113">
        <v>0</v>
      </c>
    </row>
    <row r="95" spans="1:27" x14ac:dyDescent="0.2">
      <c r="C95" s="114"/>
      <c r="D95" s="114"/>
      <c r="E95" s="114"/>
      <c r="F95" s="114"/>
      <c r="G95" s="114"/>
      <c r="H95" s="114"/>
      <c r="I95" s="114"/>
      <c r="J95" s="114"/>
      <c r="L95" s="114"/>
    </row>
    <row r="96" spans="1:27" s="116" customFormat="1" x14ac:dyDescent="0.2">
      <c r="A96" s="116" t="s">
        <v>117</v>
      </c>
      <c r="C96" s="132"/>
      <c r="D96" s="132"/>
      <c r="E96" s="132"/>
      <c r="F96" s="132"/>
      <c r="G96" s="132"/>
      <c r="H96" s="132"/>
      <c r="I96" s="132"/>
      <c r="J96" s="132"/>
      <c r="K96" s="132"/>
      <c r="L96" s="119"/>
      <c r="M96" s="120"/>
      <c r="N96" s="119"/>
      <c r="O96" s="119"/>
      <c r="P96" s="113"/>
      <c r="Q96" s="120"/>
      <c r="R96" s="119"/>
      <c r="S96" s="119"/>
      <c r="T96" s="119"/>
      <c r="U96" s="119"/>
      <c r="V96" s="119"/>
      <c r="W96" s="119"/>
      <c r="X96" s="119"/>
      <c r="Y96" s="119"/>
      <c r="Z96" s="119"/>
      <c r="AA96" s="119"/>
    </row>
    <row r="97" spans="1:19" x14ac:dyDescent="0.2">
      <c r="A97" s="111" t="s">
        <v>88</v>
      </c>
      <c r="C97" s="113">
        <v>160</v>
      </c>
      <c r="D97" s="113">
        <v>151</v>
      </c>
      <c r="E97" s="113">
        <v>160</v>
      </c>
      <c r="F97" s="113">
        <v>160</v>
      </c>
      <c r="G97" s="113">
        <v>160</v>
      </c>
      <c r="H97" s="113">
        <v>160</v>
      </c>
      <c r="I97" s="113">
        <v>160</v>
      </c>
      <c r="J97" s="113">
        <v>160</v>
      </c>
      <c r="K97" s="126">
        <v>160</v>
      </c>
      <c r="L97" s="113">
        <v>160</v>
      </c>
      <c r="N97" s="113">
        <v>148</v>
      </c>
      <c r="O97" s="113">
        <v>4084</v>
      </c>
      <c r="P97" s="113">
        <v>12</v>
      </c>
      <c r="R97" s="113">
        <v>150</v>
      </c>
      <c r="S97" s="113">
        <v>4990</v>
      </c>
    </row>
    <row r="98" spans="1:19" x14ac:dyDescent="0.2">
      <c r="A98" s="26" t="s">
        <v>76</v>
      </c>
      <c r="B98" s="111" t="s">
        <v>118</v>
      </c>
      <c r="C98" s="113">
        <v>18</v>
      </c>
      <c r="D98" s="113">
        <v>16</v>
      </c>
      <c r="E98" s="113">
        <v>18</v>
      </c>
      <c r="F98" s="113">
        <v>16</v>
      </c>
      <c r="G98" s="113">
        <v>16</v>
      </c>
      <c r="H98" s="113">
        <v>32</v>
      </c>
      <c r="I98" s="113">
        <v>45</v>
      </c>
      <c r="J98" s="113">
        <v>31</v>
      </c>
      <c r="K98" s="126">
        <v>17</v>
      </c>
      <c r="L98" s="113">
        <v>20</v>
      </c>
      <c r="N98" s="113">
        <v>36</v>
      </c>
      <c r="O98" s="113">
        <v>1286</v>
      </c>
      <c r="P98" s="113">
        <v>5</v>
      </c>
      <c r="R98" s="113">
        <v>38</v>
      </c>
      <c r="S98" s="113">
        <v>1810</v>
      </c>
    </row>
    <row r="99" spans="1:19" x14ac:dyDescent="0.2">
      <c r="A99" s="26" t="s">
        <v>882</v>
      </c>
      <c r="B99" s="111" t="s">
        <v>78</v>
      </c>
      <c r="C99" s="113">
        <v>0</v>
      </c>
      <c r="D99" s="113">
        <v>0</v>
      </c>
      <c r="E99" s="113">
        <v>0</v>
      </c>
      <c r="F99" s="113">
        <v>0</v>
      </c>
      <c r="G99" s="113">
        <v>0</v>
      </c>
      <c r="H99" s="113">
        <v>0</v>
      </c>
      <c r="I99" s="113">
        <v>0</v>
      </c>
      <c r="J99" s="113">
        <v>0</v>
      </c>
      <c r="K99" s="126">
        <v>0</v>
      </c>
      <c r="L99" s="113">
        <v>3</v>
      </c>
      <c r="N99" s="113">
        <v>0</v>
      </c>
      <c r="O99" s="113">
        <v>17</v>
      </c>
      <c r="P99" s="113">
        <v>0</v>
      </c>
      <c r="R99" s="113">
        <v>0</v>
      </c>
      <c r="S99" s="113">
        <v>0</v>
      </c>
    </row>
    <row r="100" spans="1:19" x14ac:dyDescent="0.2">
      <c r="A100" s="26" t="s">
        <v>79</v>
      </c>
      <c r="B100" s="111" t="s">
        <v>80</v>
      </c>
      <c r="C100" s="113">
        <v>0</v>
      </c>
      <c r="D100" s="113">
        <v>0</v>
      </c>
      <c r="E100" s="113">
        <v>0</v>
      </c>
      <c r="F100" s="113">
        <v>0</v>
      </c>
      <c r="G100" s="113">
        <v>0</v>
      </c>
      <c r="H100" s="113">
        <v>0</v>
      </c>
      <c r="I100" s="113">
        <v>0</v>
      </c>
      <c r="J100" s="113">
        <v>0</v>
      </c>
      <c r="K100" s="126">
        <v>0</v>
      </c>
      <c r="L100" s="113">
        <v>0</v>
      </c>
      <c r="N100" s="113">
        <v>0</v>
      </c>
      <c r="O100" s="113">
        <v>0</v>
      </c>
      <c r="P100" s="113">
        <v>0</v>
      </c>
      <c r="R100" s="113">
        <v>0</v>
      </c>
      <c r="S100" s="113">
        <v>0</v>
      </c>
    </row>
    <row r="101" spans="1:19" x14ac:dyDescent="0.2">
      <c r="A101" s="26" t="s">
        <v>64</v>
      </c>
      <c r="B101" s="111" t="s">
        <v>89</v>
      </c>
      <c r="C101" s="113">
        <v>7</v>
      </c>
      <c r="D101" s="113">
        <v>11</v>
      </c>
      <c r="E101" s="113">
        <v>7</v>
      </c>
      <c r="F101" s="113">
        <v>15</v>
      </c>
      <c r="G101" s="113">
        <v>29</v>
      </c>
      <c r="H101" s="113">
        <v>29</v>
      </c>
      <c r="I101" s="113">
        <v>26</v>
      </c>
      <c r="J101" s="113">
        <v>29</v>
      </c>
      <c r="K101" s="126">
        <v>30</v>
      </c>
      <c r="L101" s="113">
        <v>51</v>
      </c>
      <c r="N101" s="113">
        <v>44</v>
      </c>
      <c r="O101" s="113">
        <v>466</v>
      </c>
      <c r="P101" s="113">
        <v>5</v>
      </c>
      <c r="R101" s="113">
        <v>37</v>
      </c>
      <c r="S101" s="113">
        <v>125</v>
      </c>
    </row>
    <row r="102" spans="1:19" x14ac:dyDescent="0.2">
      <c r="A102" s="26" t="s">
        <v>62</v>
      </c>
      <c r="B102" s="111" t="s">
        <v>63</v>
      </c>
      <c r="C102" s="113">
        <v>29</v>
      </c>
      <c r="D102" s="113">
        <v>12</v>
      </c>
      <c r="E102" s="113">
        <v>14</v>
      </c>
      <c r="F102" s="113">
        <v>17</v>
      </c>
      <c r="G102" s="113">
        <v>17</v>
      </c>
      <c r="H102" s="113">
        <v>22</v>
      </c>
      <c r="I102" s="113">
        <v>27</v>
      </c>
      <c r="J102" s="113">
        <v>19</v>
      </c>
      <c r="K102" s="126">
        <v>27</v>
      </c>
      <c r="L102" s="113">
        <v>38</v>
      </c>
      <c r="N102" s="113">
        <v>35</v>
      </c>
      <c r="O102" s="113">
        <v>648</v>
      </c>
      <c r="P102" s="113">
        <v>0</v>
      </c>
      <c r="R102" s="113">
        <v>42</v>
      </c>
      <c r="S102" s="113">
        <v>604</v>
      </c>
    </row>
  </sheetData>
  <sortState ref="A72:AMK90">
    <sortCondition ref="A72:A90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29"/>
  <sheetViews>
    <sheetView zoomScale="70" zoomScaleNormal="70" workbookViewId="0"/>
  </sheetViews>
  <sheetFormatPr defaultColWidth="9" defaultRowHeight="15" x14ac:dyDescent="0.2"/>
  <cols>
    <col min="1" max="1" width="25.25" style="29" customWidth="1"/>
    <col min="2" max="2" width="35" style="56" customWidth="1"/>
    <col min="3" max="10" width="7.75" style="47" customWidth="1"/>
    <col min="11" max="12" width="7.75" style="48" customWidth="1"/>
    <col min="13" max="14" width="7.75" style="47" customWidth="1"/>
    <col min="15" max="16" width="7.75" style="48" customWidth="1"/>
    <col min="17" max="18" width="7.75" style="47" customWidth="1"/>
    <col min="19" max="19" width="8.5" style="48" customWidth="1"/>
    <col min="20" max="28" width="8.5" style="47" customWidth="1"/>
    <col min="29" max="1026" width="10.75" style="29" customWidth="1"/>
    <col min="1027" max="16384" width="9" style="29"/>
  </cols>
  <sheetData>
    <row r="1" spans="1:28" ht="15.75" x14ac:dyDescent="0.25">
      <c r="A1" s="29" t="s">
        <v>1310</v>
      </c>
      <c r="B1" s="28"/>
    </row>
    <row r="2" spans="1:28" ht="15.75" x14ac:dyDescent="0.25">
      <c r="A2" s="28" t="s">
        <v>1286</v>
      </c>
      <c r="B2" s="28"/>
    </row>
    <row r="4" spans="1:28" s="28" customFormat="1" ht="15.75" x14ac:dyDescent="0.25">
      <c r="A4" s="28" t="s">
        <v>98</v>
      </c>
      <c r="B4" s="49"/>
      <c r="C4" s="50">
        <v>2005</v>
      </c>
      <c r="D4" s="50">
        <v>2006</v>
      </c>
      <c r="E4" s="50">
        <v>2007</v>
      </c>
      <c r="F4" s="50">
        <v>2008</v>
      </c>
      <c r="G4" s="50">
        <v>2009</v>
      </c>
      <c r="H4" s="50">
        <v>2010</v>
      </c>
      <c r="I4" s="50">
        <v>2011</v>
      </c>
      <c r="J4" s="50">
        <v>2012</v>
      </c>
      <c r="K4" s="51">
        <v>2013</v>
      </c>
      <c r="L4" s="51">
        <v>2014</v>
      </c>
      <c r="M4" s="50">
        <v>2015</v>
      </c>
      <c r="N4" s="50">
        <v>2015</v>
      </c>
      <c r="O4" s="51">
        <v>2016</v>
      </c>
      <c r="P4" s="51">
        <v>2017</v>
      </c>
      <c r="Q4" s="50">
        <v>2018</v>
      </c>
      <c r="R4" s="50">
        <v>2018</v>
      </c>
      <c r="S4" s="51">
        <v>2019</v>
      </c>
      <c r="T4" s="50"/>
      <c r="U4" s="50"/>
      <c r="V4" s="50"/>
      <c r="W4" s="50"/>
      <c r="X4" s="50"/>
      <c r="Y4" s="50"/>
      <c r="Z4" s="50"/>
      <c r="AA4" s="50"/>
      <c r="AB4" s="50"/>
    </row>
    <row r="5" spans="1:28" s="49" customFormat="1" x14ac:dyDescent="0.2">
      <c r="C5" s="52"/>
      <c r="D5" s="52"/>
      <c r="E5" s="52"/>
      <c r="F5" s="52"/>
      <c r="G5" s="52"/>
      <c r="H5" s="52"/>
      <c r="I5" s="52"/>
      <c r="J5" s="52"/>
      <c r="K5" s="53"/>
      <c r="L5" s="53"/>
      <c r="M5" s="52"/>
      <c r="N5" s="52"/>
      <c r="O5" s="53"/>
      <c r="P5" s="53"/>
      <c r="Q5" s="52" t="s">
        <v>849</v>
      </c>
      <c r="R5" s="52" t="s">
        <v>117</v>
      </c>
      <c r="S5" s="53"/>
      <c r="T5" s="52"/>
      <c r="U5" s="52"/>
      <c r="V5" s="52"/>
      <c r="W5" s="52"/>
      <c r="X5" s="52"/>
      <c r="Y5" s="52"/>
      <c r="Z5" s="52"/>
      <c r="AA5" s="52"/>
      <c r="AB5" s="52"/>
    </row>
    <row r="6" spans="1:28" s="49" customFormat="1" ht="15.75" x14ac:dyDescent="0.25">
      <c r="A6" s="28" t="s">
        <v>88</v>
      </c>
      <c r="C6" s="50">
        <v>44</v>
      </c>
      <c r="D6" s="50">
        <v>36</v>
      </c>
      <c r="E6" s="50">
        <v>44</v>
      </c>
      <c r="F6" s="50">
        <v>44</v>
      </c>
      <c r="G6" s="50">
        <v>84</v>
      </c>
      <c r="H6" s="50">
        <v>84</v>
      </c>
      <c r="I6" s="50">
        <v>84</v>
      </c>
      <c r="J6" s="50">
        <v>124</v>
      </c>
      <c r="K6" s="53"/>
      <c r="L6" s="53"/>
      <c r="M6" s="50">
        <v>124</v>
      </c>
      <c r="N6" s="50">
        <v>459</v>
      </c>
      <c r="O6" s="53"/>
      <c r="P6" s="53"/>
      <c r="Q6" s="52">
        <v>124</v>
      </c>
      <c r="R6" s="52">
        <v>460</v>
      </c>
      <c r="S6" s="53"/>
      <c r="T6" s="52"/>
      <c r="U6" s="52"/>
      <c r="V6" s="52"/>
      <c r="W6" s="52"/>
      <c r="X6" s="52"/>
      <c r="Y6" s="52"/>
      <c r="Z6" s="52"/>
      <c r="AA6" s="52"/>
      <c r="AB6" s="52"/>
    </row>
    <row r="7" spans="1:28" ht="15.75" x14ac:dyDescent="0.25">
      <c r="A7" s="28" t="s">
        <v>99</v>
      </c>
      <c r="B7" s="49"/>
      <c r="K7" s="54"/>
      <c r="L7" s="55"/>
    </row>
    <row r="8" spans="1:28" x14ac:dyDescent="0.2">
      <c r="A8" s="29" t="s">
        <v>26</v>
      </c>
      <c r="C8" s="30">
        <v>10.999393939393901</v>
      </c>
      <c r="D8" s="30">
        <v>7.6583333333333297</v>
      </c>
      <c r="E8" s="30">
        <v>16.253333333333298</v>
      </c>
      <c r="F8" s="30">
        <v>32.3542424242424</v>
      </c>
      <c r="G8" s="30">
        <v>20.903023809523798</v>
      </c>
      <c r="H8" s="30">
        <v>38.584047619047602</v>
      </c>
      <c r="I8" s="30">
        <v>22.6907142857143</v>
      </c>
      <c r="J8" s="30">
        <v>23.710761904761899</v>
      </c>
      <c r="K8" s="54"/>
      <c r="L8" s="55"/>
      <c r="M8" s="47">
        <v>20.16</v>
      </c>
      <c r="Q8" s="47">
        <v>29.58</v>
      </c>
    </row>
    <row r="9" spans="1:28" x14ac:dyDescent="0.2">
      <c r="A9" s="29" t="s">
        <v>27</v>
      </c>
      <c r="C9" s="30">
        <v>3.4551010101010098</v>
      </c>
      <c r="D9" s="30">
        <v>0</v>
      </c>
      <c r="E9" s="30">
        <v>2.9090909090909101</v>
      </c>
      <c r="F9" s="30">
        <v>2.2727272727272698</v>
      </c>
      <c r="G9" s="30">
        <v>1.6285714285714299</v>
      </c>
      <c r="H9" s="30">
        <v>2.0380952380952402</v>
      </c>
      <c r="I9" s="30">
        <v>1.2</v>
      </c>
      <c r="J9" s="30">
        <v>1.80952380952381</v>
      </c>
      <c r="K9" s="54"/>
      <c r="L9" s="55"/>
      <c r="M9" s="47">
        <v>1.02</v>
      </c>
      <c r="Q9" s="47">
        <v>1.81</v>
      </c>
    </row>
    <row r="10" spans="1:28" x14ac:dyDescent="0.2">
      <c r="A10" s="29" t="s">
        <v>100</v>
      </c>
      <c r="C10" s="30">
        <v>0.36363636363636398</v>
      </c>
      <c r="D10" s="30">
        <v>4.4444444444444402</v>
      </c>
      <c r="E10" s="30">
        <v>3.6363636363636398</v>
      </c>
      <c r="F10" s="30">
        <v>1.27272727272727</v>
      </c>
      <c r="G10" s="30">
        <v>1.5904761904761899</v>
      </c>
      <c r="H10" s="30">
        <v>1.5714285714285701</v>
      </c>
      <c r="I10" s="30">
        <v>1.13333333333333</v>
      </c>
      <c r="J10" s="30">
        <v>1.47714285714286</v>
      </c>
      <c r="K10" s="54"/>
      <c r="L10" s="55"/>
      <c r="M10" s="47">
        <v>0.7</v>
      </c>
      <c r="Q10" s="47">
        <v>0.02</v>
      </c>
    </row>
    <row r="11" spans="1:28" x14ac:dyDescent="0.2">
      <c r="A11" s="29" t="s">
        <v>322</v>
      </c>
      <c r="C11" s="30"/>
      <c r="D11" s="30"/>
      <c r="E11" s="30"/>
      <c r="F11" s="30"/>
      <c r="G11" s="30"/>
      <c r="H11" s="30"/>
      <c r="I11" s="30"/>
      <c r="J11" s="30"/>
      <c r="K11" s="54"/>
      <c r="L11" s="55"/>
      <c r="Q11" s="47">
        <v>0.03</v>
      </c>
    </row>
    <row r="12" spans="1:28" x14ac:dyDescent="0.2">
      <c r="A12" s="29" t="s">
        <v>23</v>
      </c>
      <c r="C12" s="30">
        <v>11.3635858585859</v>
      </c>
      <c r="D12" s="30">
        <v>10.324999999999999</v>
      </c>
      <c r="E12" s="30">
        <v>22.762424242424199</v>
      </c>
      <c r="F12" s="30">
        <v>32.863333333333301</v>
      </c>
      <c r="G12" s="30">
        <v>23.988333333333301</v>
      </c>
      <c r="H12" s="30">
        <v>40.917880952380997</v>
      </c>
      <c r="I12" s="30">
        <v>24.671666666666699</v>
      </c>
      <c r="J12" s="30">
        <v>26.454095238095199</v>
      </c>
      <c r="K12" s="54"/>
      <c r="L12" s="55"/>
      <c r="M12" s="47">
        <v>21.05</v>
      </c>
      <c r="Q12" s="47">
        <v>31.39</v>
      </c>
    </row>
    <row r="13" spans="1:28" x14ac:dyDescent="0.2">
      <c r="A13" s="29" t="s">
        <v>101</v>
      </c>
      <c r="C13" s="30">
        <v>34.574141414141401</v>
      </c>
      <c r="D13" s="30">
        <v>52.545555555555602</v>
      </c>
      <c r="E13" s="30">
        <v>27.2939393939394</v>
      </c>
      <c r="F13" s="30">
        <v>28.530959595959601</v>
      </c>
      <c r="G13" s="30">
        <v>18.715380952381</v>
      </c>
      <c r="H13" s="30">
        <v>33.6138571428571</v>
      </c>
      <c r="I13" s="30">
        <v>23.001238095238101</v>
      </c>
      <c r="J13" s="30">
        <v>27.6529047619048</v>
      </c>
      <c r="K13" s="54"/>
      <c r="L13" s="55"/>
      <c r="M13" s="47">
        <v>14.87</v>
      </c>
      <c r="Q13" s="47">
        <v>20.9</v>
      </c>
    </row>
    <row r="14" spans="1:28" x14ac:dyDescent="0.2">
      <c r="A14" s="29" t="s">
        <v>114</v>
      </c>
      <c r="C14" s="30"/>
      <c r="D14" s="30"/>
      <c r="E14" s="30"/>
      <c r="F14" s="30"/>
      <c r="G14" s="30"/>
      <c r="H14" s="30"/>
      <c r="I14" s="30"/>
      <c r="J14" s="30"/>
      <c r="K14" s="54"/>
      <c r="L14" s="55"/>
      <c r="Q14" s="47">
        <v>0.12</v>
      </c>
    </row>
    <row r="16" spans="1:28" ht="15.75" x14ac:dyDescent="0.25">
      <c r="A16" s="28" t="s">
        <v>103</v>
      </c>
      <c r="B16" s="49"/>
      <c r="C16" s="47">
        <v>80</v>
      </c>
      <c r="D16" s="47">
        <v>72</v>
      </c>
      <c r="E16" s="47">
        <v>80</v>
      </c>
      <c r="F16" s="47">
        <v>80</v>
      </c>
      <c r="G16" s="47">
        <v>124</v>
      </c>
      <c r="H16" s="47">
        <v>124</v>
      </c>
      <c r="I16" s="47">
        <v>124</v>
      </c>
      <c r="J16" s="47">
        <v>40</v>
      </c>
      <c r="K16" s="54"/>
      <c r="L16" s="55"/>
      <c r="M16" s="47">
        <v>40</v>
      </c>
      <c r="Q16" s="47">
        <v>40</v>
      </c>
    </row>
    <row r="17" spans="1:17" x14ac:dyDescent="0.2">
      <c r="A17" s="29" t="s">
        <v>26</v>
      </c>
      <c r="C17" s="30">
        <v>0.133333333333333</v>
      </c>
      <c r="D17" s="30">
        <v>5.83333333333333E-2</v>
      </c>
      <c r="E17" s="30">
        <v>1.2666666666666699</v>
      </c>
      <c r="F17" s="30">
        <v>1.31666666666667</v>
      </c>
      <c r="G17" s="30">
        <v>0.16750000000000001</v>
      </c>
      <c r="H17" s="30">
        <v>2.8250000000000002</v>
      </c>
      <c r="I17" s="30">
        <v>6.0250000000000004</v>
      </c>
      <c r="J17" s="30">
        <v>3.73</v>
      </c>
      <c r="K17" s="54"/>
      <c r="L17" s="55"/>
      <c r="M17" s="47">
        <v>3.8</v>
      </c>
      <c r="Q17" s="47">
        <v>6.74</v>
      </c>
    </row>
    <row r="18" spans="1:17" x14ac:dyDescent="0.2">
      <c r="A18" s="29" t="s">
        <v>27</v>
      </c>
      <c r="C18" s="30">
        <v>2.7777777777777801E-3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54"/>
      <c r="L18" s="55"/>
      <c r="M18" s="47">
        <v>0</v>
      </c>
      <c r="Q18" s="47">
        <v>0</v>
      </c>
    </row>
    <row r="19" spans="1:17" x14ac:dyDescent="0.2">
      <c r="A19" s="29" t="s">
        <v>100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54"/>
      <c r="L19" s="55"/>
      <c r="M19" s="47">
        <v>0</v>
      </c>
      <c r="Q19" s="47">
        <v>0</v>
      </c>
    </row>
    <row r="20" spans="1:17" x14ac:dyDescent="0.2">
      <c r="A20" s="29" t="s">
        <v>322</v>
      </c>
      <c r="C20" s="30"/>
      <c r="D20" s="30"/>
      <c r="E20" s="30"/>
      <c r="F20" s="30"/>
      <c r="G20" s="30"/>
      <c r="H20" s="30"/>
      <c r="I20" s="30"/>
      <c r="J20" s="30"/>
      <c r="K20" s="54"/>
      <c r="L20" s="55"/>
      <c r="Q20" s="47">
        <v>0</v>
      </c>
    </row>
    <row r="21" spans="1:17" x14ac:dyDescent="0.2">
      <c r="A21" s="29" t="s">
        <v>23</v>
      </c>
      <c r="C21" s="30">
        <v>0.13611111111111099</v>
      </c>
      <c r="D21" s="30">
        <v>5.83333333333333E-2</v>
      </c>
      <c r="E21" s="30">
        <v>1.2666666666666699</v>
      </c>
      <c r="F21" s="30">
        <v>1.31666666666667</v>
      </c>
      <c r="G21" s="30">
        <v>0.17499999999999999</v>
      </c>
      <c r="H21" s="30">
        <v>2.8275000000000001</v>
      </c>
      <c r="I21" s="30">
        <v>6.0250000000000004</v>
      </c>
      <c r="J21" s="30">
        <v>3.78</v>
      </c>
      <c r="K21" s="54"/>
      <c r="L21" s="55"/>
      <c r="M21" s="47">
        <v>3.8</v>
      </c>
      <c r="Q21" s="47">
        <v>6.74</v>
      </c>
    </row>
    <row r="22" spans="1:17" x14ac:dyDescent="0.2">
      <c r="A22" s="29" t="s">
        <v>101</v>
      </c>
      <c r="C22" s="30">
        <v>2.5888888888888899</v>
      </c>
      <c r="D22" s="30">
        <v>1.95</v>
      </c>
      <c r="E22" s="30">
        <v>1.7333333333333301</v>
      </c>
      <c r="F22" s="30">
        <v>1.56388888888889</v>
      </c>
      <c r="G22" s="30">
        <v>0.215</v>
      </c>
      <c r="H22" s="30">
        <v>1.355</v>
      </c>
      <c r="I22" s="30">
        <v>4.83</v>
      </c>
      <c r="J22" s="30">
        <v>5.0549999999999997</v>
      </c>
      <c r="K22" s="54"/>
      <c r="L22" s="55"/>
      <c r="M22" s="47">
        <v>0.26</v>
      </c>
      <c r="Q22" s="47">
        <v>3.22</v>
      </c>
    </row>
    <row r="23" spans="1:17" x14ac:dyDescent="0.2">
      <c r="A23" s="29" t="s">
        <v>114</v>
      </c>
      <c r="C23" s="30"/>
      <c r="D23" s="30"/>
      <c r="E23" s="30"/>
      <c r="F23" s="30"/>
      <c r="G23" s="30"/>
      <c r="H23" s="30"/>
      <c r="I23" s="30"/>
      <c r="J23" s="30"/>
      <c r="K23" s="54"/>
      <c r="L23" s="55"/>
      <c r="Q23" s="47">
        <v>0</v>
      </c>
    </row>
    <row r="24" spans="1:17" x14ac:dyDescent="0.2">
      <c r="C24" s="30"/>
      <c r="D24" s="30"/>
      <c r="E24" s="30"/>
      <c r="F24" s="30"/>
      <c r="G24" s="30"/>
      <c r="H24" s="30"/>
      <c r="I24" s="30"/>
      <c r="J24" s="30"/>
      <c r="K24" s="54"/>
      <c r="L24" s="55"/>
    </row>
    <row r="25" spans="1:17" ht="15.75" x14ac:dyDescent="0.25">
      <c r="A25" s="28" t="s">
        <v>102</v>
      </c>
      <c r="B25" s="49"/>
      <c r="C25" s="47">
        <v>36</v>
      </c>
      <c r="D25" s="47">
        <v>36</v>
      </c>
      <c r="E25" s="47">
        <v>36</v>
      </c>
      <c r="F25" s="47">
        <v>36</v>
      </c>
      <c r="G25" s="47">
        <v>40</v>
      </c>
      <c r="H25" s="47">
        <v>40</v>
      </c>
      <c r="I25" s="47">
        <v>40</v>
      </c>
      <c r="J25" s="47">
        <v>40</v>
      </c>
      <c r="K25" s="54"/>
      <c r="L25" s="55"/>
      <c r="M25" s="47">
        <v>84</v>
      </c>
      <c r="Q25" s="47">
        <v>84</v>
      </c>
    </row>
    <row r="26" spans="1:17" x14ac:dyDescent="0.2">
      <c r="A26" s="29" t="s">
        <v>26</v>
      </c>
      <c r="C26" s="30">
        <v>13.715909090909101</v>
      </c>
      <c r="D26" s="30">
        <v>9.55833333333333</v>
      </c>
      <c r="E26" s="30">
        <v>20</v>
      </c>
      <c r="F26" s="30">
        <v>40.113636363636402</v>
      </c>
      <c r="G26" s="30">
        <v>26.086904761904801</v>
      </c>
      <c r="H26" s="30">
        <v>47.523809523809497</v>
      </c>
      <c r="I26" s="30">
        <v>26.8571428571429</v>
      </c>
      <c r="J26" s="30">
        <v>28.7059523809524</v>
      </c>
      <c r="K26" s="54"/>
      <c r="L26" s="55"/>
      <c r="M26" s="47">
        <v>24.25</v>
      </c>
      <c r="Q26" s="47">
        <v>35.29</v>
      </c>
    </row>
    <row r="27" spans="1:17" x14ac:dyDescent="0.2">
      <c r="A27" s="29" t="s">
        <v>27</v>
      </c>
      <c r="C27" s="30">
        <v>4.3181818181818201</v>
      </c>
      <c r="D27" s="30">
        <v>0</v>
      </c>
      <c r="E27" s="30">
        <v>3.6363636363636398</v>
      </c>
      <c r="F27" s="30">
        <v>2.8409090909090899</v>
      </c>
      <c r="G27" s="30">
        <v>2.03571428571429</v>
      </c>
      <c r="H27" s="30">
        <v>2.5476190476190501</v>
      </c>
      <c r="I27" s="30">
        <v>1.5</v>
      </c>
      <c r="J27" s="30">
        <v>2.2619047619047601</v>
      </c>
      <c r="K27" s="54"/>
      <c r="L27" s="55"/>
      <c r="M27" s="47">
        <v>1.27</v>
      </c>
      <c r="Q27" s="47">
        <v>2.2599999999999998</v>
      </c>
    </row>
    <row r="28" spans="1:17" x14ac:dyDescent="0.2">
      <c r="A28" s="29" t="s">
        <v>100</v>
      </c>
      <c r="C28" s="30">
        <v>0.45454545454545497</v>
      </c>
      <c r="D28" s="30">
        <v>5.5555555555555598</v>
      </c>
      <c r="E28" s="30">
        <v>4.5454545454545503</v>
      </c>
      <c r="F28" s="30">
        <v>1.5909090909090899</v>
      </c>
      <c r="G28" s="30">
        <v>1.9880952380952399</v>
      </c>
      <c r="H28" s="30">
        <v>1.96428571428571</v>
      </c>
      <c r="I28" s="30">
        <v>1.4166666666666701</v>
      </c>
      <c r="J28" s="30">
        <v>1.84642857142857</v>
      </c>
      <c r="K28" s="54"/>
      <c r="L28" s="55"/>
      <c r="M28" s="47">
        <v>0.87</v>
      </c>
      <c r="Q28" s="47">
        <v>0.03</v>
      </c>
    </row>
    <row r="29" spans="1:17" x14ac:dyDescent="0.2">
      <c r="A29" s="29" t="s">
        <v>322</v>
      </c>
      <c r="C29" s="30"/>
      <c r="D29" s="30"/>
      <c r="E29" s="30"/>
      <c r="F29" s="30"/>
      <c r="G29" s="30"/>
      <c r="H29" s="30"/>
      <c r="I29" s="30"/>
      <c r="J29" s="30"/>
      <c r="K29" s="54"/>
      <c r="L29" s="55"/>
      <c r="Q29" s="47">
        <v>0.04</v>
      </c>
    </row>
    <row r="30" spans="1:17" x14ac:dyDescent="0.2">
      <c r="A30" s="29" t="s">
        <v>23</v>
      </c>
      <c r="C30" s="30">
        <v>14.170454545454501</v>
      </c>
      <c r="D30" s="30">
        <v>12.891666666666699</v>
      </c>
      <c r="E30" s="30">
        <v>28.136363636363601</v>
      </c>
      <c r="F30" s="30">
        <v>40.75</v>
      </c>
      <c r="G30" s="30">
        <v>29.941666666666698</v>
      </c>
      <c r="H30" s="30">
        <v>50.440476190476197</v>
      </c>
      <c r="I30" s="30">
        <v>29.3333333333333</v>
      </c>
      <c r="J30" s="30">
        <v>32.122619047618997</v>
      </c>
      <c r="K30" s="54"/>
      <c r="L30" s="55"/>
      <c r="M30" s="47">
        <v>24.25</v>
      </c>
      <c r="N30" s="47">
        <v>17.149999999999999</v>
      </c>
      <c r="Q30" s="47">
        <v>37.549999999999997</v>
      </c>
    </row>
    <row r="31" spans="1:17" x14ac:dyDescent="0.2">
      <c r="A31" s="29" t="s">
        <v>101</v>
      </c>
      <c r="C31" s="30">
        <v>42.570454545454503</v>
      </c>
      <c r="D31" s="30">
        <v>65.1944444444444</v>
      </c>
      <c r="E31" s="30">
        <v>33.684090909090898</v>
      </c>
      <c r="F31" s="30">
        <v>35.272727272727302</v>
      </c>
      <c r="G31" s="30">
        <v>23.340476190476199</v>
      </c>
      <c r="H31" s="30">
        <v>41.678571428571402</v>
      </c>
      <c r="I31" s="30">
        <v>27.5440476190476</v>
      </c>
      <c r="J31" s="30">
        <v>33.302380952381</v>
      </c>
      <c r="K31" s="54"/>
      <c r="L31" s="55"/>
      <c r="M31" s="47">
        <v>18.52</v>
      </c>
      <c r="Q31" s="47">
        <v>25.32</v>
      </c>
    </row>
    <row r="32" spans="1:17" x14ac:dyDescent="0.2">
      <c r="A32" s="29" t="s">
        <v>114</v>
      </c>
      <c r="C32" s="30"/>
      <c r="D32" s="30"/>
      <c r="E32" s="30"/>
      <c r="F32" s="30"/>
      <c r="G32" s="30"/>
      <c r="H32" s="30"/>
      <c r="I32" s="30"/>
      <c r="J32" s="30"/>
      <c r="K32" s="54"/>
      <c r="L32" s="55"/>
      <c r="Q32" s="47">
        <v>0.15</v>
      </c>
    </row>
    <row r="34" spans="1:28" s="28" customFormat="1" ht="15.75" x14ac:dyDescent="0.25">
      <c r="A34" s="28" t="s">
        <v>104</v>
      </c>
      <c r="B34" s="49"/>
      <c r="C34" s="50">
        <v>80</v>
      </c>
      <c r="D34" s="50">
        <v>72</v>
      </c>
      <c r="E34" s="50">
        <v>80</v>
      </c>
      <c r="F34" s="50">
        <v>80</v>
      </c>
      <c r="G34" s="50">
        <v>124</v>
      </c>
      <c r="H34" s="50">
        <v>124</v>
      </c>
      <c r="I34" s="50">
        <v>124</v>
      </c>
      <c r="J34" s="50">
        <v>124</v>
      </c>
      <c r="K34" s="51"/>
      <c r="L34" s="51"/>
      <c r="M34" s="50">
        <v>124</v>
      </c>
      <c r="N34" s="50">
        <v>459</v>
      </c>
      <c r="O34" s="51"/>
      <c r="P34" s="51"/>
      <c r="Q34" s="50">
        <v>124</v>
      </c>
      <c r="S34" s="85"/>
      <c r="T34" s="50"/>
      <c r="U34" s="50"/>
      <c r="V34" s="50"/>
      <c r="W34" s="50"/>
      <c r="X34" s="50"/>
      <c r="Y34" s="50"/>
      <c r="Z34" s="50"/>
      <c r="AA34" s="50"/>
      <c r="AB34" s="50"/>
    </row>
    <row r="35" spans="1:28" s="28" customFormat="1" ht="15.75" x14ac:dyDescent="0.25">
      <c r="A35" s="28" t="s">
        <v>1133</v>
      </c>
      <c r="B35" s="49"/>
      <c r="C35" s="50">
        <v>9</v>
      </c>
      <c r="D35" s="50">
        <v>10</v>
      </c>
      <c r="E35" s="50">
        <v>11</v>
      </c>
      <c r="F35" s="50">
        <v>10</v>
      </c>
      <c r="G35" s="50">
        <v>11</v>
      </c>
      <c r="H35" s="50">
        <v>17</v>
      </c>
      <c r="I35" s="50">
        <v>17</v>
      </c>
      <c r="J35" s="50">
        <v>17</v>
      </c>
      <c r="K35" s="51"/>
      <c r="L35" s="51"/>
      <c r="M35" s="50"/>
      <c r="N35" s="50"/>
      <c r="O35" s="51"/>
      <c r="P35" s="51"/>
      <c r="Q35" s="50"/>
      <c r="S35" s="85"/>
      <c r="T35" s="50"/>
      <c r="U35" s="50"/>
      <c r="V35" s="50"/>
      <c r="W35" s="50"/>
      <c r="X35" s="50"/>
      <c r="Y35" s="50"/>
      <c r="Z35" s="50"/>
      <c r="AA35" s="50"/>
      <c r="AB35" s="50"/>
    </row>
    <row r="36" spans="1:28" x14ac:dyDescent="0.2">
      <c r="A36" s="29" t="s">
        <v>106</v>
      </c>
      <c r="B36" s="57" t="s">
        <v>438</v>
      </c>
      <c r="C36" s="47">
        <v>42</v>
      </c>
      <c r="D36" s="47">
        <v>10</v>
      </c>
      <c r="E36" s="47">
        <v>28</v>
      </c>
      <c r="F36" s="47">
        <v>23</v>
      </c>
      <c r="G36" s="47">
        <v>23</v>
      </c>
      <c r="H36" s="47">
        <v>67</v>
      </c>
      <c r="I36" s="47">
        <v>78</v>
      </c>
      <c r="J36" s="47">
        <v>73</v>
      </c>
      <c r="K36" s="54"/>
      <c r="L36" s="55"/>
      <c r="M36" s="47">
        <v>62</v>
      </c>
      <c r="N36" s="47">
        <v>210</v>
      </c>
      <c r="Q36" s="47">
        <v>65</v>
      </c>
      <c r="R36" s="47">
        <v>232</v>
      </c>
    </row>
    <row r="37" spans="1:28" x14ac:dyDescent="0.2">
      <c r="A37" s="29" t="s">
        <v>36</v>
      </c>
      <c r="B37" s="57" t="s">
        <v>37</v>
      </c>
      <c r="C37" s="47">
        <v>66</v>
      </c>
      <c r="D37" s="47">
        <v>31</v>
      </c>
      <c r="E37" s="47">
        <v>7</v>
      </c>
      <c r="F37" s="47">
        <v>30</v>
      </c>
      <c r="G37" s="47">
        <v>27</v>
      </c>
      <c r="H37" s="47">
        <v>30</v>
      </c>
      <c r="I37" s="47">
        <v>12</v>
      </c>
      <c r="J37" s="47">
        <v>19</v>
      </c>
      <c r="K37" s="54"/>
      <c r="L37" s="55"/>
      <c r="M37" s="47">
        <v>3</v>
      </c>
      <c r="N37" s="47">
        <v>19</v>
      </c>
      <c r="Q37" s="47">
        <v>35</v>
      </c>
      <c r="R37" s="47">
        <v>113</v>
      </c>
    </row>
    <row r="38" spans="1:28" x14ac:dyDescent="0.2">
      <c r="A38" s="29" t="s">
        <v>1125</v>
      </c>
      <c r="C38" s="47">
        <v>61</v>
      </c>
      <c r="D38" s="47">
        <v>36</v>
      </c>
      <c r="E38" s="47">
        <v>39</v>
      </c>
      <c r="F38" s="47">
        <v>50</v>
      </c>
      <c r="G38" s="47">
        <v>34</v>
      </c>
      <c r="H38" s="47">
        <v>80</v>
      </c>
      <c r="I38" s="47">
        <v>83</v>
      </c>
      <c r="J38" s="47">
        <v>99</v>
      </c>
      <c r="K38" s="54"/>
      <c r="L38" s="55"/>
      <c r="M38" s="47">
        <v>90</v>
      </c>
      <c r="N38" s="47">
        <v>316</v>
      </c>
      <c r="Q38" s="47">
        <v>70</v>
      </c>
      <c r="R38" s="47">
        <v>250</v>
      </c>
    </row>
    <row r="40" spans="1:28" x14ac:dyDescent="0.2">
      <c r="A40" s="29" t="s">
        <v>3</v>
      </c>
      <c r="B40" s="56" t="s">
        <v>886</v>
      </c>
      <c r="D40" s="47">
        <v>2</v>
      </c>
      <c r="E40" s="47">
        <v>4</v>
      </c>
      <c r="F40" s="47">
        <v>8</v>
      </c>
      <c r="G40" s="47">
        <v>47</v>
      </c>
      <c r="H40" s="47">
        <v>45</v>
      </c>
      <c r="I40" s="47">
        <v>66</v>
      </c>
      <c r="J40" s="47">
        <v>61</v>
      </c>
      <c r="K40" s="54"/>
      <c r="L40" s="55"/>
      <c r="M40" s="47">
        <v>48</v>
      </c>
      <c r="Q40" s="47">
        <v>62</v>
      </c>
      <c r="R40" s="47">
        <v>233</v>
      </c>
    </row>
    <row r="41" spans="1:28" s="56" customFormat="1" x14ac:dyDescent="0.2">
      <c r="A41" s="29" t="s">
        <v>73</v>
      </c>
      <c r="B41" s="56" t="s">
        <v>74</v>
      </c>
      <c r="C41" s="58"/>
      <c r="D41" s="58"/>
      <c r="E41" s="58"/>
      <c r="F41" s="58"/>
      <c r="G41" s="58"/>
      <c r="H41" s="58">
        <v>3</v>
      </c>
      <c r="I41" s="58"/>
      <c r="J41" s="58"/>
      <c r="K41" s="59"/>
      <c r="L41" s="60"/>
      <c r="M41" s="58"/>
      <c r="N41" s="58"/>
      <c r="O41" s="61"/>
      <c r="P41" s="61"/>
      <c r="Q41" s="58">
        <v>1</v>
      </c>
      <c r="S41" s="146"/>
      <c r="T41" s="58"/>
      <c r="U41" s="58"/>
      <c r="V41" s="58"/>
      <c r="W41" s="58"/>
      <c r="X41" s="58"/>
      <c r="Y41" s="58"/>
      <c r="Z41" s="58"/>
      <c r="AA41" s="58"/>
      <c r="AB41" s="58"/>
    </row>
    <row r="42" spans="1:28" s="56" customFormat="1" x14ac:dyDescent="0.2">
      <c r="A42" s="29" t="s">
        <v>1262</v>
      </c>
      <c r="B42" s="56" t="s">
        <v>33</v>
      </c>
      <c r="C42" s="58"/>
      <c r="D42" s="58"/>
      <c r="E42" s="58"/>
      <c r="F42" s="58"/>
      <c r="G42" s="58"/>
      <c r="H42" s="58"/>
      <c r="I42" s="58"/>
      <c r="J42" s="58">
        <v>1</v>
      </c>
      <c r="K42" s="59"/>
      <c r="L42" s="60"/>
      <c r="M42" s="58"/>
      <c r="N42" s="58"/>
      <c r="O42" s="61"/>
      <c r="P42" s="61"/>
      <c r="Q42" s="58"/>
      <c r="S42" s="146"/>
      <c r="T42" s="58"/>
      <c r="U42" s="58"/>
      <c r="V42" s="58"/>
      <c r="W42" s="58"/>
      <c r="X42" s="58"/>
      <c r="Y42" s="58"/>
      <c r="Z42" s="58"/>
      <c r="AA42" s="58"/>
      <c r="AB42" s="58"/>
    </row>
    <row r="43" spans="1:28" s="56" customFormat="1" x14ac:dyDescent="0.2">
      <c r="A43" s="29" t="s">
        <v>1263</v>
      </c>
      <c r="B43" s="56" t="s">
        <v>68</v>
      </c>
      <c r="C43" s="58"/>
      <c r="D43" s="58">
        <v>3</v>
      </c>
      <c r="E43" s="58">
        <v>2</v>
      </c>
      <c r="F43" s="58">
        <v>4</v>
      </c>
      <c r="G43" s="58">
        <v>16</v>
      </c>
      <c r="H43" s="58">
        <v>14</v>
      </c>
      <c r="I43" s="58">
        <v>14</v>
      </c>
      <c r="J43" s="58">
        <v>19</v>
      </c>
      <c r="K43" s="59"/>
      <c r="L43" s="60"/>
      <c r="M43" s="58">
        <v>39</v>
      </c>
      <c r="N43" s="58"/>
      <c r="O43" s="61"/>
      <c r="P43" s="61"/>
      <c r="Q43" s="58">
        <v>46</v>
      </c>
      <c r="S43" s="146"/>
      <c r="T43" s="58"/>
      <c r="U43" s="58"/>
      <c r="V43" s="58"/>
      <c r="W43" s="58"/>
      <c r="X43" s="58"/>
      <c r="Y43" s="58"/>
      <c r="Z43" s="58"/>
      <c r="AA43" s="58"/>
      <c r="AB43" s="58"/>
    </row>
    <row r="44" spans="1:28" s="56" customFormat="1" x14ac:dyDescent="0.2">
      <c r="A44" s="29" t="s">
        <v>1264</v>
      </c>
      <c r="B44" s="56" t="s">
        <v>67</v>
      </c>
      <c r="C44" s="58"/>
      <c r="D44" s="58">
        <v>1</v>
      </c>
      <c r="E44" s="58"/>
      <c r="F44" s="58"/>
      <c r="G44" s="58">
        <v>1</v>
      </c>
      <c r="H44" s="58">
        <v>2</v>
      </c>
      <c r="I44" s="58">
        <v>2</v>
      </c>
      <c r="J44" s="58"/>
      <c r="K44" s="59"/>
      <c r="L44" s="60"/>
      <c r="M44" s="58">
        <v>3</v>
      </c>
      <c r="N44" s="58"/>
      <c r="O44" s="61"/>
      <c r="P44" s="61"/>
      <c r="Q44" s="58">
        <v>10</v>
      </c>
      <c r="S44" s="146"/>
      <c r="T44" s="58"/>
      <c r="U44" s="58"/>
      <c r="V44" s="58"/>
      <c r="W44" s="58"/>
      <c r="X44" s="58"/>
      <c r="Y44" s="58"/>
      <c r="Z44" s="58"/>
      <c r="AA44" s="58"/>
      <c r="AB44" s="58"/>
    </row>
    <row r="45" spans="1:28" s="56" customFormat="1" x14ac:dyDescent="0.2">
      <c r="A45" s="29" t="s">
        <v>1265</v>
      </c>
      <c r="B45" s="56" t="s">
        <v>91</v>
      </c>
      <c r="C45" s="58"/>
      <c r="D45" s="58">
        <v>2</v>
      </c>
      <c r="E45" s="58"/>
      <c r="F45" s="58"/>
      <c r="G45" s="58">
        <v>1</v>
      </c>
      <c r="H45" s="58"/>
      <c r="I45" s="58">
        <v>1</v>
      </c>
      <c r="J45" s="58">
        <v>3</v>
      </c>
      <c r="K45" s="59"/>
      <c r="L45" s="60"/>
      <c r="M45" s="58">
        <v>11</v>
      </c>
      <c r="N45" s="58"/>
      <c r="O45" s="61"/>
      <c r="P45" s="61"/>
      <c r="Q45" s="58">
        <v>30</v>
      </c>
      <c r="S45" s="146"/>
      <c r="T45" s="58"/>
      <c r="U45" s="58"/>
      <c r="V45" s="58"/>
      <c r="W45" s="58"/>
      <c r="X45" s="58"/>
      <c r="Y45" s="58"/>
      <c r="Z45" s="58"/>
      <c r="AA45" s="58"/>
      <c r="AB45" s="58"/>
    </row>
    <row r="46" spans="1:28" s="56" customFormat="1" x14ac:dyDescent="0.2">
      <c r="A46" s="29" t="s">
        <v>1270</v>
      </c>
      <c r="B46" s="56" t="s">
        <v>805</v>
      </c>
      <c r="C46" s="58"/>
      <c r="D46" s="58">
        <v>2</v>
      </c>
      <c r="E46" s="58"/>
      <c r="F46" s="58"/>
      <c r="G46" s="58"/>
      <c r="H46" s="58"/>
      <c r="I46" s="58"/>
      <c r="J46" s="58"/>
      <c r="K46" s="59"/>
      <c r="L46" s="60"/>
      <c r="M46" s="58"/>
      <c r="N46" s="58"/>
      <c r="O46" s="61"/>
      <c r="P46" s="61"/>
      <c r="Q46" s="58"/>
      <c r="S46" s="146"/>
      <c r="T46" s="58"/>
      <c r="U46" s="58"/>
      <c r="V46" s="58"/>
      <c r="W46" s="58"/>
      <c r="X46" s="58"/>
      <c r="Y46" s="58"/>
      <c r="Z46" s="58"/>
      <c r="AA46" s="58"/>
      <c r="AB46" s="58"/>
    </row>
    <row r="47" spans="1:28" s="56" customFormat="1" x14ac:dyDescent="0.2">
      <c r="A47" s="29" t="s">
        <v>1270</v>
      </c>
      <c r="B47" s="56" t="s">
        <v>119</v>
      </c>
      <c r="C47" s="58"/>
      <c r="D47" s="58"/>
      <c r="E47" s="58"/>
      <c r="F47" s="58"/>
      <c r="G47" s="58"/>
      <c r="H47" s="58">
        <v>1</v>
      </c>
      <c r="I47" s="58"/>
      <c r="J47" s="58"/>
      <c r="K47" s="59"/>
      <c r="L47" s="60"/>
      <c r="M47" s="58"/>
      <c r="N47" s="58"/>
      <c r="O47" s="61"/>
      <c r="P47" s="61"/>
      <c r="Q47" s="58"/>
      <c r="S47" s="146"/>
      <c r="T47" s="58"/>
      <c r="U47" s="58"/>
      <c r="V47" s="58"/>
      <c r="W47" s="58"/>
      <c r="X47" s="58"/>
      <c r="Y47" s="58"/>
      <c r="Z47" s="58"/>
      <c r="AA47" s="58"/>
      <c r="AB47" s="58"/>
    </row>
    <row r="48" spans="1:28" x14ac:dyDescent="0.2">
      <c r="A48" s="29" t="s">
        <v>4</v>
      </c>
      <c r="B48" s="56" t="s">
        <v>75</v>
      </c>
      <c r="F48" s="47">
        <v>1</v>
      </c>
      <c r="I48" s="47">
        <v>2</v>
      </c>
      <c r="J48" s="47">
        <v>1</v>
      </c>
      <c r="K48" s="54"/>
      <c r="L48" s="55"/>
      <c r="M48" s="47">
        <v>2</v>
      </c>
      <c r="N48" s="47">
        <v>3</v>
      </c>
      <c r="Q48" s="47">
        <v>4</v>
      </c>
      <c r="R48" s="47">
        <v>15</v>
      </c>
    </row>
    <row r="49" spans="1:18" x14ac:dyDescent="0.2">
      <c r="A49" s="29" t="s">
        <v>1131</v>
      </c>
      <c r="B49" s="56" t="s">
        <v>1239</v>
      </c>
      <c r="K49" s="54"/>
      <c r="L49" s="55"/>
      <c r="Q49" s="47">
        <v>2</v>
      </c>
      <c r="R49" s="47">
        <v>4</v>
      </c>
    </row>
    <row r="50" spans="1:18" x14ac:dyDescent="0.2">
      <c r="A50" s="29" t="s">
        <v>1271</v>
      </c>
      <c r="B50" s="56" t="s">
        <v>70</v>
      </c>
      <c r="K50" s="54"/>
      <c r="L50" s="55"/>
      <c r="Q50" s="47">
        <v>1</v>
      </c>
    </row>
    <row r="51" spans="1:18" x14ac:dyDescent="0.2">
      <c r="A51" s="29" t="s">
        <v>1272</v>
      </c>
      <c r="B51" s="56" t="s">
        <v>885</v>
      </c>
      <c r="K51" s="54"/>
      <c r="L51" s="55"/>
      <c r="Q51" s="47">
        <v>1</v>
      </c>
    </row>
    <row r="53" spans="1:18" x14ac:dyDescent="0.2">
      <c r="A53" s="29" t="s">
        <v>15</v>
      </c>
      <c r="B53" s="56" t="s">
        <v>440</v>
      </c>
      <c r="H53" s="47">
        <v>1</v>
      </c>
      <c r="I53" s="47">
        <v>5</v>
      </c>
      <c r="J53" s="47">
        <v>21</v>
      </c>
      <c r="K53" s="54"/>
      <c r="L53" s="55"/>
      <c r="M53" s="47">
        <v>69</v>
      </c>
      <c r="N53" s="47">
        <v>223</v>
      </c>
      <c r="Q53" s="47">
        <v>40</v>
      </c>
      <c r="R53" s="47">
        <v>136</v>
      </c>
    </row>
    <row r="54" spans="1:18" x14ac:dyDescent="0.2">
      <c r="A54" s="29" t="s">
        <v>57</v>
      </c>
      <c r="B54" s="56" t="s">
        <v>58</v>
      </c>
      <c r="E54" s="47">
        <v>1</v>
      </c>
      <c r="K54" s="54"/>
      <c r="L54" s="55"/>
    </row>
    <row r="55" spans="1:18" x14ac:dyDescent="0.2">
      <c r="A55" s="29" t="s">
        <v>5</v>
      </c>
      <c r="B55" s="56" t="s">
        <v>81</v>
      </c>
      <c r="C55" s="47">
        <v>1</v>
      </c>
      <c r="D55" s="47">
        <v>1</v>
      </c>
      <c r="E55" s="47">
        <v>1</v>
      </c>
      <c r="F55" s="47">
        <v>1</v>
      </c>
      <c r="G55" s="47">
        <v>4</v>
      </c>
      <c r="H55" s="47">
        <v>5</v>
      </c>
      <c r="I55" s="47">
        <v>23</v>
      </c>
      <c r="J55" s="47">
        <v>9</v>
      </c>
      <c r="K55" s="54"/>
      <c r="L55" s="55"/>
      <c r="M55" s="47">
        <v>31</v>
      </c>
      <c r="N55" s="47">
        <v>80</v>
      </c>
      <c r="Q55" s="47">
        <v>45</v>
      </c>
      <c r="R55" s="47">
        <v>104</v>
      </c>
    </row>
    <row r="56" spans="1:18" x14ac:dyDescent="0.2">
      <c r="A56" s="29" t="s">
        <v>121</v>
      </c>
      <c r="B56" s="56" t="s">
        <v>317</v>
      </c>
      <c r="K56" s="54"/>
      <c r="L56" s="55"/>
      <c r="N56" s="47">
        <v>2</v>
      </c>
      <c r="Q56" s="47">
        <v>2</v>
      </c>
      <c r="R56" s="47">
        <v>2</v>
      </c>
    </row>
    <row r="57" spans="1:18" x14ac:dyDescent="0.2">
      <c r="A57" s="29" t="s">
        <v>6</v>
      </c>
      <c r="B57" s="56" t="s">
        <v>441</v>
      </c>
      <c r="H57" s="47">
        <v>3</v>
      </c>
      <c r="I57" s="47">
        <v>13</v>
      </c>
      <c r="J57" s="47">
        <v>18</v>
      </c>
      <c r="K57" s="54"/>
      <c r="L57" s="55"/>
      <c r="M57" s="47">
        <v>15</v>
      </c>
      <c r="N57" s="47">
        <v>58</v>
      </c>
      <c r="Q57" s="47">
        <v>20</v>
      </c>
      <c r="R57" s="47">
        <v>41</v>
      </c>
    </row>
    <row r="58" spans="1:18" x14ac:dyDescent="0.2">
      <c r="A58" s="29" t="s">
        <v>20</v>
      </c>
      <c r="B58" s="56" t="s">
        <v>319</v>
      </c>
      <c r="C58" s="47">
        <v>1</v>
      </c>
      <c r="K58" s="54"/>
      <c r="L58" s="55"/>
      <c r="M58" s="47">
        <v>2</v>
      </c>
      <c r="N58" s="47">
        <v>5</v>
      </c>
      <c r="Q58" s="47">
        <v>2</v>
      </c>
      <c r="R58" s="47">
        <v>8</v>
      </c>
    </row>
    <row r="59" spans="1:18" x14ac:dyDescent="0.2">
      <c r="A59" s="29" t="s">
        <v>150</v>
      </c>
      <c r="B59" s="56" t="s">
        <v>386</v>
      </c>
      <c r="K59" s="54"/>
      <c r="L59" s="55"/>
      <c r="Q59" s="47">
        <v>1</v>
      </c>
      <c r="R59" s="47">
        <v>1</v>
      </c>
    </row>
    <row r="60" spans="1:18" x14ac:dyDescent="0.2">
      <c r="A60" s="29" t="s">
        <v>31</v>
      </c>
      <c r="B60" s="56" t="s">
        <v>327</v>
      </c>
      <c r="E60" s="47">
        <v>2</v>
      </c>
      <c r="F60" s="47">
        <v>1</v>
      </c>
      <c r="G60" s="47">
        <v>2</v>
      </c>
      <c r="H60" s="47">
        <v>1</v>
      </c>
      <c r="I60" s="47">
        <v>2</v>
      </c>
      <c r="J60" s="47">
        <v>2</v>
      </c>
      <c r="K60" s="54"/>
      <c r="L60" s="55"/>
      <c r="M60" s="47">
        <v>3</v>
      </c>
      <c r="N60" s="47">
        <v>8</v>
      </c>
      <c r="Q60" s="47">
        <v>11</v>
      </c>
      <c r="R60" s="47">
        <v>26</v>
      </c>
    </row>
    <row r="61" spans="1:18" x14ac:dyDescent="0.2">
      <c r="A61" s="29" t="s">
        <v>130</v>
      </c>
      <c r="B61" s="56" t="s">
        <v>349</v>
      </c>
      <c r="H61" s="47">
        <v>1</v>
      </c>
      <c r="K61" s="54"/>
      <c r="L61" s="55"/>
    </row>
    <row r="62" spans="1:18" x14ac:dyDescent="0.2">
      <c r="A62" s="29" t="s">
        <v>123</v>
      </c>
      <c r="B62" s="56" t="s">
        <v>347</v>
      </c>
      <c r="J62" s="47">
        <v>1</v>
      </c>
      <c r="K62" s="54"/>
      <c r="L62" s="55"/>
      <c r="N62" s="47">
        <v>1</v>
      </c>
    </row>
    <row r="63" spans="1:18" x14ac:dyDescent="0.2">
      <c r="A63" s="29" t="s">
        <v>129</v>
      </c>
      <c r="B63" s="56" t="s">
        <v>344</v>
      </c>
      <c r="D63" s="47">
        <v>1</v>
      </c>
      <c r="K63" s="54"/>
      <c r="L63" s="55"/>
    </row>
    <row r="64" spans="1:18" x14ac:dyDescent="0.2">
      <c r="A64" s="29" t="s">
        <v>185</v>
      </c>
      <c r="B64" s="56" t="s">
        <v>380</v>
      </c>
      <c r="K64" s="54"/>
      <c r="L64" s="55"/>
      <c r="N64" s="47">
        <v>2</v>
      </c>
      <c r="R64" s="47">
        <v>2</v>
      </c>
    </row>
    <row r="65" spans="1:18" x14ac:dyDescent="0.2">
      <c r="A65" s="29" t="s">
        <v>28</v>
      </c>
      <c r="B65" s="56" t="s">
        <v>332</v>
      </c>
      <c r="C65" s="47">
        <v>1</v>
      </c>
      <c r="I65" s="47">
        <v>1</v>
      </c>
      <c r="K65" s="54"/>
      <c r="L65" s="55"/>
      <c r="Q65" s="47">
        <v>2</v>
      </c>
      <c r="R65" s="47">
        <v>4</v>
      </c>
    </row>
    <row r="66" spans="1:18" x14ac:dyDescent="0.2">
      <c r="A66" s="29" t="s">
        <v>29</v>
      </c>
      <c r="B66" s="56" t="s">
        <v>333</v>
      </c>
      <c r="K66" s="54"/>
      <c r="L66" s="55"/>
      <c r="N66" s="47">
        <v>4</v>
      </c>
      <c r="Q66" s="47">
        <v>1</v>
      </c>
      <c r="R66" s="47">
        <v>3</v>
      </c>
    </row>
    <row r="67" spans="1:18" x14ac:dyDescent="0.2">
      <c r="A67" s="29" t="s">
        <v>108</v>
      </c>
      <c r="B67" s="56" t="s">
        <v>381</v>
      </c>
      <c r="K67" s="54"/>
      <c r="L67" s="55"/>
      <c r="M67" s="47">
        <v>1</v>
      </c>
      <c r="R67" s="47">
        <v>4</v>
      </c>
    </row>
    <row r="68" spans="1:18" x14ac:dyDescent="0.2">
      <c r="A68" s="29" t="s">
        <v>13</v>
      </c>
      <c r="B68" s="56" t="s">
        <v>372</v>
      </c>
      <c r="C68" s="47">
        <v>1</v>
      </c>
      <c r="D68" s="47">
        <v>3</v>
      </c>
      <c r="E68" s="47">
        <v>4</v>
      </c>
      <c r="F68" s="47">
        <v>3</v>
      </c>
      <c r="G68" s="47">
        <v>6</v>
      </c>
      <c r="H68" s="47">
        <v>4</v>
      </c>
      <c r="I68" s="47">
        <v>7</v>
      </c>
      <c r="J68" s="47">
        <v>6</v>
      </c>
      <c r="K68" s="54"/>
      <c r="L68" s="55"/>
      <c r="M68" s="47">
        <v>5</v>
      </c>
      <c r="N68" s="47">
        <v>7</v>
      </c>
      <c r="Q68" s="47">
        <v>3</v>
      </c>
      <c r="R68" s="47">
        <v>5</v>
      </c>
    </row>
    <row r="69" spans="1:18" x14ac:dyDescent="0.2">
      <c r="A69" s="29" t="s">
        <v>24</v>
      </c>
      <c r="B69" s="56" t="s">
        <v>320</v>
      </c>
      <c r="H69" s="47">
        <v>2</v>
      </c>
      <c r="K69" s="54"/>
      <c r="L69" s="55"/>
      <c r="Q69" s="47">
        <v>6</v>
      </c>
      <c r="R69" s="47">
        <v>8</v>
      </c>
    </row>
    <row r="70" spans="1:18" x14ac:dyDescent="0.2">
      <c r="A70" s="29" t="s">
        <v>124</v>
      </c>
      <c r="B70" s="56" t="s">
        <v>873</v>
      </c>
      <c r="K70" s="54"/>
      <c r="L70" s="55"/>
      <c r="N70" s="47">
        <v>1</v>
      </c>
      <c r="R70" s="47">
        <v>2</v>
      </c>
    </row>
    <row r="71" spans="1:18" x14ac:dyDescent="0.2">
      <c r="A71" s="29" t="s">
        <v>109</v>
      </c>
      <c r="B71" s="56" t="s">
        <v>362</v>
      </c>
      <c r="F71" s="47">
        <v>0</v>
      </c>
      <c r="H71" s="47">
        <v>1</v>
      </c>
      <c r="I71" s="47">
        <v>1</v>
      </c>
      <c r="J71" s="47">
        <v>1</v>
      </c>
      <c r="K71" s="54"/>
      <c r="L71" s="55"/>
      <c r="M71" s="47">
        <v>1</v>
      </c>
      <c r="N71" s="47">
        <v>6</v>
      </c>
      <c r="Q71" s="47">
        <v>1</v>
      </c>
      <c r="R71" s="47">
        <v>6</v>
      </c>
    </row>
    <row r="72" spans="1:18" x14ac:dyDescent="0.2">
      <c r="A72" s="29" t="s">
        <v>7</v>
      </c>
      <c r="B72" s="56" t="s">
        <v>335</v>
      </c>
      <c r="C72" s="47">
        <v>21</v>
      </c>
      <c r="D72" s="47">
        <v>15</v>
      </c>
      <c r="E72" s="47">
        <v>29</v>
      </c>
      <c r="F72" s="47">
        <v>25</v>
      </c>
      <c r="G72" s="47">
        <v>17</v>
      </c>
      <c r="H72" s="47">
        <v>49</v>
      </c>
      <c r="I72" s="47">
        <v>91</v>
      </c>
      <c r="J72" s="47">
        <v>68</v>
      </c>
      <c r="K72" s="54"/>
      <c r="L72" s="55"/>
      <c r="M72" s="47">
        <v>79</v>
      </c>
      <c r="N72" s="47">
        <v>283</v>
      </c>
      <c r="Q72" s="47">
        <v>86</v>
      </c>
      <c r="R72" s="47">
        <v>277</v>
      </c>
    </row>
    <row r="73" spans="1:18" x14ac:dyDescent="0.2">
      <c r="A73" s="29" t="s">
        <v>11</v>
      </c>
      <c r="B73" s="56" t="s">
        <v>47</v>
      </c>
      <c r="E73" s="47">
        <v>3</v>
      </c>
      <c r="G73" s="47">
        <v>2</v>
      </c>
      <c r="H73" s="47">
        <v>7</v>
      </c>
      <c r="I73" s="47">
        <v>20</v>
      </c>
      <c r="J73" s="47">
        <v>11</v>
      </c>
      <c r="K73" s="54"/>
      <c r="L73" s="55"/>
      <c r="M73" s="47">
        <v>5</v>
      </c>
      <c r="N73" s="47">
        <v>21</v>
      </c>
      <c r="Q73" s="47">
        <v>21</v>
      </c>
      <c r="R73" s="47">
        <v>45</v>
      </c>
    </row>
    <row r="74" spans="1:18" x14ac:dyDescent="0.2">
      <c r="A74" s="29" t="s">
        <v>135</v>
      </c>
      <c r="B74" s="56" t="s">
        <v>318</v>
      </c>
      <c r="K74" s="54"/>
      <c r="L74" s="55"/>
      <c r="M74" s="47">
        <v>2</v>
      </c>
      <c r="N74" s="47">
        <v>2</v>
      </c>
      <c r="R74" s="47">
        <v>2</v>
      </c>
    </row>
    <row r="75" spans="1:18" x14ac:dyDescent="0.2">
      <c r="A75" s="29" t="s">
        <v>8</v>
      </c>
      <c r="B75" s="56" t="s">
        <v>336</v>
      </c>
      <c r="C75" s="47">
        <v>26</v>
      </c>
      <c r="D75" s="47">
        <v>7</v>
      </c>
      <c r="E75" s="47">
        <v>25</v>
      </c>
      <c r="F75" s="47">
        <v>4</v>
      </c>
      <c r="G75" s="47">
        <v>46</v>
      </c>
      <c r="H75" s="47">
        <v>38</v>
      </c>
      <c r="I75" s="47">
        <v>71</v>
      </c>
      <c r="J75" s="47">
        <v>46</v>
      </c>
      <c r="K75" s="54"/>
      <c r="L75" s="55"/>
      <c r="M75" s="47">
        <v>30</v>
      </c>
      <c r="N75" s="47">
        <v>97</v>
      </c>
      <c r="Q75" s="47">
        <v>33</v>
      </c>
      <c r="R75" s="47">
        <v>113</v>
      </c>
    </row>
    <row r="76" spans="1:18" x14ac:dyDescent="0.2">
      <c r="A76" s="29" t="s">
        <v>138</v>
      </c>
      <c r="B76" s="56" t="s">
        <v>339</v>
      </c>
      <c r="K76" s="54"/>
      <c r="L76" s="55"/>
      <c r="Q76" s="47">
        <v>2</v>
      </c>
      <c r="R76" s="47">
        <v>4</v>
      </c>
    </row>
    <row r="77" spans="1:18" x14ac:dyDescent="0.2">
      <c r="A77" s="29" t="s">
        <v>12</v>
      </c>
      <c r="B77" s="56" t="s">
        <v>718</v>
      </c>
      <c r="C77" s="47">
        <v>2</v>
      </c>
      <c r="E77" s="47">
        <v>2</v>
      </c>
      <c r="F77" s="47">
        <v>2</v>
      </c>
      <c r="G77" s="47">
        <v>3</v>
      </c>
      <c r="I77" s="47">
        <v>4</v>
      </c>
      <c r="J77" s="47">
        <v>3</v>
      </c>
      <c r="K77" s="54"/>
      <c r="L77" s="55"/>
      <c r="M77" s="47">
        <v>4</v>
      </c>
      <c r="N77" s="47">
        <v>5</v>
      </c>
      <c r="Q77" s="47">
        <v>4</v>
      </c>
      <c r="R77" s="47">
        <v>5</v>
      </c>
    </row>
    <row r="78" spans="1:18" x14ac:dyDescent="0.2">
      <c r="A78" s="29" t="s">
        <v>128</v>
      </c>
      <c r="B78" s="56" t="s">
        <v>328</v>
      </c>
      <c r="C78" s="47">
        <v>1</v>
      </c>
      <c r="E78" s="47">
        <v>1</v>
      </c>
      <c r="I78" s="47">
        <v>1</v>
      </c>
      <c r="J78" s="47">
        <v>1</v>
      </c>
      <c r="K78" s="54"/>
      <c r="L78" s="55"/>
      <c r="Q78" s="47">
        <v>1</v>
      </c>
      <c r="R78" s="47">
        <v>1</v>
      </c>
    </row>
    <row r="79" spans="1:18" x14ac:dyDescent="0.2">
      <c r="A79" s="29" t="s">
        <v>9</v>
      </c>
      <c r="B79" s="56" t="s">
        <v>442</v>
      </c>
      <c r="C79" s="47">
        <v>36</v>
      </c>
      <c r="D79" s="47">
        <v>23</v>
      </c>
      <c r="E79" s="47">
        <v>33</v>
      </c>
      <c r="F79" s="47">
        <v>40</v>
      </c>
      <c r="G79" s="47">
        <v>27</v>
      </c>
      <c r="H79" s="47">
        <v>68</v>
      </c>
      <c r="I79" s="47">
        <v>65</v>
      </c>
      <c r="J79" s="47">
        <v>62</v>
      </c>
      <c r="K79" s="54"/>
      <c r="L79" s="55"/>
      <c r="M79" s="47">
        <v>42</v>
      </c>
      <c r="N79" s="47">
        <v>160</v>
      </c>
      <c r="Q79" s="47">
        <v>15</v>
      </c>
      <c r="R79" s="47">
        <v>62</v>
      </c>
    </row>
    <row r="80" spans="1:18" x14ac:dyDescent="0.2">
      <c r="A80" s="62" t="s">
        <v>1273</v>
      </c>
      <c r="B80" s="56" t="s">
        <v>881</v>
      </c>
      <c r="K80" s="54"/>
      <c r="L80" s="55"/>
      <c r="Q80" s="47">
        <v>2</v>
      </c>
    </row>
    <row r="81" spans="1:28" x14ac:dyDescent="0.2">
      <c r="A81" s="29" t="s">
        <v>131</v>
      </c>
      <c r="B81" s="56" t="s">
        <v>321</v>
      </c>
      <c r="H81" s="47">
        <v>1</v>
      </c>
      <c r="K81" s="54"/>
      <c r="L81" s="55"/>
    </row>
    <row r="82" spans="1:28" x14ac:dyDescent="0.2">
      <c r="K82" s="54"/>
      <c r="L82" s="55"/>
    </row>
    <row r="83" spans="1:28" s="28" customFormat="1" ht="15.75" x14ac:dyDescent="0.25">
      <c r="A83" s="28" t="s">
        <v>110</v>
      </c>
      <c r="B83" s="49"/>
      <c r="C83" s="50"/>
      <c r="D83" s="50"/>
      <c r="E83" s="50"/>
      <c r="F83" s="50"/>
      <c r="G83" s="50"/>
      <c r="H83" s="50"/>
      <c r="I83" s="50"/>
      <c r="J83" s="50"/>
      <c r="K83" s="51"/>
      <c r="L83" s="51"/>
      <c r="M83" s="50"/>
      <c r="N83" s="50"/>
      <c r="O83" s="51"/>
      <c r="P83" s="51"/>
      <c r="Q83" s="50"/>
      <c r="R83" s="50"/>
      <c r="S83" s="51"/>
      <c r="T83" s="50"/>
      <c r="U83" s="50"/>
      <c r="V83" s="50"/>
      <c r="W83" s="50"/>
      <c r="X83" s="50"/>
      <c r="Y83" s="50"/>
      <c r="Z83" s="50"/>
      <c r="AA83" s="50"/>
      <c r="AB83" s="50"/>
    </row>
    <row r="84" spans="1:28" x14ac:dyDescent="0.2">
      <c r="A84" s="29" t="s">
        <v>15</v>
      </c>
      <c r="B84" s="56" t="s">
        <v>440</v>
      </c>
      <c r="C84" s="30"/>
      <c r="D84" s="30"/>
      <c r="E84" s="30"/>
      <c r="F84" s="30"/>
      <c r="G84" s="30"/>
      <c r="H84" s="30">
        <v>5.0000000000000001E-3</v>
      </c>
      <c r="I84" s="30">
        <v>1.73809523809524E-2</v>
      </c>
      <c r="J84" s="30">
        <v>0.67142857142857104</v>
      </c>
      <c r="K84" s="54"/>
      <c r="L84" s="55"/>
      <c r="M84" s="47">
        <v>0.93</v>
      </c>
      <c r="Q84" s="30">
        <v>2.25</v>
      </c>
    </row>
    <row r="85" spans="1:28" x14ac:dyDescent="0.2">
      <c r="A85" s="29" t="s">
        <v>57</v>
      </c>
      <c r="B85" s="56" t="s">
        <v>58</v>
      </c>
      <c r="C85" s="30"/>
      <c r="D85" s="30"/>
      <c r="E85" s="30">
        <v>5.5555555555555601E-3</v>
      </c>
      <c r="F85" s="30"/>
      <c r="G85" s="30"/>
      <c r="H85" s="30"/>
      <c r="I85" s="30"/>
      <c r="J85" s="30"/>
      <c r="K85" s="54"/>
      <c r="L85" s="55"/>
      <c r="Q85" s="30"/>
    </row>
    <row r="86" spans="1:28" x14ac:dyDescent="0.2">
      <c r="A86" s="29" t="s">
        <v>106</v>
      </c>
      <c r="B86" s="57" t="s">
        <v>438</v>
      </c>
      <c r="C86" s="30">
        <v>2.2622222222222201</v>
      </c>
      <c r="D86" s="30">
        <v>0.18333333333333299</v>
      </c>
      <c r="E86" s="30">
        <v>2.94712121212121</v>
      </c>
      <c r="F86" s="30">
        <v>3.6985858585858602</v>
      </c>
      <c r="G86" s="30">
        <v>3.1195952380952399</v>
      </c>
      <c r="H86" s="30">
        <v>9.7735952380952398</v>
      </c>
      <c r="I86" s="30">
        <v>5.2831666666666699</v>
      </c>
      <c r="J86" s="30">
        <v>1.13019047619048</v>
      </c>
      <c r="K86" s="54"/>
      <c r="L86" s="55"/>
      <c r="M86" s="47">
        <v>0.5</v>
      </c>
      <c r="Q86" s="30">
        <v>1.22</v>
      </c>
    </row>
    <row r="87" spans="1:28" x14ac:dyDescent="0.2">
      <c r="A87" s="29" t="s">
        <v>5</v>
      </c>
      <c r="B87" s="56" t="s">
        <v>81</v>
      </c>
      <c r="C87" s="30">
        <v>3.6363636363636397E-2</v>
      </c>
      <c r="D87" s="30">
        <v>2.2222222222222199E-2</v>
      </c>
      <c r="E87" s="30">
        <v>5.5555555555555601E-3</v>
      </c>
      <c r="F87" s="30">
        <v>0.54545454545454497</v>
      </c>
      <c r="G87" s="30">
        <v>0.25261904761904802</v>
      </c>
      <c r="H87" s="30">
        <v>0.30476190476190501</v>
      </c>
      <c r="I87" s="30">
        <v>1.0221428571428599</v>
      </c>
      <c r="J87" s="30">
        <v>0.31952380952380999</v>
      </c>
      <c r="K87" s="54"/>
      <c r="L87" s="55"/>
      <c r="M87" s="47">
        <v>1.21</v>
      </c>
      <c r="Q87" s="30">
        <v>1.1299999999999999</v>
      </c>
    </row>
    <row r="88" spans="1:28" x14ac:dyDescent="0.2">
      <c r="A88" s="29" t="s">
        <v>121</v>
      </c>
      <c r="B88" s="56" t="s">
        <v>317</v>
      </c>
      <c r="C88" s="30"/>
      <c r="D88" s="30"/>
      <c r="E88" s="30"/>
      <c r="F88" s="30"/>
      <c r="G88" s="30"/>
      <c r="H88" s="30"/>
      <c r="I88" s="30"/>
      <c r="J88" s="30"/>
      <c r="K88" s="54"/>
      <c r="L88" s="55"/>
      <c r="Q88" s="30">
        <v>0</v>
      </c>
    </row>
    <row r="89" spans="1:28" x14ac:dyDescent="0.2">
      <c r="A89" s="29" t="s">
        <v>105</v>
      </c>
      <c r="C89" s="30">
        <v>22.2366666666667</v>
      </c>
      <c r="D89" s="30">
        <v>13.125</v>
      </c>
      <c r="E89" s="30">
        <v>26.474090909090901</v>
      </c>
      <c r="F89" s="30">
        <v>22.100555555555601</v>
      </c>
      <c r="G89" s="30">
        <v>6.43430952380952</v>
      </c>
      <c r="H89" s="30">
        <v>21.727404761904801</v>
      </c>
      <c r="I89" s="30">
        <v>17.343595238095201</v>
      </c>
      <c r="J89" s="30">
        <v>27.358333333333299</v>
      </c>
      <c r="K89" s="54"/>
      <c r="L89" s="55"/>
      <c r="M89" s="47">
        <v>0.73</v>
      </c>
      <c r="Q89" s="30">
        <v>16.399999999999999</v>
      </c>
    </row>
    <row r="90" spans="1:28" x14ac:dyDescent="0.2">
      <c r="A90" s="29" t="s">
        <v>6</v>
      </c>
      <c r="B90" s="56" t="s">
        <v>441</v>
      </c>
      <c r="C90" s="30"/>
      <c r="D90" s="30"/>
      <c r="E90" s="30"/>
      <c r="F90" s="30"/>
      <c r="G90" s="30"/>
      <c r="H90" s="30">
        <v>7.3571428571428593E-2</v>
      </c>
      <c r="I90" s="30">
        <v>0.203095238095238</v>
      </c>
      <c r="J90" s="30">
        <v>0.24897619047618999</v>
      </c>
      <c r="K90" s="54"/>
      <c r="L90" s="55"/>
      <c r="M90" s="47">
        <v>0.13</v>
      </c>
      <c r="Q90" s="30">
        <v>0.1</v>
      </c>
    </row>
    <row r="91" spans="1:28" x14ac:dyDescent="0.2">
      <c r="A91" s="29" t="s">
        <v>20</v>
      </c>
      <c r="B91" s="56" t="s">
        <v>319</v>
      </c>
      <c r="C91" s="30">
        <v>0.72727272727272696</v>
      </c>
      <c r="D91" s="30"/>
      <c r="E91" s="30"/>
      <c r="F91" s="30"/>
      <c r="G91" s="30"/>
      <c r="H91" s="30"/>
      <c r="I91" s="30"/>
      <c r="J91" s="30"/>
      <c r="K91" s="54"/>
      <c r="L91" s="55"/>
      <c r="M91" s="47">
        <v>1E-3</v>
      </c>
      <c r="Q91" s="30">
        <v>0.05</v>
      </c>
    </row>
    <row r="92" spans="1:28" x14ac:dyDescent="0.2">
      <c r="A92" s="29" t="s">
        <v>150</v>
      </c>
      <c r="B92" s="56" t="s">
        <v>386</v>
      </c>
      <c r="C92" s="30"/>
      <c r="D92" s="30"/>
      <c r="E92" s="30"/>
      <c r="F92" s="30"/>
      <c r="G92" s="30"/>
      <c r="H92" s="30"/>
      <c r="I92" s="30"/>
      <c r="J92" s="30"/>
      <c r="K92" s="54"/>
      <c r="L92" s="55"/>
      <c r="Q92" s="30">
        <v>0.01</v>
      </c>
    </row>
    <row r="93" spans="1:28" x14ac:dyDescent="0.2">
      <c r="A93" s="29" t="s">
        <v>1131</v>
      </c>
      <c r="B93" s="56" t="s">
        <v>1132</v>
      </c>
      <c r="C93" s="30"/>
      <c r="D93" s="30"/>
      <c r="E93" s="30"/>
      <c r="F93" s="30"/>
      <c r="G93" s="30"/>
      <c r="H93" s="30"/>
      <c r="I93" s="30"/>
      <c r="J93" s="30"/>
      <c r="K93" s="54"/>
      <c r="L93" s="55"/>
      <c r="Q93" s="30">
        <v>0</v>
      </c>
    </row>
    <row r="94" spans="1:28" x14ac:dyDescent="0.2">
      <c r="A94" s="29" t="s">
        <v>31</v>
      </c>
      <c r="B94" s="56" t="s">
        <v>327</v>
      </c>
      <c r="C94" s="30"/>
      <c r="D94" s="30"/>
      <c r="E94" s="30">
        <v>0.109090909090909</v>
      </c>
      <c r="F94" s="30">
        <v>1.0909090909090899</v>
      </c>
      <c r="G94" s="30">
        <v>0.02</v>
      </c>
      <c r="H94" s="30">
        <v>9.5238095238095205E-2</v>
      </c>
      <c r="I94" s="30">
        <v>0.114285714285714</v>
      </c>
      <c r="J94" s="30">
        <v>9.6190476190476201E-2</v>
      </c>
      <c r="K94" s="54"/>
      <c r="L94" s="55"/>
      <c r="M94" s="47">
        <v>0.02</v>
      </c>
      <c r="Q94" s="30">
        <v>0.2</v>
      </c>
    </row>
    <row r="95" spans="1:28" x14ac:dyDescent="0.2">
      <c r="A95" s="29" t="s">
        <v>130</v>
      </c>
      <c r="B95" s="56" t="s">
        <v>349</v>
      </c>
      <c r="C95" s="30"/>
      <c r="D95" s="30"/>
      <c r="E95" s="30"/>
      <c r="F95" s="30"/>
      <c r="G95" s="30"/>
      <c r="H95" s="30">
        <v>1.9047619047619101E-2</v>
      </c>
      <c r="I95" s="30"/>
      <c r="J95" s="30"/>
      <c r="K95" s="54"/>
      <c r="L95" s="55"/>
      <c r="Q95" s="30"/>
    </row>
    <row r="96" spans="1:28" x14ac:dyDescent="0.2">
      <c r="A96" s="29" t="s">
        <v>123</v>
      </c>
      <c r="B96" s="56" t="s">
        <v>347</v>
      </c>
      <c r="C96" s="30"/>
      <c r="D96" s="30"/>
      <c r="E96" s="30"/>
      <c r="F96" s="30"/>
      <c r="G96" s="30"/>
      <c r="H96" s="30"/>
      <c r="I96" s="30"/>
      <c r="J96" s="30">
        <v>0.476190476190476</v>
      </c>
      <c r="K96" s="54"/>
      <c r="L96" s="55"/>
      <c r="Q96" s="30"/>
    </row>
    <row r="97" spans="1:28" x14ac:dyDescent="0.2">
      <c r="A97" s="29" t="s">
        <v>129</v>
      </c>
      <c r="B97" s="56" t="s">
        <v>344</v>
      </c>
      <c r="C97" s="30">
        <v>0</v>
      </c>
      <c r="D97" s="30">
        <v>1.1111111111111101</v>
      </c>
      <c r="E97" s="30"/>
      <c r="F97" s="30"/>
      <c r="G97" s="30"/>
      <c r="H97" s="30"/>
      <c r="I97" s="30"/>
      <c r="J97" s="30"/>
      <c r="K97" s="54"/>
      <c r="L97" s="55"/>
      <c r="Q97" s="30"/>
    </row>
    <row r="98" spans="1:28" x14ac:dyDescent="0.2">
      <c r="A98" s="29" t="s">
        <v>28</v>
      </c>
      <c r="B98" s="56" t="s">
        <v>332</v>
      </c>
      <c r="C98" s="30">
        <v>5.5555555555555599E-4</v>
      </c>
      <c r="D98" s="30"/>
      <c r="E98" s="30"/>
      <c r="F98" s="30"/>
      <c r="G98" s="30"/>
      <c r="H98" s="30"/>
      <c r="I98" s="30">
        <v>9.5238095238095195E-4</v>
      </c>
      <c r="J98" s="30"/>
      <c r="K98" s="54"/>
      <c r="L98" s="55"/>
      <c r="Q98" s="30">
        <v>0.03</v>
      </c>
    </row>
    <row r="99" spans="1:28" x14ac:dyDescent="0.2">
      <c r="A99" s="29" t="s">
        <v>246</v>
      </c>
      <c r="B99" s="56" t="s">
        <v>333</v>
      </c>
      <c r="C99" s="30"/>
      <c r="D99" s="30"/>
      <c r="E99" s="30"/>
      <c r="F99" s="30"/>
      <c r="G99" s="30"/>
      <c r="H99" s="30"/>
      <c r="I99" s="30"/>
      <c r="J99" s="30"/>
      <c r="K99" s="54"/>
      <c r="L99" s="55"/>
      <c r="Q99" s="30">
        <v>0.02</v>
      </c>
    </row>
    <row r="100" spans="1:28" x14ac:dyDescent="0.2">
      <c r="A100" s="29" t="s">
        <v>108</v>
      </c>
      <c r="B100" s="56" t="s">
        <v>381</v>
      </c>
      <c r="C100" s="29"/>
      <c r="D100" s="29"/>
      <c r="E100" s="29"/>
      <c r="F100" s="29"/>
      <c r="G100" s="29"/>
      <c r="H100" s="29"/>
      <c r="I100" s="29"/>
      <c r="J100" s="29"/>
      <c r="K100" s="63"/>
      <c r="L100" s="63"/>
      <c r="M100" s="47">
        <v>0.01</v>
      </c>
      <c r="O100" s="63"/>
      <c r="P100" s="63"/>
      <c r="Q100" s="31"/>
      <c r="R100" s="29"/>
      <c r="S100" s="63"/>
      <c r="T100" s="29"/>
      <c r="U100" s="29"/>
      <c r="V100" s="29"/>
      <c r="W100" s="29"/>
      <c r="X100" s="29"/>
      <c r="Y100" s="29"/>
      <c r="Z100" s="29"/>
      <c r="AA100" s="29"/>
      <c r="AB100" s="29"/>
    </row>
    <row r="101" spans="1:28" x14ac:dyDescent="0.2">
      <c r="A101" s="29" t="s">
        <v>3</v>
      </c>
      <c r="B101" s="56" t="s">
        <v>886</v>
      </c>
      <c r="C101" s="30">
        <v>0</v>
      </c>
      <c r="D101" s="30">
        <v>2.4444444444444401E-2</v>
      </c>
      <c r="E101" s="30">
        <v>0.236363636363636</v>
      </c>
      <c r="F101" s="30">
        <v>6.8</v>
      </c>
      <c r="G101" s="30">
        <v>16.687619047618998</v>
      </c>
      <c r="H101" s="30">
        <v>18.181428571428601</v>
      </c>
      <c r="I101" s="30">
        <v>11.2398333333333</v>
      </c>
      <c r="J101" s="30">
        <v>14.9190476190476</v>
      </c>
      <c r="K101" s="54"/>
      <c r="L101" s="55"/>
      <c r="M101" s="47">
        <v>6.99</v>
      </c>
      <c r="Q101" s="30">
        <v>17.329999999999998</v>
      </c>
    </row>
    <row r="102" spans="1:28" x14ac:dyDescent="0.2">
      <c r="A102" s="29" t="s">
        <v>13</v>
      </c>
      <c r="B102" s="56" t="s">
        <v>372</v>
      </c>
      <c r="C102" s="30">
        <v>0.54545454545454497</v>
      </c>
      <c r="D102" s="30">
        <v>3.3333333333333299</v>
      </c>
      <c r="E102" s="30">
        <v>3.6363636363636398</v>
      </c>
      <c r="F102" s="30">
        <v>1.27272727272727</v>
      </c>
      <c r="G102" s="30">
        <v>1.5904761904761899</v>
      </c>
      <c r="H102" s="30">
        <v>1.0952380952381</v>
      </c>
      <c r="I102" s="30">
        <v>0.56190476190476202</v>
      </c>
      <c r="J102" s="30">
        <v>0.52476190476190498</v>
      </c>
      <c r="K102" s="54"/>
      <c r="L102" s="55"/>
      <c r="M102" s="47">
        <v>0.14000000000000001</v>
      </c>
      <c r="Q102" s="30">
        <v>0.01</v>
      </c>
    </row>
    <row r="103" spans="1:28" x14ac:dyDescent="0.2">
      <c r="A103" s="29" t="s">
        <v>24</v>
      </c>
      <c r="B103" s="56" t="s">
        <v>320</v>
      </c>
      <c r="C103" s="30"/>
      <c r="D103" s="30"/>
      <c r="E103" s="30"/>
      <c r="F103" s="30"/>
      <c r="G103" s="30"/>
      <c r="H103" s="30">
        <v>3.8095238095238099E-2</v>
      </c>
      <c r="I103" s="30"/>
      <c r="J103" s="30"/>
      <c r="K103" s="54"/>
      <c r="L103" s="55"/>
      <c r="Q103" s="30">
        <v>0.01</v>
      </c>
    </row>
    <row r="104" spans="1:28" x14ac:dyDescent="0.2">
      <c r="A104" s="29" t="s">
        <v>109</v>
      </c>
      <c r="B104" s="56" t="s">
        <v>362</v>
      </c>
      <c r="C104" s="30"/>
      <c r="D104" s="30"/>
      <c r="E104" s="30"/>
      <c r="F104" s="30">
        <v>0</v>
      </c>
      <c r="G104" s="30"/>
      <c r="H104" s="30">
        <v>0.476190476190476</v>
      </c>
      <c r="I104" s="30">
        <v>0.57142857142857095</v>
      </c>
      <c r="J104" s="30">
        <v>0.476190476190476</v>
      </c>
      <c r="K104" s="54"/>
      <c r="L104" s="55"/>
      <c r="M104" s="47">
        <v>0.31</v>
      </c>
      <c r="Q104" s="30">
        <v>0</v>
      </c>
    </row>
    <row r="105" spans="1:28" x14ac:dyDescent="0.2">
      <c r="A105" s="29" t="s">
        <v>7</v>
      </c>
      <c r="B105" s="56" t="s">
        <v>335</v>
      </c>
      <c r="C105" s="30">
        <v>5.1351010101010104</v>
      </c>
      <c r="D105" s="30">
        <v>5.3605555555555604</v>
      </c>
      <c r="E105" s="30">
        <v>11.5187373737374</v>
      </c>
      <c r="F105" s="30">
        <v>6.4056060606060603</v>
      </c>
      <c r="G105" s="30">
        <v>0.38335714285714301</v>
      </c>
      <c r="H105" s="30">
        <v>7.0880952380952396</v>
      </c>
      <c r="I105" s="30">
        <v>6.0254047619047597</v>
      </c>
      <c r="J105" s="30">
        <v>2.8783571428571402</v>
      </c>
      <c r="K105" s="54"/>
      <c r="L105" s="55"/>
      <c r="M105" s="47">
        <v>3.7</v>
      </c>
      <c r="Q105" s="30">
        <v>5.15</v>
      </c>
    </row>
    <row r="106" spans="1:28" x14ac:dyDescent="0.2">
      <c r="A106" s="29" t="s">
        <v>11</v>
      </c>
      <c r="B106" s="56" t="s">
        <v>47</v>
      </c>
      <c r="C106" s="30"/>
      <c r="D106" s="30"/>
      <c r="E106" s="30">
        <v>9.19191919191919E-2</v>
      </c>
      <c r="F106" s="30"/>
      <c r="G106" s="30">
        <v>2.8571428571428598E-2</v>
      </c>
      <c r="H106" s="30">
        <v>1.33380952380952</v>
      </c>
      <c r="I106" s="30">
        <v>0.34645238095238101</v>
      </c>
      <c r="J106" s="30">
        <v>0.25954761904761903</v>
      </c>
      <c r="K106" s="54"/>
      <c r="L106" s="55"/>
      <c r="M106" s="47">
        <v>0.38</v>
      </c>
      <c r="Q106" s="30">
        <v>0.28999999999999998</v>
      </c>
    </row>
    <row r="107" spans="1:28" x14ac:dyDescent="0.2">
      <c r="A107" s="29" t="s">
        <v>135</v>
      </c>
      <c r="B107" s="56" t="s">
        <v>318</v>
      </c>
      <c r="M107" s="47">
        <v>0.01</v>
      </c>
      <c r="Q107" s="30"/>
    </row>
    <row r="108" spans="1:28" x14ac:dyDescent="0.2">
      <c r="A108" s="29" t="s">
        <v>4</v>
      </c>
      <c r="B108" s="56" t="s">
        <v>75</v>
      </c>
      <c r="C108" s="30"/>
      <c r="D108" s="30"/>
      <c r="E108" s="30"/>
      <c r="F108" s="30"/>
      <c r="G108" s="30"/>
      <c r="H108" s="30"/>
      <c r="I108" s="30">
        <v>1.45238095238095E-3</v>
      </c>
      <c r="J108" s="30">
        <v>9.5238095238095195E-3</v>
      </c>
      <c r="K108" s="54"/>
      <c r="L108" s="55"/>
      <c r="M108" s="47">
        <v>0.01</v>
      </c>
      <c r="Q108" s="30">
        <v>0.02</v>
      </c>
    </row>
    <row r="109" spans="1:28" x14ac:dyDescent="0.2">
      <c r="A109" s="29" t="s">
        <v>8</v>
      </c>
      <c r="B109" s="56" t="s">
        <v>336</v>
      </c>
      <c r="C109" s="30">
        <v>1.0306060606060601</v>
      </c>
      <c r="D109" s="30">
        <v>0.18</v>
      </c>
      <c r="E109" s="30">
        <v>4.3638383838383801</v>
      </c>
      <c r="F109" s="30">
        <v>0.14949494949495001</v>
      </c>
      <c r="G109" s="30">
        <v>2.4176428571428601</v>
      </c>
      <c r="H109" s="30">
        <v>3.7592857142857099</v>
      </c>
      <c r="I109" s="30">
        <v>2.0381666666666698</v>
      </c>
      <c r="J109" s="30">
        <v>1.19652380952381</v>
      </c>
      <c r="K109" s="54"/>
      <c r="L109" s="55"/>
      <c r="M109" s="47">
        <v>0.63</v>
      </c>
      <c r="Q109" s="30">
        <v>2.65</v>
      </c>
    </row>
    <row r="110" spans="1:28" x14ac:dyDescent="0.2">
      <c r="A110" s="29" t="s">
        <v>138</v>
      </c>
      <c r="B110" s="56" t="s">
        <v>339</v>
      </c>
      <c r="C110" s="30"/>
      <c r="D110" s="30"/>
      <c r="E110" s="30"/>
      <c r="F110" s="30"/>
      <c r="G110" s="30"/>
      <c r="H110" s="30"/>
      <c r="I110" s="30"/>
      <c r="J110" s="30"/>
      <c r="K110" s="54"/>
      <c r="L110" s="55"/>
      <c r="Q110" s="30">
        <v>0</v>
      </c>
    </row>
    <row r="111" spans="1:28" x14ac:dyDescent="0.2">
      <c r="A111" s="29" t="s">
        <v>12</v>
      </c>
      <c r="B111" s="56" t="s">
        <v>718</v>
      </c>
      <c r="C111" s="30">
        <v>2</v>
      </c>
      <c r="D111" s="30"/>
      <c r="E111" s="30">
        <v>2.9090909090909101</v>
      </c>
      <c r="F111" s="30">
        <v>2.2727272727272698</v>
      </c>
      <c r="G111" s="30">
        <v>1.6285714285714299</v>
      </c>
      <c r="H111" s="30"/>
      <c r="I111" s="30">
        <v>1.0095238095238099</v>
      </c>
      <c r="J111" s="30">
        <v>1.61904761904762</v>
      </c>
      <c r="K111" s="54"/>
      <c r="L111" s="55"/>
      <c r="M111" s="47">
        <v>0.67</v>
      </c>
      <c r="Q111" s="30">
        <v>1.57</v>
      </c>
    </row>
    <row r="112" spans="1:28" x14ac:dyDescent="0.2">
      <c r="A112" s="29" t="s">
        <v>36</v>
      </c>
      <c r="B112" s="57" t="s">
        <v>37</v>
      </c>
      <c r="C112" s="30">
        <v>17.099797979798002</v>
      </c>
      <c r="D112" s="30">
        <v>41.501666666666701</v>
      </c>
      <c r="E112" s="30">
        <v>1.06</v>
      </c>
      <c r="F112" s="30">
        <v>7.5875252525252499</v>
      </c>
      <c r="G112" s="30">
        <v>10.058619047619</v>
      </c>
      <c r="H112" s="30">
        <v>2.3376190476190501</v>
      </c>
      <c r="I112" s="30">
        <v>0.47047619047619099</v>
      </c>
      <c r="J112" s="30">
        <v>0.70857142857142896</v>
      </c>
      <c r="K112" s="54"/>
      <c r="L112" s="55"/>
      <c r="M112" s="47">
        <v>0.02</v>
      </c>
      <c r="Q112" s="30">
        <v>3.37</v>
      </c>
    </row>
    <row r="113" spans="1:28" x14ac:dyDescent="0.2">
      <c r="A113" s="29" t="s">
        <v>128</v>
      </c>
      <c r="B113" s="56" t="s">
        <v>328</v>
      </c>
      <c r="C113" s="30">
        <v>1.0909090909090899</v>
      </c>
      <c r="D113" s="30"/>
      <c r="E113" s="30">
        <v>1.8181818181818198E-2</v>
      </c>
      <c r="F113" s="30"/>
      <c r="G113" s="30"/>
      <c r="H113" s="30"/>
      <c r="I113" s="30">
        <v>1.9047619047619101E-2</v>
      </c>
      <c r="J113" s="30">
        <v>0.19047619047618999</v>
      </c>
      <c r="K113" s="54"/>
      <c r="L113" s="55"/>
      <c r="Q113" s="30">
        <v>0.19</v>
      </c>
    </row>
    <row r="114" spans="1:28" x14ac:dyDescent="0.2">
      <c r="A114" s="29" t="s">
        <v>9</v>
      </c>
      <c r="B114" s="56" t="s">
        <v>442</v>
      </c>
      <c r="C114" s="30">
        <v>5.0587878787878804</v>
      </c>
      <c r="D114" s="30">
        <v>0.95111111111111102</v>
      </c>
      <c r="E114" s="30">
        <v>5.6024747474747496</v>
      </c>
      <c r="F114" s="30">
        <v>16.1677777777778</v>
      </c>
      <c r="G114" s="30">
        <v>1.5858333333333301</v>
      </c>
      <c r="H114" s="30">
        <v>9.6609523809523807</v>
      </c>
      <c r="I114" s="30">
        <v>1.85952380952381</v>
      </c>
      <c r="J114" s="30">
        <v>2.8645238095238099</v>
      </c>
      <c r="K114" s="54"/>
      <c r="L114" s="55"/>
      <c r="M114" s="47">
        <v>0.5</v>
      </c>
      <c r="Q114" s="30">
        <v>0.31</v>
      </c>
    </row>
    <row r="115" spans="1:28" x14ac:dyDescent="0.2">
      <c r="A115" s="29" t="s">
        <v>131</v>
      </c>
      <c r="B115" s="56" t="s">
        <v>321</v>
      </c>
      <c r="C115" s="30"/>
      <c r="D115" s="30"/>
      <c r="E115" s="30"/>
      <c r="F115" s="30"/>
      <c r="G115" s="30"/>
      <c r="H115" s="30">
        <v>9.5238095238095195E-3</v>
      </c>
      <c r="I115" s="30"/>
      <c r="J115" s="30"/>
      <c r="K115" s="54"/>
      <c r="L115" s="55"/>
      <c r="Q115" s="30"/>
    </row>
    <row r="117" spans="1:28" s="28" customFormat="1" ht="15.75" x14ac:dyDescent="0.25">
      <c r="A117" s="28" t="s">
        <v>117</v>
      </c>
      <c r="B117" s="49"/>
      <c r="C117" s="64"/>
      <c r="D117" s="64"/>
      <c r="E117" s="64"/>
      <c r="F117" s="64"/>
      <c r="G117" s="64"/>
      <c r="H117" s="64"/>
      <c r="I117" s="64"/>
      <c r="J117" s="64"/>
      <c r="K117" s="65"/>
      <c r="L117" s="51"/>
      <c r="M117" s="50"/>
      <c r="N117" s="50"/>
      <c r="O117" s="51"/>
      <c r="P117" s="51"/>
      <c r="Q117" s="50"/>
      <c r="R117" s="50"/>
      <c r="S117" s="51"/>
      <c r="T117" s="50"/>
      <c r="U117" s="50"/>
      <c r="V117" s="50"/>
      <c r="W117" s="50"/>
      <c r="X117" s="50"/>
      <c r="Y117" s="50"/>
      <c r="Z117" s="50"/>
      <c r="AA117" s="50"/>
      <c r="AB117" s="50"/>
    </row>
    <row r="118" spans="1:28" x14ac:dyDescent="0.2">
      <c r="A118" s="29" t="s">
        <v>88</v>
      </c>
      <c r="C118" s="47">
        <v>80</v>
      </c>
      <c r="D118" s="47">
        <v>72</v>
      </c>
      <c r="E118" s="47">
        <v>80</v>
      </c>
      <c r="F118" s="47">
        <v>80</v>
      </c>
      <c r="G118" s="47">
        <v>124</v>
      </c>
      <c r="H118" s="47">
        <v>124</v>
      </c>
      <c r="I118" s="47">
        <v>124</v>
      </c>
      <c r="J118" s="47">
        <v>124</v>
      </c>
      <c r="K118" s="54"/>
      <c r="L118" s="55"/>
      <c r="M118" s="47">
        <v>124</v>
      </c>
      <c r="Q118" s="47">
        <v>124</v>
      </c>
    </row>
    <row r="119" spans="1:28" x14ac:dyDescent="0.2">
      <c r="A119" s="29" t="s">
        <v>76</v>
      </c>
      <c r="B119" s="29" t="s">
        <v>118</v>
      </c>
      <c r="C119" s="47">
        <v>1</v>
      </c>
      <c r="D119" s="47">
        <v>1</v>
      </c>
      <c r="E119" s="47">
        <v>1</v>
      </c>
      <c r="F119" s="47">
        <v>1</v>
      </c>
      <c r="G119" s="47">
        <v>4</v>
      </c>
      <c r="H119" s="47">
        <v>5</v>
      </c>
      <c r="I119" s="47">
        <v>21</v>
      </c>
      <c r="J119" s="47">
        <v>9</v>
      </c>
      <c r="K119" s="54"/>
      <c r="L119" s="55"/>
      <c r="M119" s="47">
        <v>26</v>
      </c>
      <c r="Q119" s="47">
        <v>31</v>
      </c>
    </row>
    <row r="120" spans="1:28" x14ac:dyDescent="0.2">
      <c r="A120" s="29" t="s">
        <v>882</v>
      </c>
      <c r="B120" s="29" t="s">
        <v>78</v>
      </c>
      <c r="C120" s="47">
        <v>1</v>
      </c>
      <c r="D120" s="47">
        <v>0</v>
      </c>
      <c r="E120" s="47">
        <v>0</v>
      </c>
      <c r="F120" s="47">
        <v>0</v>
      </c>
      <c r="G120" s="47">
        <v>0</v>
      </c>
      <c r="H120" s="47">
        <v>0</v>
      </c>
      <c r="I120" s="47">
        <v>0</v>
      </c>
      <c r="J120" s="47">
        <v>0</v>
      </c>
      <c r="K120" s="54"/>
      <c r="L120" s="55"/>
      <c r="M120" s="47">
        <v>0</v>
      </c>
      <c r="Q120" s="47">
        <v>0</v>
      </c>
    </row>
    <row r="121" spans="1:28" x14ac:dyDescent="0.2">
      <c r="A121" s="29" t="s">
        <v>79</v>
      </c>
      <c r="B121" s="29" t="s">
        <v>80</v>
      </c>
      <c r="C121" s="47">
        <v>1</v>
      </c>
      <c r="D121" s="47">
        <v>0</v>
      </c>
      <c r="E121" s="47">
        <v>2</v>
      </c>
      <c r="F121" s="47">
        <v>2</v>
      </c>
      <c r="G121" s="47">
        <v>2</v>
      </c>
      <c r="H121" s="47">
        <v>4</v>
      </c>
      <c r="I121" s="47">
        <v>3</v>
      </c>
      <c r="J121" s="47">
        <v>3</v>
      </c>
      <c r="K121" s="54"/>
      <c r="L121" s="55"/>
      <c r="M121" s="47">
        <v>3</v>
      </c>
      <c r="Q121" s="47">
        <v>3</v>
      </c>
    </row>
    <row r="122" spans="1:28" x14ac:dyDescent="0.2">
      <c r="A122" s="29" t="s">
        <v>64</v>
      </c>
      <c r="B122" s="29" t="s">
        <v>89</v>
      </c>
      <c r="C122" s="47">
        <v>0</v>
      </c>
      <c r="D122" s="47">
        <v>0</v>
      </c>
      <c r="E122" s="47">
        <v>0</v>
      </c>
      <c r="F122" s="47">
        <v>6</v>
      </c>
      <c r="G122" s="47">
        <v>25</v>
      </c>
      <c r="H122" s="47">
        <v>23</v>
      </c>
      <c r="I122" s="47">
        <v>15</v>
      </c>
      <c r="J122" s="47">
        <v>17</v>
      </c>
      <c r="K122" s="54"/>
      <c r="L122" s="55"/>
      <c r="M122" s="47">
        <v>43</v>
      </c>
      <c r="Q122" s="47">
        <v>58</v>
      </c>
    </row>
    <row r="123" spans="1:28" x14ac:dyDescent="0.2">
      <c r="A123" s="29" t="s">
        <v>62</v>
      </c>
      <c r="B123" s="29" t="s">
        <v>63</v>
      </c>
      <c r="C123" s="47">
        <v>0</v>
      </c>
      <c r="D123" s="47">
        <v>0</v>
      </c>
      <c r="E123" s="47">
        <v>0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54"/>
      <c r="L123" s="55"/>
      <c r="M123" s="47">
        <v>0</v>
      </c>
      <c r="Q123" s="47">
        <v>1</v>
      </c>
    </row>
    <row r="124" spans="1:28" x14ac:dyDescent="0.2">
      <c r="A124" s="29" t="s">
        <v>92</v>
      </c>
    </row>
    <row r="126" spans="1:28" x14ac:dyDescent="0.2">
      <c r="A126" s="29" t="s">
        <v>1136</v>
      </c>
      <c r="Q126" s="47">
        <v>20</v>
      </c>
    </row>
    <row r="127" spans="1:28" x14ac:dyDescent="0.2">
      <c r="A127" s="29" t="s">
        <v>1137</v>
      </c>
      <c r="Q127" s="47">
        <v>1</v>
      </c>
    </row>
    <row r="128" spans="1:28" x14ac:dyDescent="0.2">
      <c r="A128" s="29" t="s">
        <v>1138</v>
      </c>
      <c r="Q128" s="47">
        <v>1</v>
      </c>
    </row>
    <row r="129" spans="1:17" x14ac:dyDescent="0.2">
      <c r="A129" s="29" t="s">
        <v>1139</v>
      </c>
      <c r="Q129" s="47">
        <v>9</v>
      </c>
    </row>
  </sheetData>
  <sortState ref="A73:Z99">
    <sortCondition ref="A73:A99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12"/>
  <sheetViews>
    <sheetView zoomScale="70" zoomScaleNormal="70" workbookViewId="0"/>
  </sheetViews>
  <sheetFormatPr defaultColWidth="9" defaultRowHeight="15" x14ac:dyDescent="0.2"/>
  <cols>
    <col min="1" max="1" width="26.75" style="29" customWidth="1"/>
    <col min="2" max="2" width="31.5" style="29" customWidth="1"/>
    <col min="3" max="10" width="7.75" style="47" customWidth="1"/>
    <col min="11" max="12" width="7.75" style="48" customWidth="1"/>
    <col min="13" max="14" width="7.75" style="47" customWidth="1"/>
    <col min="15" max="16" width="7.75" style="48" customWidth="1"/>
    <col min="17" max="18" width="7.75" style="47" customWidth="1"/>
    <col min="19" max="19" width="8.625" style="48" customWidth="1"/>
    <col min="20" max="28" width="8.625" style="47" customWidth="1"/>
    <col min="29" max="1026" width="10.75" style="29" customWidth="1"/>
    <col min="1027" max="16384" width="9" style="29"/>
  </cols>
  <sheetData>
    <row r="1" spans="1:28" ht="15.75" x14ac:dyDescent="0.25">
      <c r="A1" s="29" t="s">
        <v>1310</v>
      </c>
      <c r="B1" s="28"/>
    </row>
    <row r="2" spans="1:28" ht="15.75" x14ac:dyDescent="0.25">
      <c r="A2" s="28" t="s">
        <v>1287</v>
      </c>
      <c r="B2" s="28"/>
    </row>
    <row r="3" spans="1:28" ht="15.75" x14ac:dyDescent="0.25">
      <c r="A3" s="28"/>
      <c r="B3" s="28"/>
      <c r="C3" s="50"/>
      <c r="D3" s="50"/>
      <c r="E3" s="50"/>
      <c r="F3" s="50"/>
      <c r="G3" s="50"/>
      <c r="H3" s="50"/>
      <c r="I3" s="50"/>
      <c r="J3" s="50"/>
    </row>
    <row r="4" spans="1:28" s="28" customFormat="1" ht="15.75" x14ac:dyDescent="0.25">
      <c r="A4" s="28" t="s">
        <v>98</v>
      </c>
      <c r="C4" s="50">
        <v>2005</v>
      </c>
      <c r="D4" s="50">
        <v>2006</v>
      </c>
      <c r="E4" s="50">
        <v>2007</v>
      </c>
      <c r="F4" s="50">
        <v>2008</v>
      </c>
      <c r="G4" s="50">
        <v>2009</v>
      </c>
      <c r="H4" s="50">
        <v>2010</v>
      </c>
      <c r="I4" s="50">
        <v>2011</v>
      </c>
      <c r="J4" s="50">
        <v>2012</v>
      </c>
      <c r="K4" s="51">
        <v>2013</v>
      </c>
      <c r="L4" s="51">
        <v>2014</v>
      </c>
      <c r="M4" s="50">
        <v>2015</v>
      </c>
      <c r="N4" s="50">
        <v>2015</v>
      </c>
      <c r="O4" s="51">
        <v>2016</v>
      </c>
      <c r="P4" s="51">
        <v>2017</v>
      </c>
      <c r="Q4" s="50">
        <v>2018</v>
      </c>
      <c r="R4" s="50">
        <v>2018</v>
      </c>
      <c r="S4" s="51">
        <v>2019</v>
      </c>
      <c r="T4" s="50"/>
      <c r="U4" s="50"/>
      <c r="V4" s="50"/>
      <c r="W4" s="50"/>
      <c r="X4" s="50"/>
      <c r="Y4" s="50"/>
      <c r="Z4" s="50"/>
      <c r="AA4" s="50"/>
      <c r="AB4" s="50"/>
    </row>
    <row r="5" spans="1:28" s="28" customFormat="1" ht="15.75" x14ac:dyDescent="0.25">
      <c r="C5" s="50"/>
      <c r="D5" s="50"/>
      <c r="E5" s="50"/>
      <c r="F5" s="50"/>
      <c r="G5" s="50"/>
      <c r="H5" s="50"/>
      <c r="I5" s="50"/>
      <c r="J5" s="50"/>
      <c r="K5" s="51"/>
      <c r="L5" s="51"/>
      <c r="M5" s="50" t="s">
        <v>849</v>
      </c>
      <c r="N5" s="50" t="s">
        <v>117</v>
      </c>
      <c r="O5" s="51"/>
      <c r="P5" s="51"/>
      <c r="Q5" s="50" t="s">
        <v>849</v>
      </c>
      <c r="R5" s="50" t="s">
        <v>117</v>
      </c>
      <c r="S5" s="51"/>
      <c r="T5" s="50"/>
      <c r="U5" s="50"/>
      <c r="V5" s="50"/>
      <c r="W5" s="50"/>
      <c r="X5" s="50"/>
      <c r="Y5" s="50"/>
      <c r="Z5" s="50"/>
      <c r="AA5" s="50"/>
      <c r="AB5" s="50"/>
    </row>
    <row r="6" spans="1:28" s="28" customFormat="1" ht="15.75" x14ac:dyDescent="0.25">
      <c r="A6" s="28" t="s">
        <v>88</v>
      </c>
      <c r="C6" s="50">
        <v>80</v>
      </c>
      <c r="D6" s="50">
        <v>78</v>
      </c>
      <c r="E6" s="50">
        <v>76</v>
      </c>
      <c r="F6" s="50">
        <v>80</v>
      </c>
      <c r="G6" s="50">
        <v>92</v>
      </c>
      <c r="H6" s="50">
        <v>80</v>
      </c>
      <c r="I6" s="50">
        <v>80</v>
      </c>
      <c r="J6" s="50">
        <v>80</v>
      </c>
      <c r="K6" s="51"/>
      <c r="L6" s="51"/>
      <c r="M6" s="50">
        <v>80</v>
      </c>
      <c r="N6" s="50">
        <v>520</v>
      </c>
      <c r="O6" s="51"/>
      <c r="P6" s="51"/>
      <c r="Q6" s="50">
        <v>88</v>
      </c>
      <c r="R6" s="50">
        <v>526</v>
      </c>
      <c r="S6" s="51"/>
      <c r="T6" s="50"/>
      <c r="U6" s="50"/>
      <c r="V6" s="50"/>
      <c r="W6" s="50"/>
      <c r="X6" s="50"/>
      <c r="Y6" s="50"/>
      <c r="Z6" s="50"/>
      <c r="AA6" s="50"/>
      <c r="AB6" s="50"/>
    </row>
    <row r="7" spans="1:28" x14ac:dyDescent="0.2">
      <c r="A7" s="29" t="s">
        <v>26</v>
      </c>
      <c r="C7" s="30">
        <v>6.9970555555555602</v>
      </c>
      <c r="D7" s="30">
        <v>4.9818288770053503</v>
      </c>
      <c r="E7" s="30">
        <v>17.660863888888901</v>
      </c>
      <c r="F7" s="30">
        <v>21.959800000000001</v>
      </c>
      <c r="G7" s="30">
        <v>22.240398196487899</v>
      </c>
      <c r="H7" s="30">
        <v>31.978899999999999</v>
      </c>
      <c r="I7" s="30">
        <v>24.206875</v>
      </c>
      <c r="J7" s="30">
        <v>16.525500000000001</v>
      </c>
      <c r="K7" s="54"/>
      <c r="L7" s="55"/>
      <c r="M7" s="30">
        <v>13.2</v>
      </c>
      <c r="N7" s="30"/>
      <c r="Q7" s="30">
        <v>26.7</v>
      </c>
      <c r="R7" s="30"/>
    </row>
    <row r="8" spans="1:28" x14ac:dyDescent="0.2">
      <c r="A8" s="29" t="s">
        <v>27</v>
      </c>
      <c r="C8" s="30">
        <v>0</v>
      </c>
      <c r="D8" s="30">
        <v>1.38235294117647E-3</v>
      </c>
      <c r="E8" s="30">
        <v>7.3611111111111099E-2</v>
      </c>
      <c r="F8" s="30">
        <v>0</v>
      </c>
      <c r="G8" s="30">
        <v>0</v>
      </c>
      <c r="H8" s="30">
        <v>5.8749999999999997E-2</v>
      </c>
      <c r="I8" s="30">
        <v>5.8749999999999997E-2</v>
      </c>
      <c r="J8" s="30">
        <v>0</v>
      </c>
      <c r="K8" s="54"/>
      <c r="L8" s="55"/>
      <c r="M8" s="30">
        <v>0</v>
      </c>
      <c r="N8" s="30"/>
      <c r="Q8" s="30">
        <v>0</v>
      </c>
      <c r="R8" s="30"/>
    </row>
    <row r="9" spans="1:28" x14ac:dyDescent="0.2">
      <c r="A9" s="29" t="s">
        <v>100</v>
      </c>
      <c r="C9" s="30">
        <v>1.43611111111111</v>
      </c>
      <c r="D9" s="30">
        <v>1.58970588235294</v>
      </c>
      <c r="E9" s="30">
        <v>0</v>
      </c>
      <c r="F9" s="30">
        <v>1.5275000000000001</v>
      </c>
      <c r="G9" s="30">
        <v>0</v>
      </c>
      <c r="H9" s="30">
        <v>1.82125</v>
      </c>
      <c r="I9" s="30">
        <v>2.97275</v>
      </c>
      <c r="J9" s="30">
        <v>1.7625</v>
      </c>
      <c r="K9" s="54"/>
      <c r="L9" s="55"/>
      <c r="M9" s="30">
        <v>2.5</v>
      </c>
      <c r="N9" s="30"/>
      <c r="Q9" s="30">
        <v>0.02</v>
      </c>
      <c r="R9" s="30"/>
    </row>
    <row r="10" spans="1:28" x14ac:dyDescent="0.2">
      <c r="A10" s="29" t="s">
        <v>322</v>
      </c>
      <c r="C10" s="30"/>
      <c r="D10" s="30"/>
      <c r="E10" s="30"/>
      <c r="F10" s="30"/>
      <c r="G10" s="30"/>
      <c r="H10" s="30"/>
      <c r="I10" s="30"/>
      <c r="J10" s="30"/>
      <c r="K10" s="54"/>
      <c r="L10" s="55"/>
      <c r="M10" s="30">
        <v>0</v>
      </c>
      <c r="N10" s="30"/>
      <c r="Q10" s="30">
        <v>0</v>
      </c>
      <c r="R10" s="30"/>
    </row>
    <row r="11" spans="1:28" x14ac:dyDescent="0.2">
      <c r="A11" s="29" t="s">
        <v>23</v>
      </c>
      <c r="C11" s="30">
        <v>7.7790833333333298</v>
      </c>
      <c r="D11" s="30">
        <v>6.4872112299465199</v>
      </c>
      <c r="E11" s="30">
        <v>17.660863888888901</v>
      </c>
      <c r="F11" s="30">
        <v>23.487300000000001</v>
      </c>
      <c r="G11" s="30">
        <v>22.3483735168486</v>
      </c>
      <c r="H11" s="30">
        <v>32.582725000000003</v>
      </c>
      <c r="I11" s="30">
        <v>27.203125</v>
      </c>
      <c r="J11" s="30">
        <v>17.8445</v>
      </c>
      <c r="K11" s="54"/>
      <c r="L11" s="55"/>
      <c r="M11" s="30">
        <v>15.02</v>
      </c>
      <c r="N11" s="30">
        <v>7.57</v>
      </c>
      <c r="Q11" s="30">
        <v>26.7</v>
      </c>
      <c r="R11" s="30">
        <v>15.17</v>
      </c>
    </row>
    <row r="12" spans="1:28" x14ac:dyDescent="0.2">
      <c r="A12" s="29" t="s">
        <v>101</v>
      </c>
      <c r="C12" s="30">
        <v>17.6957878787879</v>
      </c>
      <c r="D12" s="30">
        <v>10.669906417112299</v>
      </c>
      <c r="E12" s="30">
        <v>10.332100000000001</v>
      </c>
      <c r="F12" s="30">
        <v>24.817299999999999</v>
      </c>
      <c r="G12" s="30">
        <v>13.944390128144301</v>
      </c>
      <c r="H12" s="30">
        <v>19.274725</v>
      </c>
      <c r="I12" s="30">
        <v>15.593875000000001</v>
      </c>
      <c r="J12" s="30">
        <v>9.9326000000000008</v>
      </c>
      <c r="K12" s="54"/>
      <c r="L12" s="55"/>
      <c r="M12" s="30">
        <v>7.59</v>
      </c>
      <c r="N12" s="30"/>
      <c r="Q12" s="30">
        <v>11.27</v>
      </c>
      <c r="R12" s="30"/>
    </row>
    <row r="13" spans="1:28" x14ac:dyDescent="0.2">
      <c r="A13" s="29" t="s">
        <v>114</v>
      </c>
      <c r="C13" s="30"/>
      <c r="D13" s="30"/>
      <c r="E13" s="30"/>
      <c r="F13" s="30"/>
      <c r="G13" s="30"/>
      <c r="H13" s="30"/>
      <c r="I13" s="30"/>
      <c r="J13" s="30"/>
      <c r="K13" s="54"/>
      <c r="L13" s="55"/>
      <c r="M13" s="30">
        <v>0.11</v>
      </c>
      <c r="N13" s="30"/>
      <c r="Q13" s="30">
        <v>0.12</v>
      </c>
      <c r="R13" s="30"/>
    </row>
    <row r="14" spans="1:28" x14ac:dyDescent="0.2">
      <c r="C14" s="30"/>
      <c r="D14" s="30"/>
      <c r="E14" s="30"/>
      <c r="F14" s="30"/>
      <c r="G14" s="30"/>
      <c r="H14" s="30"/>
      <c r="I14" s="30"/>
      <c r="J14" s="30"/>
      <c r="K14" s="54"/>
      <c r="L14" s="55"/>
    </row>
    <row r="15" spans="1:28" s="28" customFormat="1" ht="15.75" x14ac:dyDescent="0.25">
      <c r="A15" s="28" t="s">
        <v>104</v>
      </c>
      <c r="C15" s="50">
        <v>80</v>
      </c>
      <c r="D15" s="50">
        <v>78</v>
      </c>
      <c r="E15" s="50">
        <v>76</v>
      </c>
      <c r="F15" s="50">
        <v>80</v>
      </c>
      <c r="G15" s="50">
        <v>92</v>
      </c>
      <c r="H15" s="50">
        <v>80</v>
      </c>
      <c r="I15" s="50">
        <v>80</v>
      </c>
      <c r="J15" s="50">
        <v>80</v>
      </c>
      <c r="K15" s="51"/>
      <c r="L15" s="51"/>
      <c r="M15" s="50">
        <v>80</v>
      </c>
      <c r="N15" s="50">
        <v>520</v>
      </c>
      <c r="O15" s="51"/>
      <c r="P15" s="51"/>
      <c r="Q15" s="50">
        <v>88</v>
      </c>
      <c r="R15" s="50">
        <v>526</v>
      </c>
      <c r="S15" s="51"/>
      <c r="T15" s="50"/>
      <c r="U15" s="50"/>
      <c r="V15" s="50"/>
      <c r="W15" s="50"/>
      <c r="X15" s="50"/>
      <c r="Y15" s="50"/>
      <c r="Z15" s="50"/>
      <c r="AA15" s="50"/>
      <c r="AB15" s="50"/>
    </row>
    <row r="16" spans="1:28" s="66" customFormat="1" ht="15.75" x14ac:dyDescent="0.25">
      <c r="A16" s="66" t="s">
        <v>1129</v>
      </c>
      <c r="C16" s="67">
        <v>8</v>
      </c>
      <c r="D16" s="67">
        <v>7</v>
      </c>
      <c r="E16" s="67">
        <v>10</v>
      </c>
      <c r="F16" s="67">
        <v>12</v>
      </c>
      <c r="G16" s="67">
        <v>9</v>
      </c>
      <c r="H16" s="67">
        <v>19</v>
      </c>
      <c r="I16" s="67">
        <v>17</v>
      </c>
      <c r="J16" s="67">
        <v>15</v>
      </c>
      <c r="K16" s="68"/>
      <c r="L16" s="69"/>
      <c r="M16" s="67">
        <v>22</v>
      </c>
      <c r="N16" s="67">
        <v>35</v>
      </c>
      <c r="O16" s="70"/>
      <c r="P16" s="70"/>
      <c r="Q16" s="67">
        <v>19</v>
      </c>
      <c r="R16" s="67">
        <v>31</v>
      </c>
      <c r="S16" s="70"/>
      <c r="T16" s="67"/>
      <c r="U16" s="67"/>
      <c r="V16" s="67"/>
      <c r="W16" s="67"/>
      <c r="X16" s="67"/>
      <c r="Y16" s="67"/>
      <c r="Z16" s="67"/>
      <c r="AA16" s="67"/>
      <c r="AB16" s="67"/>
    </row>
    <row r="18" spans="1:28" x14ac:dyDescent="0.2">
      <c r="A18" s="29" t="s">
        <v>106</v>
      </c>
      <c r="B18" s="57" t="s">
        <v>438</v>
      </c>
      <c r="C18" s="47">
        <v>18</v>
      </c>
      <c r="D18" s="47">
        <v>15</v>
      </c>
      <c r="E18" s="47">
        <v>30</v>
      </c>
      <c r="F18" s="47">
        <v>16</v>
      </c>
      <c r="G18" s="47">
        <v>27</v>
      </c>
      <c r="H18" s="47">
        <v>21</v>
      </c>
      <c r="I18" s="47">
        <v>41</v>
      </c>
      <c r="J18" s="47">
        <v>22</v>
      </c>
      <c r="K18" s="54"/>
      <c r="L18" s="55"/>
      <c r="M18" s="47">
        <v>42</v>
      </c>
      <c r="N18" s="47">
        <v>108</v>
      </c>
      <c r="Q18" s="47">
        <v>35</v>
      </c>
      <c r="R18" s="47">
        <v>102</v>
      </c>
    </row>
    <row r="19" spans="1:28" x14ac:dyDescent="0.2">
      <c r="A19" s="29" t="s">
        <v>36</v>
      </c>
      <c r="B19" s="57" t="s">
        <v>37</v>
      </c>
      <c r="C19" s="47">
        <v>46</v>
      </c>
      <c r="D19" s="47">
        <v>8</v>
      </c>
      <c r="E19" s="47">
        <v>16</v>
      </c>
      <c r="F19" s="47">
        <v>35</v>
      </c>
      <c r="G19" s="47">
        <v>20</v>
      </c>
      <c r="H19" s="47">
        <v>26</v>
      </c>
      <c r="I19" s="47">
        <v>9</v>
      </c>
      <c r="J19" s="47">
        <v>8</v>
      </c>
      <c r="K19" s="54"/>
      <c r="L19" s="55"/>
      <c r="M19" s="47">
        <v>17</v>
      </c>
      <c r="N19" s="47">
        <v>68</v>
      </c>
      <c r="Q19" s="47">
        <v>17</v>
      </c>
      <c r="R19" s="47">
        <v>53</v>
      </c>
    </row>
    <row r="20" spans="1:28" x14ac:dyDescent="0.2">
      <c r="A20" s="29" t="s">
        <v>1135</v>
      </c>
      <c r="C20" s="47">
        <v>29</v>
      </c>
      <c r="D20" s="47">
        <v>34</v>
      </c>
      <c r="E20" s="47">
        <v>45</v>
      </c>
      <c r="F20" s="47">
        <v>42</v>
      </c>
      <c r="G20" s="47">
        <v>39</v>
      </c>
      <c r="H20" s="47">
        <v>32</v>
      </c>
      <c r="I20" s="47">
        <v>52</v>
      </c>
      <c r="J20" s="47">
        <v>37</v>
      </c>
      <c r="K20" s="54"/>
      <c r="L20" s="55"/>
      <c r="M20" s="47">
        <v>63</v>
      </c>
      <c r="N20" s="47">
        <v>200</v>
      </c>
      <c r="Q20" s="47">
        <v>40</v>
      </c>
      <c r="R20" s="47">
        <v>143</v>
      </c>
    </row>
    <row r="21" spans="1:28" x14ac:dyDescent="0.2">
      <c r="A21" s="29" t="s">
        <v>133</v>
      </c>
      <c r="C21" s="47">
        <v>1</v>
      </c>
      <c r="K21" s="54"/>
      <c r="L21" s="55"/>
    </row>
    <row r="22" spans="1:28" x14ac:dyDescent="0.2">
      <c r="A22" s="29" t="s">
        <v>50</v>
      </c>
      <c r="B22" s="56" t="s">
        <v>51</v>
      </c>
      <c r="M22" s="47">
        <v>1</v>
      </c>
      <c r="N22" s="47">
        <v>4</v>
      </c>
      <c r="R22" s="47">
        <v>1</v>
      </c>
    </row>
    <row r="23" spans="1:28" x14ac:dyDescent="0.2">
      <c r="A23" s="29" t="s">
        <v>150</v>
      </c>
      <c r="B23" s="56" t="s">
        <v>386</v>
      </c>
      <c r="N23" s="47">
        <v>7</v>
      </c>
      <c r="Q23" s="47">
        <v>1</v>
      </c>
      <c r="R23" s="47">
        <v>1</v>
      </c>
    </row>
    <row r="24" spans="1:28" x14ac:dyDescent="0.2">
      <c r="A24" s="29" t="s">
        <v>981</v>
      </c>
      <c r="B24" s="56" t="s">
        <v>942</v>
      </c>
      <c r="Q24" s="47">
        <v>1</v>
      </c>
      <c r="R24" s="47">
        <v>1</v>
      </c>
    </row>
    <row r="25" spans="1:28" x14ac:dyDescent="0.2">
      <c r="A25" s="29" t="s">
        <v>48</v>
      </c>
      <c r="B25" s="56" t="s">
        <v>387</v>
      </c>
      <c r="N25" s="47">
        <v>1</v>
      </c>
      <c r="Q25" s="47">
        <v>1</v>
      </c>
      <c r="R25" s="47">
        <v>1</v>
      </c>
    </row>
    <row r="26" spans="1:28" x14ac:dyDescent="0.2">
      <c r="A26" s="29" t="s">
        <v>842</v>
      </c>
      <c r="B26" s="56" t="s">
        <v>921</v>
      </c>
      <c r="Q26" s="47">
        <v>2</v>
      </c>
      <c r="R26" s="47">
        <v>2</v>
      </c>
    </row>
    <row r="27" spans="1:28" x14ac:dyDescent="0.2">
      <c r="B27" s="56"/>
    </row>
    <row r="28" spans="1:28" x14ac:dyDescent="0.2">
      <c r="A28" s="29" t="s">
        <v>1131</v>
      </c>
      <c r="B28" s="56" t="s">
        <v>1132</v>
      </c>
      <c r="M28" s="47">
        <v>2</v>
      </c>
      <c r="N28" s="47">
        <v>2</v>
      </c>
    </row>
    <row r="29" spans="1:28" s="56" customFormat="1" x14ac:dyDescent="0.2">
      <c r="A29" s="29" t="s">
        <v>1272</v>
      </c>
      <c r="B29" s="56" t="s">
        <v>885</v>
      </c>
      <c r="C29" s="58"/>
      <c r="D29" s="58"/>
      <c r="E29" s="58"/>
      <c r="F29" s="58"/>
      <c r="G29" s="58"/>
      <c r="H29" s="58">
        <v>1</v>
      </c>
      <c r="I29" s="58"/>
      <c r="J29" s="58"/>
      <c r="K29" s="59"/>
      <c r="L29" s="60"/>
      <c r="M29" s="58">
        <v>2</v>
      </c>
      <c r="N29" s="58">
        <v>2</v>
      </c>
      <c r="O29" s="61"/>
      <c r="P29" s="61"/>
      <c r="Q29" s="58"/>
      <c r="R29" s="47">
        <v>1</v>
      </c>
      <c r="S29" s="146"/>
      <c r="T29" s="58"/>
      <c r="U29" s="58"/>
      <c r="V29" s="58"/>
      <c r="W29" s="58"/>
      <c r="X29" s="58"/>
      <c r="Y29" s="58"/>
      <c r="Z29" s="58"/>
      <c r="AA29" s="58"/>
      <c r="AB29" s="58"/>
    </row>
    <row r="30" spans="1:28" s="56" customFormat="1" x14ac:dyDescent="0.2">
      <c r="A30" s="29" t="s">
        <v>877</v>
      </c>
      <c r="B30" s="56" t="s">
        <v>883</v>
      </c>
      <c r="C30" s="58"/>
      <c r="D30" s="58"/>
      <c r="E30" s="58"/>
      <c r="F30" s="58"/>
      <c r="G30" s="58"/>
      <c r="H30" s="58"/>
      <c r="I30" s="58"/>
      <c r="J30" s="58"/>
      <c r="K30" s="59"/>
      <c r="L30" s="60"/>
      <c r="M30" s="58"/>
      <c r="N30" s="58">
        <v>2</v>
      </c>
      <c r="O30" s="61"/>
      <c r="P30" s="61"/>
      <c r="Q30" s="58"/>
      <c r="S30" s="146"/>
      <c r="T30" s="58"/>
      <c r="U30" s="58"/>
      <c r="V30" s="58"/>
      <c r="W30" s="58"/>
      <c r="X30" s="58"/>
      <c r="Y30" s="58"/>
      <c r="Z30" s="58"/>
      <c r="AA30" s="58"/>
      <c r="AB30" s="58"/>
    </row>
    <row r="31" spans="1:28" x14ac:dyDescent="0.2">
      <c r="A31" s="29" t="s">
        <v>3</v>
      </c>
      <c r="B31" s="56" t="s">
        <v>326</v>
      </c>
      <c r="C31" s="47">
        <v>9</v>
      </c>
      <c r="D31" s="47">
        <v>2</v>
      </c>
      <c r="E31" s="47">
        <v>8</v>
      </c>
      <c r="F31" s="47">
        <v>5</v>
      </c>
      <c r="G31" s="47">
        <v>12</v>
      </c>
      <c r="H31" s="47">
        <v>13</v>
      </c>
      <c r="I31" s="47">
        <v>20</v>
      </c>
      <c r="J31" s="47">
        <v>17</v>
      </c>
      <c r="K31" s="54"/>
      <c r="L31" s="55"/>
      <c r="M31" s="47">
        <v>15</v>
      </c>
      <c r="N31" s="47">
        <v>52</v>
      </c>
      <c r="Q31" s="47">
        <v>7</v>
      </c>
      <c r="R31" s="47">
        <v>16</v>
      </c>
    </row>
    <row r="32" spans="1:28" s="56" customFormat="1" x14ac:dyDescent="0.2">
      <c r="A32" s="29" t="s">
        <v>1266</v>
      </c>
      <c r="B32" s="56" t="s">
        <v>74</v>
      </c>
      <c r="C32" s="58"/>
      <c r="D32" s="58"/>
      <c r="E32" s="58"/>
      <c r="F32" s="58"/>
      <c r="G32" s="58"/>
      <c r="H32" s="58"/>
      <c r="I32" s="58">
        <v>1</v>
      </c>
      <c r="J32" s="58"/>
      <c r="K32" s="59"/>
      <c r="L32" s="60"/>
      <c r="M32" s="58"/>
      <c r="N32" s="58"/>
      <c r="O32" s="61"/>
      <c r="P32" s="61"/>
      <c r="Q32" s="58"/>
      <c r="S32" s="146"/>
      <c r="T32" s="58"/>
      <c r="U32" s="58"/>
      <c r="V32" s="58"/>
      <c r="W32" s="58"/>
      <c r="X32" s="58"/>
      <c r="Y32" s="58"/>
      <c r="Z32" s="58"/>
      <c r="AA32" s="58"/>
      <c r="AB32" s="58"/>
    </row>
    <row r="33" spans="1:28" s="56" customFormat="1" x14ac:dyDescent="0.2">
      <c r="A33" s="29" t="s">
        <v>1262</v>
      </c>
      <c r="B33" s="56" t="s">
        <v>33</v>
      </c>
      <c r="C33" s="58"/>
      <c r="D33" s="58"/>
      <c r="E33" s="58"/>
      <c r="F33" s="58"/>
      <c r="G33" s="58"/>
      <c r="H33" s="58"/>
      <c r="I33" s="58"/>
      <c r="J33" s="58">
        <v>1</v>
      </c>
      <c r="K33" s="59"/>
      <c r="L33" s="60"/>
      <c r="M33" s="58">
        <v>1</v>
      </c>
      <c r="N33" s="58"/>
      <c r="O33" s="61"/>
      <c r="P33" s="61"/>
      <c r="Q33" s="58"/>
      <c r="S33" s="146"/>
      <c r="T33" s="58"/>
      <c r="U33" s="58"/>
      <c r="V33" s="58"/>
      <c r="W33" s="58"/>
      <c r="X33" s="58"/>
      <c r="Y33" s="58"/>
      <c r="Z33" s="58"/>
      <c r="AA33" s="58"/>
      <c r="AB33" s="58"/>
    </row>
    <row r="34" spans="1:28" s="56" customFormat="1" x14ac:dyDescent="0.2">
      <c r="A34" s="29" t="s">
        <v>1263</v>
      </c>
      <c r="B34" s="56" t="s">
        <v>68</v>
      </c>
      <c r="C34" s="58">
        <v>3</v>
      </c>
      <c r="D34" s="58">
        <v>2</v>
      </c>
      <c r="E34" s="58">
        <v>1</v>
      </c>
      <c r="F34" s="58">
        <v>2</v>
      </c>
      <c r="G34" s="58">
        <v>2</v>
      </c>
      <c r="H34" s="58">
        <v>3</v>
      </c>
      <c r="I34" s="58">
        <v>5</v>
      </c>
      <c r="J34" s="58"/>
      <c r="K34" s="59"/>
      <c r="L34" s="60"/>
      <c r="M34" s="58">
        <v>9</v>
      </c>
      <c r="N34" s="58"/>
      <c r="O34" s="61"/>
      <c r="P34" s="61"/>
      <c r="Q34" s="58">
        <v>2</v>
      </c>
      <c r="S34" s="146"/>
      <c r="T34" s="58"/>
      <c r="U34" s="58"/>
      <c r="V34" s="58"/>
      <c r="W34" s="58"/>
      <c r="X34" s="58"/>
      <c r="Y34" s="58"/>
      <c r="Z34" s="58"/>
      <c r="AA34" s="58"/>
      <c r="AB34" s="58"/>
    </row>
    <row r="35" spans="1:28" s="56" customFormat="1" x14ac:dyDescent="0.2">
      <c r="A35" s="29" t="s">
        <v>1264</v>
      </c>
      <c r="B35" s="56" t="s">
        <v>67</v>
      </c>
      <c r="C35" s="58"/>
      <c r="D35" s="58"/>
      <c r="E35" s="58"/>
      <c r="F35" s="58"/>
      <c r="G35" s="58"/>
      <c r="H35" s="58">
        <v>1</v>
      </c>
      <c r="I35" s="58">
        <v>1</v>
      </c>
      <c r="J35" s="58">
        <v>8</v>
      </c>
      <c r="K35" s="59"/>
      <c r="L35" s="60"/>
      <c r="M35" s="58">
        <v>2</v>
      </c>
      <c r="N35" s="58"/>
      <c r="O35" s="61"/>
      <c r="P35" s="61"/>
      <c r="Q35" s="58"/>
      <c r="S35" s="146"/>
      <c r="T35" s="58"/>
      <c r="U35" s="58"/>
      <c r="V35" s="58"/>
      <c r="W35" s="58"/>
      <c r="X35" s="58"/>
      <c r="Y35" s="58"/>
      <c r="Z35" s="58"/>
      <c r="AA35" s="58"/>
      <c r="AB35" s="58"/>
    </row>
    <row r="36" spans="1:28" s="56" customFormat="1" x14ac:dyDescent="0.2">
      <c r="A36" s="29" t="s">
        <v>1265</v>
      </c>
      <c r="B36" s="56" t="s">
        <v>91</v>
      </c>
      <c r="C36" s="58"/>
      <c r="D36" s="58"/>
      <c r="E36" s="58">
        <v>1</v>
      </c>
      <c r="F36" s="58">
        <v>1</v>
      </c>
      <c r="G36" s="58"/>
      <c r="H36" s="58">
        <v>1</v>
      </c>
      <c r="I36" s="58"/>
      <c r="J36" s="58">
        <v>2</v>
      </c>
      <c r="K36" s="59"/>
      <c r="L36" s="60"/>
      <c r="M36" s="58">
        <v>5</v>
      </c>
      <c r="N36" s="58"/>
      <c r="O36" s="61"/>
      <c r="P36" s="61"/>
      <c r="Q36" s="58">
        <v>7</v>
      </c>
      <c r="S36" s="146"/>
      <c r="T36" s="58"/>
      <c r="U36" s="58"/>
      <c r="V36" s="58"/>
      <c r="W36" s="58"/>
      <c r="X36" s="58"/>
      <c r="Y36" s="58"/>
      <c r="Z36" s="58"/>
      <c r="AA36" s="58"/>
      <c r="AB36" s="58"/>
    </row>
    <row r="37" spans="1:28" x14ac:dyDescent="0.2">
      <c r="A37" s="29" t="s">
        <v>4</v>
      </c>
      <c r="B37" s="56" t="s">
        <v>75</v>
      </c>
      <c r="G37" s="47">
        <v>2</v>
      </c>
      <c r="H37" s="47">
        <v>1</v>
      </c>
      <c r="K37" s="54"/>
      <c r="L37" s="55"/>
      <c r="M37" s="47">
        <v>4</v>
      </c>
      <c r="N37" s="47">
        <v>12</v>
      </c>
      <c r="R37" s="47">
        <v>8</v>
      </c>
    </row>
    <row r="38" spans="1:28" x14ac:dyDescent="0.2">
      <c r="B38" s="56"/>
      <c r="K38" s="54"/>
      <c r="L38" s="55"/>
    </row>
    <row r="39" spans="1:28" x14ac:dyDescent="0.2">
      <c r="A39" s="29" t="s">
        <v>15</v>
      </c>
      <c r="B39" s="56" t="s">
        <v>440</v>
      </c>
      <c r="C39" s="47">
        <v>1</v>
      </c>
      <c r="F39" s="47">
        <v>2</v>
      </c>
      <c r="G39" s="47">
        <v>8</v>
      </c>
      <c r="H39" s="47">
        <v>15</v>
      </c>
      <c r="I39" s="47">
        <v>17</v>
      </c>
      <c r="J39" s="47">
        <v>23</v>
      </c>
      <c r="K39" s="54"/>
      <c r="L39" s="55"/>
      <c r="M39" s="47">
        <v>26</v>
      </c>
      <c r="N39" s="47">
        <v>116</v>
      </c>
      <c r="Q39" s="47">
        <v>23</v>
      </c>
      <c r="R39" s="47">
        <v>88</v>
      </c>
    </row>
    <row r="40" spans="1:28" x14ac:dyDescent="0.2">
      <c r="A40" s="29" t="s">
        <v>5</v>
      </c>
      <c r="B40" s="56" t="s">
        <v>81</v>
      </c>
      <c r="C40" s="47">
        <v>3</v>
      </c>
      <c r="D40" s="47">
        <v>3</v>
      </c>
      <c r="E40" s="47">
        <v>3</v>
      </c>
      <c r="F40" s="47">
        <v>2</v>
      </c>
      <c r="G40" s="47">
        <v>2</v>
      </c>
      <c r="H40" s="47">
        <v>4</v>
      </c>
      <c r="I40" s="47">
        <v>6</v>
      </c>
      <c r="J40" s="47">
        <v>6</v>
      </c>
      <c r="K40" s="54"/>
      <c r="L40" s="55"/>
      <c r="M40" s="47">
        <v>9</v>
      </c>
      <c r="N40" s="47">
        <v>42</v>
      </c>
      <c r="Q40" s="47">
        <v>19</v>
      </c>
      <c r="R40" s="47">
        <v>77</v>
      </c>
    </row>
    <row r="41" spans="1:28" x14ac:dyDescent="0.2">
      <c r="A41" s="29" t="s">
        <v>121</v>
      </c>
      <c r="B41" s="56" t="s">
        <v>317</v>
      </c>
      <c r="M41" s="47">
        <v>7</v>
      </c>
      <c r="N41" s="47">
        <v>11</v>
      </c>
      <c r="Q41" s="47">
        <v>4</v>
      </c>
      <c r="R41" s="47">
        <v>9</v>
      </c>
    </row>
    <row r="42" spans="1:28" x14ac:dyDescent="0.2">
      <c r="A42" s="29" t="s">
        <v>35</v>
      </c>
      <c r="B42" s="56" t="s">
        <v>887</v>
      </c>
      <c r="M42" s="47">
        <v>1</v>
      </c>
      <c r="N42" s="47">
        <v>2</v>
      </c>
    </row>
    <row r="43" spans="1:28" x14ac:dyDescent="0.2">
      <c r="A43" s="29" t="s">
        <v>6</v>
      </c>
      <c r="B43" s="56" t="s">
        <v>441</v>
      </c>
      <c r="H43" s="47">
        <v>6</v>
      </c>
      <c r="I43" s="47">
        <v>1</v>
      </c>
      <c r="J43" s="47">
        <v>3</v>
      </c>
      <c r="K43" s="54"/>
      <c r="L43" s="55"/>
      <c r="M43" s="47">
        <v>15</v>
      </c>
      <c r="N43" s="47">
        <v>81</v>
      </c>
      <c r="Q43" s="47">
        <v>13</v>
      </c>
      <c r="R43" s="47">
        <v>47</v>
      </c>
    </row>
    <row r="44" spans="1:28" x14ac:dyDescent="0.2">
      <c r="A44" s="29" t="s">
        <v>20</v>
      </c>
      <c r="B44" s="56" t="s">
        <v>319</v>
      </c>
      <c r="K44" s="54"/>
      <c r="L44" s="55"/>
      <c r="N44" s="47">
        <v>1</v>
      </c>
      <c r="R44" s="47">
        <v>1</v>
      </c>
    </row>
    <row r="45" spans="1:28" x14ac:dyDescent="0.2">
      <c r="A45" s="29" t="s">
        <v>31</v>
      </c>
      <c r="B45" s="56" t="s">
        <v>327</v>
      </c>
      <c r="E45" s="47">
        <v>1</v>
      </c>
      <c r="F45" s="47">
        <v>1</v>
      </c>
      <c r="G45" s="47">
        <v>3</v>
      </c>
      <c r="H45" s="47">
        <v>1</v>
      </c>
      <c r="I45" s="47">
        <v>8</v>
      </c>
      <c r="J45" s="47">
        <v>4</v>
      </c>
      <c r="K45" s="54"/>
      <c r="L45" s="55"/>
      <c r="M45" s="47">
        <v>30</v>
      </c>
      <c r="N45" s="47">
        <v>136</v>
      </c>
      <c r="Q45" s="47">
        <v>27</v>
      </c>
      <c r="R45" s="47">
        <v>83</v>
      </c>
    </row>
    <row r="46" spans="1:28" x14ac:dyDescent="0.2">
      <c r="A46" s="29" t="s">
        <v>130</v>
      </c>
      <c r="B46" s="56" t="s">
        <v>349</v>
      </c>
      <c r="K46" s="54"/>
      <c r="L46" s="55"/>
      <c r="N46" s="47">
        <v>1</v>
      </c>
    </row>
    <row r="47" spans="1:28" x14ac:dyDescent="0.2">
      <c r="A47" s="29" t="s">
        <v>123</v>
      </c>
      <c r="B47" s="56" t="s">
        <v>347</v>
      </c>
      <c r="F47" s="47">
        <v>1</v>
      </c>
      <c r="H47" s="47">
        <v>2</v>
      </c>
      <c r="I47" s="47">
        <v>2</v>
      </c>
      <c r="J47" s="47">
        <v>1</v>
      </c>
      <c r="K47" s="54"/>
      <c r="L47" s="55"/>
      <c r="M47" s="47">
        <v>1</v>
      </c>
      <c r="N47" s="47">
        <v>1</v>
      </c>
    </row>
    <row r="48" spans="1:28" x14ac:dyDescent="0.2">
      <c r="A48" s="29" t="s">
        <v>132</v>
      </c>
      <c r="B48" s="56" t="s">
        <v>330</v>
      </c>
      <c r="H48" s="47">
        <v>1</v>
      </c>
      <c r="K48" s="54"/>
      <c r="L48" s="55"/>
      <c r="R48" s="47">
        <v>3</v>
      </c>
    </row>
    <row r="49" spans="1:18" x14ac:dyDescent="0.2">
      <c r="A49" s="29" t="s">
        <v>28</v>
      </c>
      <c r="B49" s="56" t="s">
        <v>332</v>
      </c>
      <c r="H49" s="47">
        <v>1</v>
      </c>
      <c r="K49" s="54"/>
      <c r="L49" s="55"/>
      <c r="R49" s="47">
        <v>1</v>
      </c>
    </row>
    <row r="50" spans="1:18" x14ac:dyDescent="0.2">
      <c r="A50" s="29" t="s">
        <v>29</v>
      </c>
      <c r="B50" s="56" t="s">
        <v>333</v>
      </c>
      <c r="K50" s="54"/>
      <c r="L50" s="55"/>
      <c r="N50" s="47">
        <v>1</v>
      </c>
    </row>
    <row r="51" spans="1:18" x14ac:dyDescent="0.2">
      <c r="A51" s="29" t="s">
        <v>108</v>
      </c>
      <c r="B51" s="56" t="s">
        <v>381</v>
      </c>
      <c r="I51" s="47">
        <v>1</v>
      </c>
      <c r="K51" s="54"/>
      <c r="L51" s="55"/>
      <c r="N51" s="47">
        <v>1</v>
      </c>
      <c r="R51" s="47">
        <v>1</v>
      </c>
    </row>
    <row r="52" spans="1:18" x14ac:dyDescent="0.2">
      <c r="A52" s="29" t="s">
        <v>13</v>
      </c>
      <c r="B52" s="56" t="s">
        <v>372</v>
      </c>
      <c r="H52" s="47">
        <v>1</v>
      </c>
      <c r="K52" s="54"/>
      <c r="L52" s="55"/>
      <c r="N52" s="47">
        <v>2</v>
      </c>
    </row>
    <row r="53" spans="1:18" x14ac:dyDescent="0.2">
      <c r="A53" s="29" t="s">
        <v>24</v>
      </c>
      <c r="B53" s="56" t="s">
        <v>320</v>
      </c>
      <c r="I53" s="47">
        <v>1</v>
      </c>
      <c r="K53" s="54"/>
      <c r="L53" s="55"/>
      <c r="M53" s="47">
        <v>1</v>
      </c>
      <c r="N53" s="47">
        <v>5</v>
      </c>
      <c r="Q53" s="47">
        <v>8</v>
      </c>
      <c r="R53" s="47">
        <v>20</v>
      </c>
    </row>
    <row r="54" spans="1:18" x14ac:dyDescent="0.2">
      <c r="A54" s="29" t="s">
        <v>1130</v>
      </c>
      <c r="B54" s="56" t="s">
        <v>1134</v>
      </c>
      <c r="K54" s="54"/>
      <c r="L54" s="55"/>
      <c r="R54" s="47">
        <v>1</v>
      </c>
    </row>
    <row r="55" spans="1:18" x14ac:dyDescent="0.2">
      <c r="A55" s="29" t="s">
        <v>124</v>
      </c>
      <c r="B55" s="56" t="s">
        <v>873</v>
      </c>
      <c r="K55" s="54"/>
      <c r="L55" s="55"/>
      <c r="N55" s="47">
        <v>2</v>
      </c>
      <c r="R55" s="47">
        <v>5</v>
      </c>
    </row>
    <row r="56" spans="1:18" x14ac:dyDescent="0.2">
      <c r="A56" s="29" t="s">
        <v>134</v>
      </c>
      <c r="B56" s="56" t="s">
        <v>334</v>
      </c>
      <c r="J56" s="47">
        <v>1</v>
      </c>
      <c r="K56" s="54"/>
      <c r="L56" s="55"/>
      <c r="N56" s="47">
        <v>1</v>
      </c>
    </row>
    <row r="57" spans="1:18" x14ac:dyDescent="0.2">
      <c r="A57" s="29" t="s">
        <v>109</v>
      </c>
      <c r="B57" s="56" t="s">
        <v>362</v>
      </c>
      <c r="C57" s="47">
        <v>4</v>
      </c>
      <c r="D57" s="47">
        <v>3</v>
      </c>
      <c r="F57" s="47">
        <v>2</v>
      </c>
      <c r="H57" s="47">
        <v>5</v>
      </c>
      <c r="I57" s="47">
        <v>6</v>
      </c>
      <c r="J57" s="47">
        <v>2</v>
      </c>
      <c r="K57" s="54"/>
      <c r="L57" s="55"/>
      <c r="M57" s="47">
        <v>4</v>
      </c>
      <c r="N57" s="47">
        <v>14</v>
      </c>
      <c r="Q57" s="47">
        <v>6</v>
      </c>
      <c r="R57" s="47">
        <v>13</v>
      </c>
    </row>
    <row r="58" spans="1:18" x14ac:dyDescent="0.2">
      <c r="A58" s="29" t="s">
        <v>22</v>
      </c>
      <c r="B58" s="56" t="s">
        <v>87</v>
      </c>
      <c r="D58" s="47">
        <v>1</v>
      </c>
      <c r="E58" s="47">
        <v>1</v>
      </c>
      <c r="I58" s="47">
        <v>1</v>
      </c>
      <c r="K58" s="54"/>
      <c r="L58" s="55"/>
      <c r="N58" s="47">
        <v>20</v>
      </c>
      <c r="R58" s="47">
        <v>8</v>
      </c>
    </row>
    <row r="59" spans="1:18" x14ac:dyDescent="0.2">
      <c r="A59" s="29" t="s">
        <v>7</v>
      </c>
      <c r="B59" s="56" t="s">
        <v>335</v>
      </c>
      <c r="C59" s="47">
        <v>19</v>
      </c>
      <c r="D59" s="47">
        <v>17</v>
      </c>
      <c r="E59" s="47">
        <v>22</v>
      </c>
      <c r="F59" s="47">
        <v>21</v>
      </c>
      <c r="G59" s="47">
        <v>17</v>
      </c>
      <c r="H59" s="47">
        <v>29</v>
      </c>
      <c r="I59" s="47">
        <v>53</v>
      </c>
      <c r="J59" s="47">
        <v>28</v>
      </c>
      <c r="K59" s="54"/>
      <c r="L59" s="55"/>
      <c r="M59" s="47">
        <v>31</v>
      </c>
      <c r="N59" s="47">
        <v>136</v>
      </c>
      <c r="Q59" s="47">
        <v>43</v>
      </c>
      <c r="R59" s="47">
        <v>146</v>
      </c>
    </row>
    <row r="60" spans="1:18" x14ac:dyDescent="0.2">
      <c r="A60" s="29" t="s">
        <v>11</v>
      </c>
      <c r="B60" s="56" t="s">
        <v>47</v>
      </c>
      <c r="C60" s="47">
        <v>1</v>
      </c>
      <c r="E60" s="47">
        <v>1</v>
      </c>
      <c r="F60" s="47">
        <v>9</v>
      </c>
      <c r="G60" s="47">
        <v>10</v>
      </c>
      <c r="H60" s="47">
        <v>19</v>
      </c>
      <c r="I60" s="47">
        <v>26</v>
      </c>
      <c r="J60" s="47">
        <v>19</v>
      </c>
      <c r="K60" s="54"/>
      <c r="L60" s="55"/>
      <c r="M60" s="47">
        <v>32</v>
      </c>
      <c r="N60" s="47">
        <v>153</v>
      </c>
      <c r="Q60" s="47">
        <v>33</v>
      </c>
      <c r="R60" s="47">
        <v>90</v>
      </c>
    </row>
    <row r="61" spans="1:18" x14ac:dyDescent="0.2">
      <c r="A61" s="29" t="s">
        <v>135</v>
      </c>
      <c r="B61" s="56" t="s">
        <v>318</v>
      </c>
      <c r="J61" s="47">
        <v>1</v>
      </c>
      <c r="K61" s="54"/>
      <c r="L61" s="55"/>
      <c r="M61" s="47">
        <v>8</v>
      </c>
      <c r="N61" s="47">
        <v>19</v>
      </c>
      <c r="Q61" s="47">
        <v>10</v>
      </c>
      <c r="R61" s="47">
        <v>26</v>
      </c>
    </row>
    <row r="62" spans="1:18" x14ac:dyDescent="0.2">
      <c r="A62" s="29" t="s">
        <v>136</v>
      </c>
      <c r="B62" s="56" t="s">
        <v>872</v>
      </c>
      <c r="H62" s="47">
        <v>3</v>
      </c>
      <c r="I62" s="47">
        <v>1</v>
      </c>
      <c r="K62" s="54"/>
      <c r="L62" s="55"/>
      <c r="M62" s="47">
        <v>2</v>
      </c>
      <c r="N62" s="47">
        <v>9</v>
      </c>
      <c r="Q62" s="47">
        <v>2</v>
      </c>
      <c r="R62" s="47">
        <v>9</v>
      </c>
    </row>
    <row r="63" spans="1:18" x14ac:dyDescent="0.2">
      <c r="A63" s="29" t="s">
        <v>8</v>
      </c>
      <c r="B63" s="56" t="s">
        <v>336</v>
      </c>
      <c r="C63" s="47">
        <v>35</v>
      </c>
      <c r="D63" s="47">
        <v>11</v>
      </c>
      <c r="E63" s="47">
        <v>30</v>
      </c>
      <c r="F63" s="47">
        <v>17</v>
      </c>
      <c r="G63" s="47">
        <v>47</v>
      </c>
      <c r="H63" s="47">
        <v>28</v>
      </c>
      <c r="I63" s="47">
        <v>56</v>
      </c>
      <c r="J63" s="47">
        <v>32</v>
      </c>
      <c r="K63" s="54"/>
      <c r="L63" s="55"/>
      <c r="M63" s="47">
        <v>58</v>
      </c>
      <c r="N63" s="47">
        <v>227</v>
      </c>
      <c r="Q63" s="47">
        <v>33</v>
      </c>
      <c r="R63" s="47">
        <v>123</v>
      </c>
    </row>
    <row r="64" spans="1:18" x14ac:dyDescent="0.2">
      <c r="A64" s="29" t="s">
        <v>138</v>
      </c>
      <c r="B64" s="56" t="s">
        <v>339</v>
      </c>
      <c r="K64" s="54"/>
      <c r="L64" s="55"/>
      <c r="R64" s="47">
        <v>2</v>
      </c>
    </row>
    <row r="65" spans="1:28" x14ac:dyDescent="0.2">
      <c r="A65" s="29" t="s">
        <v>12</v>
      </c>
      <c r="B65" s="56" t="s">
        <v>718</v>
      </c>
      <c r="K65" s="54"/>
      <c r="L65" s="55"/>
      <c r="N65" s="47">
        <v>1</v>
      </c>
    </row>
    <row r="66" spans="1:28" x14ac:dyDescent="0.2">
      <c r="A66" s="29" t="s">
        <v>9</v>
      </c>
      <c r="B66" s="56" t="s">
        <v>442</v>
      </c>
      <c r="C66" s="47">
        <v>34</v>
      </c>
      <c r="D66" s="47">
        <v>26</v>
      </c>
      <c r="E66" s="47">
        <v>38</v>
      </c>
      <c r="F66" s="47">
        <v>29</v>
      </c>
      <c r="G66" s="47">
        <v>38</v>
      </c>
      <c r="H66" s="47">
        <v>37</v>
      </c>
      <c r="I66" s="47">
        <v>37</v>
      </c>
      <c r="J66" s="47">
        <v>47</v>
      </c>
      <c r="K66" s="54"/>
      <c r="L66" s="55"/>
      <c r="M66" s="47">
        <v>32</v>
      </c>
      <c r="N66" s="47">
        <v>110</v>
      </c>
      <c r="Q66" s="47">
        <v>22</v>
      </c>
      <c r="R66" s="47">
        <v>87</v>
      </c>
    </row>
    <row r="67" spans="1:28" x14ac:dyDescent="0.2">
      <c r="A67" s="62" t="s">
        <v>1273</v>
      </c>
      <c r="B67" s="71" t="s">
        <v>880</v>
      </c>
      <c r="K67" s="54"/>
      <c r="L67" s="55"/>
      <c r="M67" s="47">
        <v>1</v>
      </c>
      <c r="Q67" s="47">
        <v>2</v>
      </c>
      <c r="R67" s="47">
        <v>2</v>
      </c>
    </row>
    <row r="68" spans="1:28" x14ac:dyDescent="0.2">
      <c r="A68" s="62" t="s">
        <v>1274</v>
      </c>
      <c r="B68" s="71" t="s">
        <v>881</v>
      </c>
      <c r="K68" s="54"/>
      <c r="L68" s="55"/>
      <c r="R68" s="47">
        <v>2</v>
      </c>
    </row>
    <row r="69" spans="1:28" x14ac:dyDescent="0.2">
      <c r="A69" s="62" t="s">
        <v>215</v>
      </c>
      <c r="B69" s="71" t="s">
        <v>321</v>
      </c>
      <c r="K69" s="54"/>
      <c r="L69" s="55"/>
      <c r="N69" s="47">
        <v>3</v>
      </c>
      <c r="Q69" s="47">
        <v>1</v>
      </c>
      <c r="R69" s="47">
        <v>1</v>
      </c>
    </row>
    <row r="71" spans="1:28" s="49" customFormat="1" x14ac:dyDescent="0.2">
      <c r="A71" s="49" t="s">
        <v>110</v>
      </c>
      <c r="C71" s="52">
        <v>80</v>
      </c>
      <c r="D71" s="52">
        <v>78</v>
      </c>
      <c r="E71" s="52">
        <v>76</v>
      </c>
      <c r="F71" s="52">
        <v>80</v>
      </c>
      <c r="G71" s="52">
        <v>92</v>
      </c>
      <c r="H71" s="52">
        <v>80</v>
      </c>
      <c r="I71" s="52">
        <v>80</v>
      </c>
      <c r="J71" s="52">
        <v>80</v>
      </c>
      <c r="K71" s="53">
        <v>0</v>
      </c>
      <c r="L71" s="53"/>
      <c r="M71" s="52">
        <v>80</v>
      </c>
      <c r="N71" s="52"/>
      <c r="O71" s="53"/>
      <c r="P71" s="53"/>
      <c r="Q71" s="52">
        <v>88</v>
      </c>
      <c r="R71" s="52"/>
      <c r="S71" s="53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x14ac:dyDescent="0.2">
      <c r="A72" s="29" t="s">
        <v>15</v>
      </c>
      <c r="B72" s="56" t="s">
        <v>440</v>
      </c>
      <c r="C72" s="30">
        <v>1.30555555555556E-2</v>
      </c>
      <c r="D72" s="30"/>
      <c r="E72" s="30"/>
      <c r="F72" s="30">
        <v>2.65E-3</v>
      </c>
      <c r="G72" s="30">
        <v>0.125878974845752</v>
      </c>
      <c r="H72" s="30">
        <v>2.2224249999999999</v>
      </c>
      <c r="I72" s="30">
        <v>0.31932500000000003</v>
      </c>
      <c r="J72" s="30">
        <v>0.57377500000000003</v>
      </c>
      <c r="K72" s="54"/>
      <c r="L72" s="55"/>
      <c r="M72" s="30">
        <v>1.27</v>
      </c>
      <c r="Q72" s="30">
        <v>1.25</v>
      </c>
    </row>
    <row r="73" spans="1:28" x14ac:dyDescent="0.2">
      <c r="A73" s="29" t="s">
        <v>106</v>
      </c>
      <c r="B73" s="57" t="s">
        <v>438</v>
      </c>
      <c r="C73" s="30">
        <v>2.2792929292929299E-2</v>
      </c>
      <c r="D73" s="30">
        <v>0.70960026737967896</v>
      </c>
      <c r="E73" s="30">
        <v>0.92801111111111101</v>
      </c>
      <c r="F73" s="30">
        <v>0.94815000000000005</v>
      </c>
      <c r="G73" s="30">
        <v>0.58637873754152803</v>
      </c>
      <c r="H73" s="30">
        <v>1.03565</v>
      </c>
      <c r="I73" s="30">
        <v>1.5034749999999999</v>
      </c>
      <c r="J73" s="30">
        <v>0.57415000000000005</v>
      </c>
      <c r="K73" s="54"/>
      <c r="L73" s="55"/>
      <c r="M73" s="30">
        <v>0.51</v>
      </c>
      <c r="Q73" s="30">
        <v>0.75</v>
      </c>
    </row>
    <row r="74" spans="1:28" x14ac:dyDescent="0.2">
      <c r="A74" s="29" t="s">
        <v>5</v>
      </c>
      <c r="B74" s="56" t="s">
        <v>81</v>
      </c>
      <c r="C74" s="30">
        <v>6.7888888888888901E-2</v>
      </c>
      <c r="D74" s="30">
        <v>6.2991978609625701E-2</v>
      </c>
      <c r="E74" s="30">
        <v>0.14869444444444399</v>
      </c>
      <c r="F74" s="30">
        <v>0.45624999999999999</v>
      </c>
      <c r="G74" s="30">
        <v>2.04162316089226E-2</v>
      </c>
      <c r="H74" s="30">
        <v>0.70625000000000004</v>
      </c>
      <c r="I74" s="30">
        <v>0.29849999999999999</v>
      </c>
      <c r="J74" s="30">
        <v>0.85317500000000002</v>
      </c>
      <c r="K74" s="54"/>
      <c r="L74" s="55"/>
      <c r="M74" s="30">
        <v>0.15</v>
      </c>
      <c r="Q74" s="30">
        <v>1.33</v>
      </c>
    </row>
    <row r="75" spans="1:28" x14ac:dyDescent="0.2">
      <c r="A75" s="29" t="s">
        <v>121</v>
      </c>
      <c r="B75" s="56" t="s">
        <v>317</v>
      </c>
      <c r="M75" s="30">
        <v>0.02</v>
      </c>
      <c r="Q75" s="30">
        <v>0.12</v>
      </c>
    </row>
    <row r="76" spans="1:28" x14ac:dyDescent="0.2">
      <c r="A76" s="29" t="s">
        <v>105</v>
      </c>
      <c r="C76" s="30">
        <v>4.0979292929292903</v>
      </c>
      <c r="D76" s="30">
        <v>9.89636229946524</v>
      </c>
      <c r="E76" s="30">
        <v>6.3598722222222204</v>
      </c>
      <c r="F76" s="30">
        <v>13.779375</v>
      </c>
      <c r="G76" s="30">
        <v>9.2460227812055091</v>
      </c>
      <c r="H76" s="30">
        <v>9.1805000000000003</v>
      </c>
      <c r="I76" s="30">
        <v>14.092325000000001</v>
      </c>
      <c r="J76" s="30">
        <v>8.3917000000000002</v>
      </c>
      <c r="K76" s="54"/>
      <c r="L76" s="55"/>
      <c r="M76" s="30">
        <v>6.15</v>
      </c>
      <c r="Q76" s="30">
        <v>9.3000000000000007</v>
      </c>
    </row>
    <row r="77" spans="1:28" x14ac:dyDescent="0.2">
      <c r="A77" s="29" t="s">
        <v>35</v>
      </c>
      <c r="B77" s="56" t="s">
        <v>887</v>
      </c>
      <c r="M77" s="30">
        <v>0</v>
      </c>
      <c r="Q77" s="30"/>
    </row>
    <row r="78" spans="1:28" x14ac:dyDescent="0.2">
      <c r="A78" s="29" t="s">
        <v>6</v>
      </c>
      <c r="B78" s="56" t="s">
        <v>441</v>
      </c>
      <c r="C78" s="30"/>
      <c r="D78" s="30"/>
      <c r="E78" s="30"/>
      <c r="F78" s="30"/>
      <c r="G78" s="30">
        <v>0</v>
      </c>
      <c r="H78" s="30">
        <v>0.28849999999999998</v>
      </c>
      <c r="I78" s="30">
        <v>2.6499999999999999E-2</v>
      </c>
      <c r="J78" s="30">
        <v>5.1499999999999997E-2</v>
      </c>
      <c r="K78" s="54"/>
      <c r="L78" s="55"/>
      <c r="M78" s="30">
        <v>7.0000000000000007E-2</v>
      </c>
      <c r="Q78" s="30">
        <v>0.32</v>
      </c>
    </row>
    <row r="79" spans="1:28" x14ac:dyDescent="0.2">
      <c r="A79" s="29" t="s">
        <v>150</v>
      </c>
      <c r="B79" s="56"/>
      <c r="C79" s="30"/>
      <c r="D79" s="30"/>
      <c r="E79" s="30"/>
      <c r="F79" s="30"/>
      <c r="G79" s="30"/>
      <c r="H79" s="30"/>
      <c r="I79" s="30"/>
      <c r="J79" s="30"/>
      <c r="K79" s="54"/>
      <c r="L79" s="55"/>
      <c r="M79" s="30"/>
      <c r="Q79" s="30">
        <v>0</v>
      </c>
    </row>
    <row r="80" spans="1:28" x14ac:dyDescent="0.2">
      <c r="A80" s="29" t="s">
        <v>31</v>
      </c>
      <c r="B80" s="56" t="s">
        <v>327</v>
      </c>
      <c r="C80" s="30"/>
      <c r="D80" s="30"/>
      <c r="E80" s="30">
        <v>1.175E-2</v>
      </c>
      <c r="F80" s="30">
        <v>0.11749999999999999</v>
      </c>
      <c r="G80" s="30">
        <v>3.6976744186046497E-2</v>
      </c>
      <c r="H80" s="30">
        <v>0.11749999999999999</v>
      </c>
      <c r="I80" s="30">
        <v>0.15909999999999999</v>
      </c>
      <c r="J80" s="30">
        <v>0.59</v>
      </c>
      <c r="K80" s="54"/>
      <c r="L80" s="55"/>
      <c r="M80" s="30">
        <v>0.35</v>
      </c>
      <c r="Q80" s="30">
        <v>0.88</v>
      </c>
    </row>
    <row r="81" spans="1:17" x14ac:dyDescent="0.2">
      <c r="A81" s="29" t="s">
        <v>123</v>
      </c>
      <c r="B81" s="56" t="s">
        <v>347</v>
      </c>
      <c r="C81" s="30"/>
      <c r="D81" s="30"/>
      <c r="E81" s="30"/>
      <c r="F81" s="30">
        <v>0.35249999999999998</v>
      </c>
      <c r="G81" s="30">
        <v>0</v>
      </c>
      <c r="H81" s="30">
        <v>0.23499999999999999</v>
      </c>
      <c r="I81" s="30">
        <v>0.24675</v>
      </c>
      <c r="J81" s="30">
        <v>0.11749999999999999</v>
      </c>
      <c r="K81" s="54"/>
      <c r="L81" s="55"/>
      <c r="M81" s="30">
        <v>0</v>
      </c>
      <c r="Q81" s="30"/>
    </row>
    <row r="82" spans="1:17" x14ac:dyDescent="0.2">
      <c r="A82" s="29" t="s">
        <v>132</v>
      </c>
      <c r="B82" s="56" t="s">
        <v>330</v>
      </c>
      <c r="C82" s="30"/>
      <c r="D82" s="30"/>
      <c r="E82" s="30"/>
      <c r="F82" s="30"/>
      <c r="G82" s="30">
        <v>0</v>
      </c>
      <c r="H82" s="30">
        <v>6.6250000000000003E-2</v>
      </c>
      <c r="I82" s="30">
        <v>0</v>
      </c>
      <c r="J82" s="30"/>
      <c r="K82" s="54"/>
      <c r="L82" s="55"/>
      <c r="M82" s="30"/>
      <c r="Q82" s="30"/>
    </row>
    <row r="83" spans="1:17" x14ac:dyDescent="0.2">
      <c r="A83" s="29" t="s">
        <v>28</v>
      </c>
      <c r="B83" s="56" t="s">
        <v>332</v>
      </c>
      <c r="C83" s="30"/>
      <c r="D83" s="30"/>
      <c r="E83" s="30"/>
      <c r="F83" s="30"/>
      <c r="G83" s="30">
        <v>0</v>
      </c>
      <c r="H83" s="30">
        <v>5.8749999999999997E-2</v>
      </c>
      <c r="I83" s="30">
        <v>0</v>
      </c>
      <c r="J83" s="30"/>
      <c r="K83" s="54"/>
      <c r="L83" s="55"/>
      <c r="M83" s="30"/>
      <c r="Q83" s="30"/>
    </row>
    <row r="84" spans="1:17" x14ac:dyDescent="0.2">
      <c r="A84" s="29" t="s">
        <v>108</v>
      </c>
      <c r="B84" s="56" t="s">
        <v>381</v>
      </c>
      <c r="C84" s="30"/>
      <c r="D84" s="30"/>
      <c r="E84" s="30"/>
      <c r="F84" s="30"/>
      <c r="G84" s="30"/>
      <c r="H84" s="30"/>
      <c r="I84" s="30">
        <v>0.23499999999999999</v>
      </c>
      <c r="J84" s="30"/>
      <c r="K84" s="54"/>
      <c r="L84" s="55"/>
      <c r="M84" s="30"/>
      <c r="Q84" s="30"/>
    </row>
    <row r="85" spans="1:17" x14ac:dyDescent="0.2">
      <c r="A85" s="29" t="s">
        <v>16</v>
      </c>
      <c r="B85" s="56" t="s">
        <v>886</v>
      </c>
      <c r="C85" s="30">
        <v>2.2994949494949499E-2</v>
      </c>
      <c r="D85" s="30">
        <v>0.29029411764705898</v>
      </c>
      <c r="E85" s="30">
        <v>2.4453611111111102</v>
      </c>
      <c r="F85" s="30">
        <v>3.76</v>
      </c>
      <c r="G85" s="30">
        <v>6.0469340294257199</v>
      </c>
      <c r="H85" s="30">
        <v>4.81175</v>
      </c>
      <c r="I85" s="30">
        <v>3.8055750000000002</v>
      </c>
      <c r="J85" s="30">
        <v>3.6888000000000001</v>
      </c>
      <c r="K85" s="54"/>
      <c r="L85" s="55"/>
      <c r="M85" s="30">
        <v>4.41</v>
      </c>
      <c r="Q85" s="30">
        <v>0.94</v>
      </c>
    </row>
    <row r="86" spans="1:17" x14ac:dyDescent="0.2">
      <c r="A86" s="29" t="s">
        <v>13</v>
      </c>
      <c r="B86" s="56" t="s">
        <v>372</v>
      </c>
      <c r="C86" s="30"/>
      <c r="D86" s="30"/>
      <c r="E86" s="30"/>
      <c r="F86" s="30"/>
      <c r="G86" s="30">
        <v>0</v>
      </c>
      <c r="H86" s="30">
        <v>0.11749999999999999</v>
      </c>
      <c r="I86" s="30">
        <v>0</v>
      </c>
      <c r="J86" s="30"/>
      <c r="K86" s="54"/>
      <c r="L86" s="55"/>
      <c r="M86" s="30"/>
      <c r="Q86" s="30"/>
    </row>
    <row r="87" spans="1:17" x14ac:dyDescent="0.2">
      <c r="A87" s="29" t="s">
        <v>24</v>
      </c>
      <c r="B87" s="56" t="s">
        <v>320</v>
      </c>
      <c r="C87" s="30"/>
      <c r="D87" s="30"/>
      <c r="E87" s="30"/>
      <c r="F87" s="30"/>
      <c r="G87" s="30"/>
      <c r="H87" s="30"/>
      <c r="I87" s="30">
        <v>2.35E-2</v>
      </c>
      <c r="J87" s="30"/>
      <c r="K87" s="54"/>
      <c r="L87" s="55"/>
      <c r="M87" s="30">
        <v>0.06</v>
      </c>
      <c r="Q87" s="30">
        <v>1.28</v>
      </c>
    </row>
    <row r="88" spans="1:17" x14ac:dyDescent="0.2">
      <c r="A88" s="29" t="s">
        <v>134</v>
      </c>
      <c r="B88" s="56" t="s">
        <v>334</v>
      </c>
      <c r="C88" s="30"/>
      <c r="D88" s="30"/>
      <c r="E88" s="30"/>
      <c r="F88" s="30"/>
      <c r="G88" s="30"/>
      <c r="H88" s="30"/>
      <c r="I88" s="30"/>
      <c r="J88" s="30">
        <v>1.175E-3</v>
      </c>
      <c r="K88" s="54"/>
      <c r="L88" s="55"/>
      <c r="M88" s="30"/>
      <c r="Q88" s="30"/>
    </row>
    <row r="89" spans="1:17" x14ac:dyDescent="0.2">
      <c r="A89" s="29" t="s">
        <v>109</v>
      </c>
      <c r="B89" s="56" t="s">
        <v>362</v>
      </c>
      <c r="C89" s="30">
        <v>1.43611111111111</v>
      </c>
      <c r="D89" s="30">
        <v>1.58970588235294</v>
      </c>
      <c r="E89" s="30"/>
      <c r="F89" s="30">
        <v>1.175</v>
      </c>
      <c r="G89" s="30">
        <v>0</v>
      </c>
      <c r="H89" s="30">
        <v>1.46875</v>
      </c>
      <c r="I89" s="30">
        <v>2.5027499999999998</v>
      </c>
      <c r="J89" s="30">
        <v>1.0575000000000001</v>
      </c>
      <c r="K89" s="54"/>
      <c r="L89" s="55"/>
      <c r="M89" s="30">
        <v>2.5</v>
      </c>
      <c r="Q89" s="30">
        <v>0.02</v>
      </c>
    </row>
    <row r="90" spans="1:17" x14ac:dyDescent="0.2">
      <c r="A90" s="29" t="s">
        <v>22</v>
      </c>
      <c r="B90" s="56" t="s">
        <v>87</v>
      </c>
      <c r="C90" s="30"/>
      <c r="D90" s="30">
        <v>1.38235294117647E-3</v>
      </c>
      <c r="E90" s="30">
        <v>7.3611111111111099E-2</v>
      </c>
      <c r="F90" s="30"/>
      <c r="G90" s="30"/>
      <c r="H90" s="30"/>
      <c r="I90" s="30">
        <v>5.8749999999999997E-2</v>
      </c>
      <c r="J90" s="30"/>
      <c r="K90" s="54"/>
      <c r="L90" s="55"/>
      <c r="M90" s="30"/>
      <c r="Q90" s="30"/>
    </row>
    <row r="91" spans="1:17" x14ac:dyDescent="0.2">
      <c r="A91" s="29" t="s">
        <v>7</v>
      </c>
      <c r="B91" s="56" t="s">
        <v>335</v>
      </c>
      <c r="C91" s="30">
        <v>1.65524242424242</v>
      </c>
      <c r="D91" s="30">
        <v>1.48091310160428</v>
      </c>
      <c r="E91" s="30">
        <v>5.8458694444444497</v>
      </c>
      <c r="F91" s="30">
        <v>8.9094999999999995</v>
      </c>
      <c r="G91" s="30">
        <v>1.3524347413383999</v>
      </c>
      <c r="H91" s="30">
        <v>5.3248249999999997</v>
      </c>
      <c r="I91" s="30">
        <v>6.6289749999999996</v>
      </c>
      <c r="J91" s="30">
        <v>3.3681000000000001</v>
      </c>
      <c r="K91" s="54"/>
      <c r="L91" s="55"/>
      <c r="M91" s="30">
        <v>1.53</v>
      </c>
      <c r="Q91" s="30">
        <v>10.8</v>
      </c>
    </row>
    <row r="92" spans="1:17" x14ac:dyDescent="0.2">
      <c r="A92" s="29" t="s">
        <v>11</v>
      </c>
      <c r="B92" s="56" t="s">
        <v>47</v>
      </c>
      <c r="C92" s="30">
        <v>1.2045454545454499E-3</v>
      </c>
      <c r="D92" s="30"/>
      <c r="E92" s="30">
        <v>0.70499999999999996</v>
      </c>
      <c r="F92" s="30">
        <v>0.83174999999999999</v>
      </c>
      <c r="G92" s="30">
        <v>0.69568438538206001</v>
      </c>
      <c r="H92" s="30">
        <v>4.0613250000000001</v>
      </c>
      <c r="I92" s="30">
        <v>0.91785000000000005</v>
      </c>
      <c r="J92" s="30">
        <v>0.53912499999999997</v>
      </c>
      <c r="K92" s="54"/>
      <c r="L92" s="55"/>
      <c r="M92" s="30">
        <v>0.59</v>
      </c>
      <c r="Q92" s="30">
        <v>2.5</v>
      </c>
    </row>
    <row r="93" spans="1:17" x14ac:dyDescent="0.2">
      <c r="A93" s="29" t="s">
        <v>135</v>
      </c>
      <c r="B93" s="56" t="s">
        <v>318</v>
      </c>
      <c r="C93" s="30"/>
      <c r="D93" s="30"/>
      <c r="E93" s="30"/>
      <c r="F93" s="30"/>
      <c r="G93" s="30"/>
      <c r="H93" s="30"/>
      <c r="I93" s="30"/>
      <c r="J93" s="30">
        <v>1.175E-3</v>
      </c>
      <c r="K93" s="54"/>
      <c r="L93" s="55"/>
      <c r="M93" s="30">
        <v>0.13</v>
      </c>
      <c r="Q93" s="30">
        <v>0.33</v>
      </c>
    </row>
    <row r="94" spans="1:17" x14ac:dyDescent="0.2">
      <c r="A94" s="29" t="s">
        <v>4</v>
      </c>
      <c r="B94" s="56" t="s">
        <v>75</v>
      </c>
      <c r="C94" s="30"/>
      <c r="D94" s="30"/>
      <c r="E94" s="30"/>
      <c r="F94" s="30"/>
      <c r="G94" s="30">
        <v>0.39599905078310399</v>
      </c>
      <c r="H94" s="30">
        <v>6.6250000000000003E-2</v>
      </c>
      <c r="I94" s="30">
        <v>0</v>
      </c>
      <c r="J94" s="30"/>
      <c r="K94" s="54"/>
      <c r="L94" s="55"/>
      <c r="M94" s="30">
        <v>0.01</v>
      </c>
      <c r="Q94" s="30"/>
    </row>
    <row r="95" spans="1:17" x14ac:dyDescent="0.2">
      <c r="A95" s="29" t="s">
        <v>136</v>
      </c>
      <c r="B95" s="56" t="s">
        <v>872</v>
      </c>
      <c r="C95" s="30"/>
      <c r="D95" s="30"/>
      <c r="E95" s="30"/>
      <c r="F95" s="30"/>
      <c r="G95" s="30">
        <v>0</v>
      </c>
      <c r="H95" s="30">
        <v>0.15425</v>
      </c>
      <c r="I95" s="30">
        <v>2.35E-2</v>
      </c>
      <c r="J95" s="30"/>
      <c r="K95" s="54"/>
      <c r="L95" s="55"/>
      <c r="M95" s="30">
        <v>0</v>
      </c>
      <c r="Q95" s="30">
        <v>0</v>
      </c>
    </row>
    <row r="96" spans="1:17" x14ac:dyDescent="0.2">
      <c r="A96" s="29" t="s">
        <v>8</v>
      </c>
      <c r="B96" s="56" t="s">
        <v>336</v>
      </c>
      <c r="C96" s="30">
        <v>3.1729898989899001</v>
      </c>
      <c r="D96" s="30">
        <v>1.09464037433155</v>
      </c>
      <c r="E96" s="30">
        <v>5.74718055555556</v>
      </c>
      <c r="F96" s="30">
        <v>3.472175</v>
      </c>
      <c r="G96" s="30">
        <v>11.5682619838633</v>
      </c>
      <c r="H96" s="30">
        <v>8.1954999999999991</v>
      </c>
      <c r="I96" s="30">
        <v>8.6521249999999998</v>
      </c>
      <c r="J96" s="30">
        <v>3.9812500000000002</v>
      </c>
      <c r="K96" s="54"/>
      <c r="L96" s="55"/>
      <c r="M96" s="30">
        <v>3.92</v>
      </c>
      <c r="Q96" s="30">
        <v>6.06</v>
      </c>
    </row>
    <row r="97" spans="1:17" x14ac:dyDescent="0.2">
      <c r="A97" s="29" t="s">
        <v>36</v>
      </c>
      <c r="B97" s="57" t="s">
        <v>37</v>
      </c>
      <c r="C97" s="30">
        <v>13.6828914141414</v>
      </c>
      <c r="D97" s="30">
        <v>1.7054679144385001</v>
      </c>
      <c r="E97" s="30">
        <v>3.8101083333333299</v>
      </c>
      <c r="F97" s="30">
        <v>12.886825</v>
      </c>
      <c r="G97" s="30">
        <v>4.8297660180351203</v>
      </c>
      <c r="H97" s="30">
        <v>9.2669999999999995</v>
      </c>
      <c r="I97" s="30">
        <v>6.7924999999999999E-2</v>
      </c>
      <c r="J97" s="30">
        <v>0.41242499999999999</v>
      </c>
      <c r="K97" s="54"/>
      <c r="L97" s="55"/>
      <c r="M97" s="30">
        <v>1.3</v>
      </c>
      <c r="Q97" s="30">
        <v>1.36</v>
      </c>
    </row>
    <row r="98" spans="1:17" x14ac:dyDescent="0.2">
      <c r="A98" s="29" t="s">
        <v>9</v>
      </c>
      <c r="B98" s="56" t="s">
        <v>442</v>
      </c>
      <c r="C98" s="30">
        <v>2.2819015151515201</v>
      </c>
      <c r="D98" s="30">
        <v>2.3373582887700501</v>
      </c>
      <c r="E98" s="30">
        <v>3.2305583333333301</v>
      </c>
      <c r="F98" s="30">
        <v>4.9608999999999996</v>
      </c>
      <c r="G98" s="30">
        <v>2.5782572377788302</v>
      </c>
      <c r="H98" s="30">
        <v>7.2504999999999997</v>
      </c>
      <c r="I98" s="30">
        <v>2.8260749999999999</v>
      </c>
      <c r="J98" s="30">
        <v>3.7537500000000001</v>
      </c>
      <c r="K98" s="54"/>
      <c r="L98" s="55"/>
      <c r="M98" s="30">
        <v>1.3</v>
      </c>
      <c r="Q98" s="30">
        <v>1.06</v>
      </c>
    </row>
    <row r="99" spans="1:17" x14ac:dyDescent="0.2">
      <c r="A99" s="29" t="s">
        <v>215</v>
      </c>
      <c r="Q99" s="30">
        <v>0</v>
      </c>
    </row>
    <row r="112" spans="1:17" x14ac:dyDescent="0.2">
      <c r="B112" s="71"/>
    </row>
  </sheetData>
  <sortState ref="A74:Z101">
    <sortCondition ref="A74:A101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13"/>
  <sheetViews>
    <sheetView zoomScale="70" zoomScaleNormal="70" workbookViewId="0"/>
  </sheetViews>
  <sheetFormatPr defaultColWidth="9" defaultRowHeight="15" x14ac:dyDescent="0.2"/>
  <cols>
    <col min="1" max="1" width="33.125" style="29" customWidth="1"/>
    <col min="2" max="2" width="38" style="29" customWidth="1"/>
    <col min="3" max="10" width="8" style="47" customWidth="1"/>
    <col min="11" max="12" width="8" style="48" customWidth="1"/>
    <col min="13" max="13" width="8" style="47" customWidth="1"/>
    <col min="14" max="15" width="8" style="48" customWidth="1"/>
    <col min="16" max="17" width="8" style="47" customWidth="1"/>
    <col min="18" max="27" width="8.375" style="47" customWidth="1"/>
    <col min="28" max="1025" width="10.75" style="29" customWidth="1"/>
    <col min="1026" max="16384" width="9" style="29"/>
  </cols>
  <sheetData>
    <row r="1" spans="1:28" ht="15.75" x14ac:dyDescent="0.25">
      <c r="A1" s="29" t="s">
        <v>1310</v>
      </c>
      <c r="B1" s="28"/>
      <c r="AB1" s="47"/>
    </row>
    <row r="2" spans="1:28" ht="15.75" x14ac:dyDescent="0.25">
      <c r="A2" s="28" t="s">
        <v>1288</v>
      </c>
      <c r="B2" s="28"/>
      <c r="AB2" s="47"/>
    </row>
    <row r="4" spans="1:28" s="28" customFormat="1" ht="15.75" x14ac:dyDescent="0.25">
      <c r="A4" s="28" t="s">
        <v>98</v>
      </c>
      <c r="C4" s="50">
        <v>2005</v>
      </c>
      <c r="D4" s="50">
        <v>2006</v>
      </c>
      <c r="E4" s="50">
        <v>2007</v>
      </c>
      <c r="F4" s="50">
        <v>2008</v>
      </c>
      <c r="G4" s="50">
        <v>2009</v>
      </c>
      <c r="H4" s="50">
        <v>2010</v>
      </c>
      <c r="I4" s="50">
        <v>2011</v>
      </c>
      <c r="J4" s="50">
        <v>2012</v>
      </c>
      <c r="K4" s="51">
        <v>2013</v>
      </c>
      <c r="L4" s="51">
        <v>2014</v>
      </c>
      <c r="M4" s="50">
        <v>2015</v>
      </c>
      <c r="N4" s="51">
        <v>2016</v>
      </c>
      <c r="O4" s="51">
        <v>2017</v>
      </c>
      <c r="P4" s="50">
        <v>2018</v>
      </c>
      <c r="Q4" s="50">
        <v>2018</v>
      </c>
      <c r="R4" s="50">
        <v>2019</v>
      </c>
      <c r="S4" s="50">
        <v>2019</v>
      </c>
      <c r="T4" s="50"/>
      <c r="U4" s="50"/>
      <c r="V4" s="50"/>
      <c r="W4" s="50"/>
      <c r="X4" s="50"/>
      <c r="Y4" s="50"/>
      <c r="Z4" s="50"/>
      <c r="AA4" s="50"/>
    </row>
    <row r="5" spans="1:28" s="28" customFormat="1" ht="15.75" x14ac:dyDescent="0.25">
      <c r="C5" s="50"/>
      <c r="D5" s="50"/>
      <c r="E5" s="50"/>
      <c r="F5" s="50"/>
      <c r="G5" s="50"/>
      <c r="H5" s="50"/>
      <c r="I5" s="50"/>
      <c r="J5" s="50"/>
      <c r="K5" s="51"/>
      <c r="L5" s="51"/>
      <c r="M5" s="50"/>
      <c r="N5" s="51"/>
      <c r="O5" s="51"/>
      <c r="P5" s="50" t="s">
        <v>849</v>
      </c>
      <c r="Q5" s="50" t="s">
        <v>117</v>
      </c>
      <c r="R5" s="50" t="s">
        <v>849</v>
      </c>
      <c r="S5" s="50" t="s">
        <v>117</v>
      </c>
      <c r="T5" s="50"/>
      <c r="U5" s="50"/>
      <c r="V5" s="50"/>
      <c r="W5" s="50"/>
      <c r="X5" s="50"/>
      <c r="Y5" s="50"/>
      <c r="Z5" s="50"/>
      <c r="AA5" s="50"/>
    </row>
    <row r="6" spans="1:28" s="28" customFormat="1" ht="15.75" x14ac:dyDescent="0.25">
      <c r="A6" s="28" t="s">
        <v>88</v>
      </c>
      <c r="C6" s="50">
        <v>160</v>
      </c>
      <c r="D6" s="50">
        <v>135</v>
      </c>
      <c r="E6" s="50">
        <v>150</v>
      </c>
      <c r="F6" s="50">
        <v>160</v>
      </c>
      <c r="G6" s="50">
        <v>148</v>
      </c>
      <c r="H6" s="50">
        <v>160</v>
      </c>
      <c r="I6" s="50">
        <v>160</v>
      </c>
      <c r="J6" s="50">
        <v>160</v>
      </c>
      <c r="K6" s="51"/>
      <c r="L6" s="51"/>
      <c r="M6" s="50">
        <v>160</v>
      </c>
      <c r="N6" s="51"/>
      <c r="O6" s="51"/>
      <c r="P6" s="50">
        <v>160</v>
      </c>
      <c r="Q6" s="50" t="s">
        <v>1140</v>
      </c>
      <c r="R6" s="50">
        <v>160</v>
      </c>
      <c r="S6" s="50">
        <v>1583</v>
      </c>
      <c r="T6" s="50"/>
      <c r="U6" s="50"/>
      <c r="V6" s="50"/>
      <c r="W6" s="50"/>
      <c r="X6" s="50"/>
      <c r="Y6" s="50"/>
      <c r="Z6" s="50"/>
      <c r="AA6" s="50"/>
    </row>
    <row r="7" spans="1:28" ht="15.75" x14ac:dyDescent="0.25">
      <c r="A7" s="28" t="s">
        <v>99</v>
      </c>
      <c r="B7" s="28"/>
      <c r="K7" s="54"/>
      <c r="L7" s="55"/>
      <c r="Q7" s="47" t="s">
        <v>1141</v>
      </c>
    </row>
    <row r="8" spans="1:28" x14ac:dyDescent="0.2">
      <c r="A8" s="29" t="s">
        <v>26</v>
      </c>
      <c r="C8" s="30">
        <v>65.321375000000003</v>
      </c>
      <c r="D8" s="30">
        <v>51.167106666666697</v>
      </c>
      <c r="E8" s="30">
        <v>59.168792857142897</v>
      </c>
      <c r="F8" s="30">
        <v>62.567925000000002</v>
      </c>
      <c r="G8" s="30">
        <v>59.253222222222199</v>
      </c>
      <c r="H8" s="30">
        <v>65.068174999999997</v>
      </c>
      <c r="I8" s="30">
        <v>57.840299999999999</v>
      </c>
      <c r="J8" s="30">
        <v>61.4485125</v>
      </c>
      <c r="K8" s="54"/>
      <c r="L8" s="55"/>
      <c r="M8" s="47">
        <v>71.400000000000006</v>
      </c>
      <c r="P8" s="47">
        <v>74.52</v>
      </c>
      <c r="R8" s="47">
        <v>77.92</v>
      </c>
    </row>
    <row r="9" spans="1:28" x14ac:dyDescent="0.2">
      <c r="A9" s="29" t="s">
        <v>27</v>
      </c>
      <c r="C9" s="30">
        <v>7.7499999999999997E-4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1.4250000000000001E-2</v>
      </c>
      <c r="K9" s="54"/>
      <c r="L9" s="55"/>
      <c r="M9" s="47">
        <v>0.01</v>
      </c>
      <c r="P9" s="47">
        <v>0</v>
      </c>
      <c r="R9" s="47">
        <v>0</v>
      </c>
    </row>
    <row r="10" spans="1:28" x14ac:dyDescent="0.2">
      <c r="A10" s="29" t="s">
        <v>100</v>
      </c>
      <c r="C10" s="30">
        <v>0</v>
      </c>
      <c r="D10" s="30">
        <v>0.413333333333333</v>
      </c>
      <c r="E10" s="30">
        <v>0</v>
      </c>
      <c r="F10" s="30">
        <v>0</v>
      </c>
      <c r="G10" s="30">
        <v>0</v>
      </c>
      <c r="H10" s="30">
        <v>5.3749999999999999E-2</v>
      </c>
      <c r="I10" s="30">
        <v>0</v>
      </c>
      <c r="J10" s="30">
        <v>0</v>
      </c>
      <c r="K10" s="54"/>
      <c r="L10" s="55"/>
      <c r="M10" s="47">
        <v>0.32</v>
      </c>
      <c r="P10" s="47">
        <v>0.01</v>
      </c>
      <c r="R10" s="47">
        <v>0</v>
      </c>
    </row>
    <row r="11" spans="1:28" x14ac:dyDescent="0.2">
      <c r="A11" s="29" t="s">
        <v>323</v>
      </c>
      <c r="C11" s="30"/>
      <c r="D11" s="30"/>
      <c r="E11" s="30"/>
      <c r="F11" s="30"/>
      <c r="G11" s="30"/>
      <c r="H11" s="30"/>
      <c r="I11" s="30"/>
      <c r="J11" s="30"/>
      <c r="K11" s="54"/>
      <c r="L11" s="55"/>
      <c r="M11" s="47">
        <v>0</v>
      </c>
      <c r="P11" s="47">
        <v>0</v>
      </c>
      <c r="R11" s="47">
        <v>0</v>
      </c>
    </row>
    <row r="12" spans="1:28" x14ac:dyDescent="0.2">
      <c r="A12" s="29" t="s">
        <v>322</v>
      </c>
      <c r="C12" s="30"/>
      <c r="D12" s="30"/>
      <c r="E12" s="30"/>
      <c r="F12" s="30"/>
      <c r="G12" s="30"/>
      <c r="H12" s="30"/>
      <c r="I12" s="30"/>
      <c r="J12" s="30"/>
      <c r="K12" s="54"/>
      <c r="L12" s="55"/>
      <c r="M12" s="47">
        <v>0</v>
      </c>
      <c r="P12" s="47">
        <v>0</v>
      </c>
      <c r="R12" s="47">
        <v>0</v>
      </c>
    </row>
    <row r="13" spans="1:28" x14ac:dyDescent="0.2">
      <c r="A13" s="29" t="s">
        <v>23</v>
      </c>
      <c r="C13" s="30">
        <v>65.447374999999994</v>
      </c>
      <c r="D13" s="30">
        <v>51.167106666666697</v>
      </c>
      <c r="E13" s="30">
        <v>58.741292857142902</v>
      </c>
      <c r="F13" s="30">
        <v>62.567925000000002</v>
      </c>
      <c r="G13" s="30">
        <v>59.253222222222199</v>
      </c>
      <c r="H13" s="30">
        <v>65.229425000000006</v>
      </c>
      <c r="I13" s="30">
        <v>58.135925</v>
      </c>
      <c r="J13" s="30">
        <v>64.669012499999994</v>
      </c>
      <c r="K13" s="54"/>
      <c r="L13" s="55"/>
      <c r="M13" s="47">
        <v>71.5</v>
      </c>
      <c r="P13" s="47">
        <v>74.52</v>
      </c>
      <c r="Q13" s="47">
        <v>54.48</v>
      </c>
      <c r="R13" s="47">
        <v>77.88</v>
      </c>
    </row>
    <row r="14" spans="1:28" x14ac:dyDescent="0.2">
      <c r="A14" s="29" t="s">
        <v>101</v>
      </c>
      <c r="C14" s="30">
        <v>12.024125</v>
      </c>
      <c r="D14" s="30">
        <v>13.165900000000001</v>
      </c>
      <c r="E14" s="30">
        <v>0.61935714285714305</v>
      </c>
      <c r="F14" s="30">
        <v>0.28597499999999998</v>
      </c>
      <c r="G14" s="30">
        <v>1.33866666666667</v>
      </c>
      <c r="H14" s="30">
        <v>1.1323749999999999</v>
      </c>
      <c r="I14" s="30">
        <v>0.67936249999999998</v>
      </c>
      <c r="J14" s="30">
        <v>0.53178749999999997</v>
      </c>
      <c r="K14" s="54"/>
      <c r="L14" s="55"/>
      <c r="M14" s="47">
        <v>0.67</v>
      </c>
      <c r="P14" s="47">
        <v>1</v>
      </c>
      <c r="R14" s="47">
        <v>2.06</v>
      </c>
    </row>
    <row r="15" spans="1:28" x14ac:dyDescent="0.2">
      <c r="C15" s="30"/>
      <c r="D15" s="30"/>
      <c r="E15" s="30"/>
      <c r="F15" s="30"/>
      <c r="G15" s="30"/>
      <c r="H15" s="30"/>
      <c r="I15" s="30"/>
      <c r="J15" s="30"/>
      <c r="K15" s="54"/>
      <c r="L15" s="55"/>
      <c r="P15" s="29"/>
      <c r="Q15" s="29"/>
    </row>
    <row r="16" spans="1:28" ht="15.75" x14ac:dyDescent="0.25">
      <c r="A16" s="28" t="s">
        <v>103</v>
      </c>
      <c r="B16" s="28"/>
      <c r="C16" s="47">
        <v>80</v>
      </c>
      <c r="D16" s="47">
        <v>60</v>
      </c>
      <c r="E16" s="47">
        <v>70</v>
      </c>
      <c r="F16" s="47">
        <v>80</v>
      </c>
      <c r="G16" s="47">
        <v>72</v>
      </c>
      <c r="H16" s="47">
        <v>80</v>
      </c>
      <c r="I16" s="47">
        <v>80</v>
      </c>
      <c r="J16" s="47">
        <v>80</v>
      </c>
      <c r="K16" s="54"/>
      <c r="L16" s="55"/>
      <c r="M16" s="47">
        <v>80</v>
      </c>
      <c r="P16" s="47">
        <v>160</v>
      </c>
    </row>
    <row r="17" spans="1:27" x14ac:dyDescent="0.2">
      <c r="A17" s="29" t="s">
        <v>26</v>
      </c>
      <c r="C17" s="30">
        <v>38.657499999999999</v>
      </c>
      <c r="D17" s="30">
        <v>36.6413333333333</v>
      </c>
      <c r="E17" s="30">
        <v>43.967500000000001</v>
      </c>
      <c r="F17" s="30">
        <v>51.828749999999999</v>
      </c>
      <c r="G17" s="30">
        <v>53.964473684210503</v>
      </c>
      <c r="H17" s="30">
        <v>55.028750000000002</v>
      </c>
      <c r="I17" s="30">
        <v>49.741250000000001</v>
      </c>
      <c r="J17" s="30">
        <v>54.478749999999998</v>
      </c>
      <c r="K17" s="54"/>
      <c r="L17" s="55"/>
      <c r="M17" s="47">
        <v>63.1</v>
      </c>
      <c r="P17" s="47">
        <v>61.93</v>
      </c>
      <c r="R17" s="47">
        <v>67.23</v>
      </c>
    </row>
    <row r="18" spans="1:27" x14ac:dyDescent="0.2">
      <c r="A18" s="29" t="s">
        <v>27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2.5000000000000001E-2</v>
      </c>
      <c r="K18" s="54"/>
      <c r="L18" s="55"/>
      <c r="M18" s="47">
        <v>0</v>
      </c>
      <c r="P18" s="47">
        <v>0</v>
      </c>
      <c r="R18" s="47">
        <v>0</v>
      </c>
    </row>
    <row r="19" spans="1:27" x14ac:dyDescent="0.2">
      <c r="A19" s="29" t="s">
        <v>100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54"/>
      <c r="L19" s="55"/>
      <c r="M19" s="47">
        <v>0.08</v>
      </c>
      <c r="P19" s="47">
        <v>0</v>
      </c>
      <c r="R19" s="47">
        <v>0</v>
      </c>
    </row>
    <row r="20" spans="1:27" x14ac:dyDescent="0.2">
      <c r="A20" s="29" t="s">
        <v>23</v>
      </c>
      <c r="C20" s="30">
        <v>38.868749999999999</v>
      </c>
      <c r="D20" s="30">
        <v>36.6413333333333</v>
      </c>
      <c r="E20" s="30">
        <v>42.842500000000001</v>
      </c>
      <c r="F20" s="30">
        <v>51.828749999999999</v>
      </c>
      <c r="G20" s="30">
        <v>53.964473684210503</v>
      </c>
      <c r="H20" s="30">
        <v>55.028750000000002</v>
      </c>
      <c r="I20" s="30">
        <v>49.741250000000001</v>
      </c>
      <c r="J20" s="30">
        <v>57.978749999999998</v>
      </c>
      <c r="K20" s="54"/>
      <c r="L20" s="55"/>
      <c r="M20" s="47">
        <v>63.1</v>
      </c>
      <c r="P20" s="47">
        <v>61.93</v>
      </c>
      <c r="R20" s="47">
        <v>67.23</v>
      </c>
    </row>
    <row r="21" spans="1:27" x14ac:dyDescent="0.2">
      <c r="A21" s="29" t="s">
        <v>101</v>
      </c>
      <c r="C21" s="30">
        <v>4.5337500000000004</v>
      </c>
      <c r="D21" s="30">
        <v>0.59333333333333305</v>
      </c>
      <c r="E21" s="30">
        <v>0.90500000000000003</v>
      </c>
      <c r="F21" s="30">
        <v>3.875E-2</v>
      </c>
      <c r="G21" s="30">
        <v>1.18552631578947</v>
      </c>
      <c r="H21" s="30">
        <v>1.43875</v>
      </c>
      <c r="I21" s="30">
        <v>0.38750000000000001</v>
      </c>
      <c r="J21" s="30">
        <v>0.26250000000000001</v>
      </c>
      <c r="K21" s="54"/>
      <c r="L21" s="55"/>
      <c r="M21" s="47">
        <v>0.5</v>
      </c>
      <c r="P21" s="47">
        <v>2.5299999999999998</v>
      </c>
      <c r="R21" s="47">
        <v>1.85</v>
      </c>
    </row>
    <row r="22" spans="1:27" ht="15.75" x14ac:dyDescent="0.25">
      <c r="A22" s="28" t="s">
        <v>102</v>
      </c>
      <c r="B22" s="28"/>
      <c r="C22" s="47">
        <v>80</v>
      </c>
      <c r="D22" s="47">
        <v>75</v>
      </c>
      <c r="E22" s="47">
        <v>80</v>
      </c>
      <c r="F22" s="47">
        <v>80</v>
      </c>
      <c r="G22" s="47">
        <v>76</v>
      </c>
      <c r="H22" s="47">
        <v>80</v>
      </c>
      <c r="I22" s="47">
        <v>80</v>
      </c>
      <c r="J22" s="47">
        <v>80</v>
      </c>
      <c r="K22" s="54"/>
      <c r="L22" s="55"/>
      <c r="M22" s="47">
        <v>80</v>
      </c>
    </row>
    <row r="23" spans="1:27" x14ac:dyDescent="0.2">
      <c r="A23" s="29" t="s">
        <v>26</v>
      </c>
      <c r="C23" s="30">
        <v>81.663749999999993</v>
      </c>
      <c r="D23" s="30">
        <v>60.07</v>
      </c>
      <c r="E23" s="30">
        <v>68.485714285714295</v>
      </c>
      <c r="F23" s="30">
        <v>69.150000000000006</v>
      </c>
      <c r="G23" s="30">
        <v>66.2638888888889</v>
      </c>
      <c r="H23" s="30">
        <v>78.376249999999999</v>
      </c>
      <c r="I23" s="30">
        <v>68.576250000000002</v>
      </c>
      <c r="J23" s="30">
        <v>70.6875</v>
      </c>
      <c r="K23" s="54"/>
      <c r="L23" s="55"/>
      <c r="M23" s="47">
        <v>76.5</v>
      </c>
      <c r="P23" s="47">
        <v>82.24</v>
      </c>
      <c r="R23" s="47">
        <v>84.41</v>
      </c>
    </row>
    <row r="24" spans="1:27" x14ac:dyDescent="0.2">
      <c r="A24" s="29" t="s">
        <v>27</v>
      </c>
      <c r="C24" s="30">
        <v>1.25E-3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54"/>
      <c r="L24" s="55"/>
      <c r="M24" s="47">
        <v>0</v>
      </c>
      <c r="P24" s="47">
        <v>0</v>
      </c>
      <c r="R24" s="47">
        <v>0</v>
      </c>
    </row>
    <row r="25" spans="1:27" x14ac:dyDescent="0.2">
      <c r="A25" s="29" t="s">
        <v>100</v>
      </c>
      <c r="C25" s="30">
        <v>0</v>
      </c>
      <c r="D25" s="30">
        <v>0.66666666666666696</v>
      </c>
      <c r="E25" s="30">
        <v>0</v>
      </c>
      <c r="F25" s="30">
        <v>0</v>
      </c>
      <c r="G25" s="30">
        <v>0</v>
      </c>
      <c r="H25" s="30">
        <v>0.125</v>
      </c>
      <c r="I25" s="30">
        <v>0</v>
      </c>
      <c r="J25" s="30">
        <v>0</v>
      </c>
      <c r="K25" s="54"/>
      <c r="L25" s="55"/>
      <c r="M25" s="47">
        <v>0.46</v>
      </c>
      <c r="P25" s="47">
        <v>0.01</v>
      </c>
      <c r="R25" s="47">
        <v>0</v>
      </c>
    </row>
    <row r="26" spans="1:27" x14ac:dyDescent="0.2">
      <c r="A26" s="29" t="s">
        <v>23</v>
      </c>
      <c r="C26" s="30">
        <v>81.737499999999997</v>
      </c>
      <c r="D26" s="30">
        <v>60.07</v>
      </c>
      <c r="E26" s="30">
        <v>68.485714285714295</v>
      </c>
      <c r="F26" s="30">
        <v>69.150000000000006</v>
      </c>
      <c r="G26" s="30">
        <v>66.2638888888889</v>
      </c>
      <c r="H26" s="30">
        <v>78.751249999999999</v>
      </c>
      <c r="I26" s="30">
        <v>69.263750000000002</v>
      </c>
      <c r="J26" s="30">
        <v>73.537499999999994</v>
      </c>
      <c r="K26" s="54"/>
      <c r="L26" s="55"/>
      <c r="M26" s="47">
        <v>76.8</v>
      </c>
      <c r="P26" s="47">
        <v>82.24</v>
      </c>
      <c r="R26" s="47">
        <v>84.41</v>
      </c>
    </row>
    <row r="27" spans="1:27" x14ac:dyDescent="0.2">
      <c r="A27" s="29" t="s">
        <v>101</v>
      </c>
      <c r="C27" s="30">
        <v>16.614999999999998</v>
      </c>
      <c r="D27" s="30">
        <v>20.871666666666702</v>
      </c>
      <c r="E27" s="30">
        <v>0.44428571428571401</v>
      </c>
      <c r="F27" s="30">
        <v>0.4375</v>
      </c>
      <c r="G27" s="30">
        <v>1.5416666666666701</v>
      </c>
      <c r="H27" s="30">
        <v>0.72624999999999995</v>
      </c>
      <c r="I27" s="30">
        <v>1.0662499999999999</v>
      </c>
      <c r="J27" s="30">
        <v>0.88875000000000004</v>
      </c>
      <c r="K27" s="54"/>
      <c r="L27" s="55"/>
      <c r="M27" s="47">
        <v>0.77</v>
      </c>
      <c r="P27" s="47">
        <v>0.06</v>
      </c>
    </row>
    <row r="28" spans="1:27" x14ac:dyDescent="0.2">
      <c r="C28" s="30"/>
      <c r="D28" s="30"/>
      <c r="E28" s="30"/>
      <c r="F28" s="30"/>
      <c r="G28" s="30"/>
      <c r="H28" s="30"/>
      <c r="I28" s="30"/>
      <c r="J28" s="30"/>
      <c r="K28" s="54"/>
      <c r="L28" s="55"/>
    </row>
    <row r="29" spans="1:27" s="28" customFormat="1" ht="15.75" x14ac:dyDescent="0.25">
      <c r="A29" s="28" t="s">
        <v>104</v>
      </c>
      <c r="C29" s="50">
        <v>160</v>
      </c>
      <c r="D29" s="50">
        <v>135</v>
      </c>
      <c r="E29" s="50">
        <v>150</v>
      </c>
      <c r="F29" s="50">
        <v>160</v>
      </c>
      <c r="G29" s="50">
        <v>148</v>
      </c>
      <c r="H29" s="50">
        <v>160</v>
      </c>
      <c r="I29" s="50">
        <v>160</v>
      </c>
      <c r="J29" s="50">
        <v>160</v>
      </c>
      <c r="K29" s="51"/>
      <c r="L29" s="51"/>
      <c r="M29" s="50">
        <v>160</v>
      </c>
      <c r="N29" s="51"/>
      <c r="O29" s="51"/>
      <c r="P29" s="50">
        <v>160</v>
      </c>
      <c r="Q29" s="50">
        <v>849</v>
      </c>
      <c r="R29" s="50">
        <v>160</v>
      </c>
      <c r="S29" s="50">
        <v>1583</v>
      </c>
      <c r="T29" s="50"/>
      <c r="U29" s="50"/>
      <c r="V29" s="50"/>
      <c r="W29" s="50"/>
      <c r="X29" s="50"/>
      <c r="Y29" s="50"/>
      <c r="Z29" s="50"/>
      <c r="AA29" s="50"/>
    </row>
    <row r="30" spans="1:27" s="28" customFormat="1" ht="15.75" x14ac:dyDescent="0.25">
      <c r="A30" s="28" t="s">
        <v>1133</v>
      </c>
      <c r="C30" s="50">
        <v>16</v>
      </c>
      <c r="D30" s="50">
        <v>15</v>
      </c>
      <c r="E30" s="50">
        <v>14</v>
      </c>
      <c r="F30" s="50">
        <v>13</v>
      </c>
      <c r="G30" s="50">
        <v>13</v>
      </c>
      <c r="H30" s="50">
        <v>17</v>
      </c>
      <c r="I30" s="50">
        <v>17</v>
      </c>
      <c r="J30" s="50">
        <v>17</v>
      </c>
      <c r="K30" s="51"/>
      <c r="L30" s="51"/>
      <c r="M30" s="50">
        <v>21</v>
      </c>
      <c r="N30" s="51"/>
      <c r="O30" s="51"/>
      <c r="P30" s="50">
        <v>26</v>
      </c>
      <c r="Q30" s="50"/>
      <c r="R30" s="50">
        <v>20</v>
      </c>
      <c r="S30" s="50"/>
      <c r="T30" s="50"/>
      <c r="U30" s="50"/>
      <c r="V30" s="50"/>
      <c r="W30" s="50"/>
      <c r="X30" s="50"/>
      <c r="Y30" s="50"/>
      <c r="Z30" s="50"/>
      <c r="AA30" s="50"/>
    </row>
    <row r="31" spans="1:27" x14ac:dyDescent="0.2">
      <c r="A31" s="29" t="s">
        <v>106</v>
      </c>
      <c r="B31" s="57" t="s">
        <v>438</v>
      </c>
      <c r="C31" s="47">
        <v>45</v>
      </c>
      <c r="D31" s="47">
        <v>20</v>
      </c>
      <c r="E31" s="47">
        <v>12</v>
      </c>
      <c r="F31" s="47">
        <v>5</v>
      </c>
      <c r="G31" s="47">
        <v>5</v>
      </c>
      <c r="H31" s="47">
        <v>7</v>
      </c>
      <c r="I31" s="47">
        <v>13</v>
      </c>
      <c r="J31" s="47">
        <v>4</v>
      </c>
      <c r="K31" s="54"/>
      <c r="L31" s="55"/>
      <c r="M31" s="47">
        <v>10</v>
      </c>
      <c r="P31" s="47">
        <v>9</v>
      </c>
      <c r="Q31" s="47">
        <v>29</v>
      </c>
      <c r="R31" s="47">
        <v>20</v>
      </c>
      <c r="S31" s="47">
        <v>90</v>
      </c>
    </row>
    <row r="32" spans="1:27" x14ac:dyDescent="0.2">
      <c r="A32" s="29" t="s">
        <v>36</v>
      </c>
      <c r="B32" s="57" t="s">
        <v>37</v>
      </c>
      <c r="C32" s="47">
        <v>6</v>
      </c>
      <c r="E32" s="47">
        <v>1</v>
      </c>
      <c r="I32" s="47">
        <v>2</v>
      </c>
      <c r="J32" s="47">
        <v>1</v>
      </c>
      <c r="K32" s="54"/>
      <c r="L32" s="55"/>
      <c r="M32" s="47">
        <v>1</v>
      </c>
      <c r="P32" s="47">
        <v>1</v>
      </c>
      <c r="Q32" s="47">
        <v>7</v>
      </c>
      <c r="R32" s="47">
        <v>4</v>
      </c>
      <c r="S32" s="47">
        <v>11</v>
      </c>
    </row>
    <row r="33" spans="1:27" x14ac:dyDescent="0.2">
      <c r="A33" s="29" t="s">
        <v>1125</v>
      </c>
      <c r="C33" s="47">
        <v>72</v>
      </c>
      <c r="D33" s="47">
        <v>40</v>
      </c>
      <c r="E33" s="47">
        <v>13</v>
      </c>
      <c r="F33" s="47">
        <v>8</v>
      </c>
      <c r="G33" s="47">
        <v>10</v>
      </c>
      <c r="H33" s="47">
        <v>7</v>
      </c>
      <c r="I33" s="47">
        <v>23</v>
      </c>
      <c r="J33" s="47">
        <v>13</v>
      </c>
      <c r="K33" s="54"/>
      <c r="L33" s="55"/>
      <c r="M33" s="47">
        <v>20</v>
      </c>
      <c r="P33" s="47">
        <v>20</v>
      </c>
      <c r="Q33" s="47">
        <v>53</v>
      </c>
      <c r="R33" s="47">
        <v>12</v>
      </c>
      <c r="S33" s="47">
        <v>61</v>
      </c>
    </row>
    <row r="35" spans="1:27" x14ac:dyDescent="0.2">
      <c r="A35" s="29" t="s">
        <v>55</v>
      </c>
      <c r="B35" s="56" t="s">
        <v>388</v>
      </c>
      <c r="K35" s="54"/>
      <c r="L35" s="55"/>
      <c r="M35" s="47">
        <v>1</v>
      </c>
    </row>
    <row r="36" spans="1:27" x14ac:dyDescent="0.2">
      <c r="K36" s="54"/>
      <c r="L36" s="55"/>
    </row>
    <row r="37" spans="1:27" s="56" customFormat="1" x14ac:dyDescent="0.2">
      <c r="A37" s="29" t="s">
        <v>3</v>
      </c>
      <c r="B37" s="56" t="s">
        <v>326</v>
      </c>
      <c r="C37" s="58">
        <v>114</v>
      </c>
      <c r="D37" s="58">
        <v>89</v>
      </c>
      <c r="E37" s="58">
        <v>99</v>
      </c>
      <c r="F37" s="58">
        <v>106</v>
      </c>
      <c r="G37" s="58">
        <v>108</v>
      </c>
      <c r="H37" s="58">
        <v>120</v>
      </c>
      <c r="I37" s="58">
        <v>113</v>
      </c>
      <c r="J37" s="58">
        <v>116</v>
      </c>
      <c r="K37" s="59"/>
      <c r="L37" s="60"/>
      <c r="M37" s="58"/>
      <c r="N37" s="61"/>
      <c r="O37" s="61"/>
      <c r="P37" s="58">
        <v>120</v>
      </c>
      <c r="Q37" s="58">
        <v>523</v>
      </c>
      <c r="R37" s="58">
        <v>125</v>
      </c>
      <c r="S37" s="58">
        <v>1105</v>
      </c>
      <c r="T37" s="58"/>
      <c r="U37" s="58"/>
      <c r="V37" s="58"/>
      <c r="W37" s="58"/>
      <c r="X37" s="58"/>
      <c r="Y37" s="58"/>
      <c r="Z37" s="58"/>
      <c r="AA37" s="58"/>
    </row>
    <row r="38" spans="1:27" s="56" customFormat="1" x14ac:dyDescent="0.2">
      <c r="A38" s="29" t="s">
        <v>1266</v>
      </c>
      <c r="B38" s="56" t="s">
        <v>74</v>
      </c>
      <c r="C38" s="58">
        <v>4</v>
      </c>
      <c r="D38" s="58">
        <v>10</v>
      </c>
      <c r="E38" s="58">
        <v>13</v>
      </c>
      <c r="F38" s="58">
        <v>13</v>
      </c>
      <c r="G38" s="58">
        <v>15</v>
      </c>
      <c r="H38" s="58">
        <v>17</v>
      </c>
      <c r="I38" s="58">
        <v>7</v>
      </c>
      <c r="J38" s="58">
        <v>31</v>
      </c>
      <c r="K38" s="59"/>
      <c r="L38" s="60"/>
      <c r="M38" s="58">
        <v>64</v>
      </c>
      <c r="N38" s="61"/>
      <c r="O38" s="61"/>
      <c r="P38" s="58">
        <v>54</v>
      </c>
      <c r="Q38" s="58"/>
      <c r="R38" s="58">
        <v>61</v>
      </c>
      <c r="S38" s="58"/>
      <c r="T38" s="58"/>
      <c r="U38" s="58"/>
      <c r="V38" s="58"/>
      <c r="W38" s="58"/>
      <c r="X38" s="58"/>
      <c r="Y38" s="58"/>
      <c r="Z38" s="58"/>
      <c r="AA38" s="58"/>
    </row>
    <row r="39" spans="1:27" s="56" customFormat="1" x14ac:dyDescent="0.2">
      <c r="A39" s="29" t="s">
        <v>1262</v>
      </c>
      <c r="B39" s="56" t="s">
        <v>33</v>
      </c>
      <c r="C39" s="58">
        <v>1</v>
      </c>
      <c r="D39" s="58">
        <v>3</v>
      </c>
      <c r="E39" s="58">
        <v>4</v>
      </c>
      <c r="F39" s="58"/>
      <c r="G39" s="58"/>
      <c r="H39" s="58">
        <v>2</v>
      </c>
      <c r="I39" s="58"/>
      <c r="J39" s="58">
        <v>5</v>
      </c>
      <c r="K39" s="59"/>
      <c r="L39" s="60"/>
      <c r="M39" s="58">
        <v>21</v>
      </c>
      <c r="N39" s="61"/>
      <c r="O39" s="61"/>
      <c r="P39" s="58">
        <v>1</v>
      </c>
      <c r="Q39" s="58"/>
      <c r="R39" s="58">
        <v>2</v>
      </c>
      <c r="S39" s="58"/>
      <c r="T39" s="58"/>
      <c r="U39" s="58"/>
      <c r="V39" s="58"/>
      <c r="W39" s="58"/>
      <c r="X39" s="58"/>
      <c r="Y39" s="58"/>
      <c r="Z39" s="58"/>
      <c r="AA39" s="58"/>
    </row>
    <row r="40" spans="1:27" s="56" customFormat="1" x14ac:dyDescent="0.2">
      <c r="A40" s="29" t="s">
        <v>1263</v>
      </c>
      <c r="B40" s="56" t="s">
        <v>68</v>
      </c>
      <c r="C40" s="58">
        <v>8</v>
      </c>
      <c r="D40" s="58">
        <v>18</v>
      </c>
      <c r="E40" s="58">
        <v>24</v>
      </c>
      <c r="F40" s="58">
        <v>19</v>
      </c>
      <c r="G40" s="58">
        <v>25</v>
      </c>
      <c r="H40" s="58">
        <v>25</v>
      </c>
      <c r="I40" s="58">
        <v>7</v>
      </c>
      <c r="J40" s="58">
        <v>44</v>
      </c>
      <c r="K40" s="59"/>
      <c r="L40" s="60"/>
      <c r="M40" s="58">
        <v>85</v>
      </c>
      <c r="N40" s="61"/>
      <c r="O40" s="61"/>
      <c r="P40" s="58">
        <v>79</v>
      </c>
      <c r="Q40" s="58"/>
      <c r="R40" s="58">
        <v>89</v>
      </c>
      <c r="S40" s="58"/>
      <c r="T40" s="58"/>
      <c r="U40" s="58"/>
      <c r="V40" s="58"/>
      <c r="W40" s="58"/>
      <c r="X40" s="58"/>
      <c r="Y40" s="58"/>
      <c r="Z40" s="58"/>
      <c r="AA40" s="58"/>
    </row>
    <row r="41" spans="1:27" s="56" customFormat="1" x14ac:dyDescent="0.2">
      <c r="A41" s="29" t="s">
        <v>1264</v>
      </c>
      <c r="B41" s="56" t="s">
        <v>67</v>
      </c>
      <c r="C41" s="58"/>
      <c r="D41" s="58">
        <v>3</v>
      </c>
      <c r="E41" s="58"/>
      <c r="F41" s="58">
        <v>1</v>
      </c>
      <c r="G41" s="58">
        <v>14</v>
      </c>
      <c r="H41" s="58">
        <v>8</v>
      </c>
      <c r="I41" s="58">
        <v>4</v>
      </c>
      <c r="J41" s="58">
        <v>1</v>
      </c>
      <c r="K41" s="59"/>
      <c r="L41" s="60"/>
      <c r="M41" s="58">
        <v>2</v>
      </c>
      <c r="N41" s="61"/>
      <c r="O41" s="61"/>
      <c r="P41" s="58">
        <v>1</v>
      </c>
      <c r="Q41" s="58"/>
      <c r="R41" s="58">
        <v>12</v>
      </c>
      <c r="S41" s="58"/>
      <c r="T41" s="58"/>
      <c r="U41" s="58"/>
      <c r="V41" s="58"/>
      <c r="W41" s="58"/>
      <c r="X41" s="58"/>
      <c r="Y41" s="58"/>
      <c r="Z41" s="58"/>
      <c r="AA41" s="58"/>
    </row>
    <row r="42" spans="1:27" s="56" customFormat="1" x14ac:dyDescent="0.2">
      <c r="A42" s="29" t="s">
        <v>1265</v>
      </c>
      <c r="B42" s="56" t="s">
        <v>91</v>
      </c>
      <c r="C42" s="58">
        <v>2</v>
      </c>
      <c r="D42" s="58">
        <v>15</v>
      </c>
      <c r="E42" s="58">
        <v>12</v>
      </c>
      <c r="F42" s="58">
        <v>13</v>
      </c>
      <c r="G42" s="58">
        <v>10</v>
      </c>
      <c r="H42" s="58">
        <v>12</v>
      </c>
      <c r="I42" s="58">
        <v>2</v>
      </c>
      <c r="J42" s="58">
        <v>19</v>
      </c>
      <c r="K42" s="59"/>
      <c r="L42" s="60"/>
      <c r="M42" s="58">
        <v>26</v>
      </c>
      <c r="N42" s="61"/>
      <c r="O42" s="61"/>
      <c r="P42" s="58">
        <v>61</v>
      </c>
      <c r="Q42" s="58"/>
      <c r="R42" s="58">
        <v>55</v>
      </c>
      <c r="S42" s="58"/>
      <c r="T42" s="58"/>
      <c r="U42" s="58"/>
      <c r="V42" s="58"/>
      <c r="W42" s="58"/>
      <c r="X42" s="58"/>
      <c r="Y42" s="58"/>
      <c r="Z42" s="58"/>
      <c r="AA42" s="58"/>
    </row>
    <row r="43" spans="1:27" s="56" customFormat="1" x14ac:dyDescent="0.2">
      <c r="A43" s="29" t="s">
        <v>1270</v>
      </c>
      <c r="B43" s="71" t="s">
        <v>126</v>
      </c>
      <c r="C43" s="58"/>
      <c r="D43" s="58"/>
      <c r="E43" s="58"/>
      <c r="F43" s="58"/>
      <c r="G43" s="58"/>
      <c r="H43" s="58"/>
      <c r="I43" s="58"/>
      <c r="J43" s="58"/>
      <c r="K43" s="59"/>
      <c r="L43" s="60"/>
      <c r="M43" s="58">
        <v>1</v>
      </c>
      <c r="N43" s="61"/>
      <c r="O43" s="61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</row>
    <row r="44" spans="1:27" s="56" customFormat="1" x14ac:dyDescent="0.2">
      <c r="A44" s="29" t="s">
        <v>1270</v>
      </c>
      <c r="B44" s="56" t="s">
        <v>127</v>
      </c>
      <c r="C44" s="58"/>
      <c r="D44" s="58"/>
      <c r="E44" s="58">
        <v>1</v>
      </c>
      <c r="F44" s="58"/>
      <c r="G44" s="58"/>
      <c r="H44" s="58"/>
      <c r="I44" s="58">
        <v>3</v>
      </c>
      <c r="J44" s="58"/>
      <c r="K44" s="59"/>
      <c r="L44" s="60"/>
      <c r="M44" s="58">
        <v>13</v>
      </c>
      <c r="N44" s="61"/>
      <c r="O44" s="61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</row>
    <row r="45" spans="1:27" s="56" customFormat="1" x14ac:dyDescent="0.2">
      <c r="A45" s="29" t="s">
        <v>1270</v>
      </c>
      <c r="B45" s="56" t="s">
        <v>137</v>
      </c>
      <c r="C45" s="58"/>
      <c r="D45" s="58"/>
      <c r="E45" s="58"/>
      <c r="F45" s="58"/>
      <c r="G45" s="58"/>
      <c r="H45" s="58">
        <v>1</v>
      </c>
      <c r="I45" s="58"/>
      <c r="J45" s="58"/>
      <c r="K45" s="59"/>
      <c r="L45" s="60"/>
      <c r="M45" s="58">
        <v>7</v>
      </c>
      <c r="N45" s="61"/>
      <c r="O45" s="61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</row>
    <row r="46" spans="1:27" x14ac:dyDescent="0.2">
      <c r="A46" s="29" t="s">
        <v>4</v>
      </c>
      <c r="B46" s="56" t="s">
        <v>75</v>
      </c>
      <c r="C46" s="47">
        <v>14</v>
      </c>
      <c r="D46" s="47">
        <v>38</v>
      </c>
      <c r="E46" s="47">
        <v>25</v>
      </c>
      <c r="F46" s="47">
        <v>23</v>
      </c>
      <c r="G46" s="47">
        <v>52</v>
      </c>
      <c r="H46" s="47">
        <v>64</v>
      </c>
      <c r="I46" s="47">
        <v>83</v>
      </c>
      <c r="J46" s="47">
        <v>82</v>
      </c>
      <c r="K46" s="54"/>
      <c r="L46" s="55"/>
      <c r="M46" s="47">
        <v>72</v>
      </c>
      <c r="P46" s="47">
        <v>103</v>
      </c>
      <c r="Q46" s="47">
        <v>486</v>
      </c>
      <c r="R46" s="47">
        <v>88</v>
      </c>
      <c r="S46" s="47">
        <v>590</v>
      </c>
    </row>
    <row r="47" spans="1:27" x14ac:dyDescent="0.2">
      <c r="A47" s="29" t="s">
        <v>877</v>
      </c>
      <c r="B47" s="56" t="s">
        <v>883</v>
      </c>
      <c r="K47" s="54"/>
      <c r="L47" s="55"/>
      <c r="P47" s="47">
        <v>4</v>
      </c>
      <c r="Q47" s="47">
        <v>6</v>
      </c>
      <c r="R47" s="47">
        <v>7</v>
      </c>
      <c r="S47" s="47">
        <v>34</v>
      </c>
    </row>
    <row r="48" spans="1:27" x14ac:dyDescent="0.2">
      <c r="A48" s="29" t="s">
        <v>1269</v>
      </c>
      <c r="B48" s="56" t="s">
        <v>72</v>
      </c>
      <c r="K48" s="54"/>
      <c r="L48" s="55"/>
      <c r="P48" s="47">
        <v>3</v>
      </c>
      <c r="Q48" s="47">
        <v>5</v>
      </c>
      <c r="R48" s="47">
        <v>4</v>
      </c>
      <c r="S48" s="47">
        <v>6</v>
      </c>
    </row>
    <row r="49" spans="1:19" x14ac:dyDescent="0.2">
      <c r="A49" s="29" t="s">
        <v>1275</v>
      </c>
      <c r="B49" s="56" t="s">
        <v>1142</v>
      </c>
      <c r="K49" s="54"/>
      <c r="L49" s="55"/>
      <c r="P49" s="47">
        <v>1</v>
      </c>
      <c r="Q49" s="47">
        <v>1</v>
      </c>
      <c r="R49" s="29"/>
      <c r="S49" s="29"/>
    </row>
    <row r="50" spans="1:19" x14ac:dyDescent="0.2">
      <c r="A50" s="29" t="s">
        <v>1312</v>
      </c>
      <c r="B50" s="56" t="s">
        <v>1384</v>
      </c>
      <c r="K50" s="54"/>
      <c r="L50" s="55"/>
      <c r="R50" s="47">
        <v>4</v>
      </c>
      <c r="S50" s="47">
        <v>10</v>
      </c>
    </row>
    <row r="51" spans="1:19" x14ac:dyDescent="0.2">
      <c r="A51" s="29" t="s">
        <v>15</v>
      </c>
      <c r="B51" s="56" t="s">
        <v>440</v>
      </c>
      <c r="C51" s="47">
        <v>28</v>
      </c>
      <c r="D51" s="47">
        <v>7</v>
      </c>
      <c r="E51" s="47">
        <v>18</v>
      </c>
      <c r="F51" s="47">
        <v>25</v>
      </c>
      <c r="G51" s="47">
        <v>30</v>
      </c>
      <c r="H51" s="47">
        <v>19</v>
      </c>
      <c r="I51" s="47">
        <v>36</v>
      </c>
      <c r="J51" s="47">
        <v>38</v>
      </c>
      <c r="K51" s="54"/>
      <c r="L51" s="55"/>
      <c r="M51" s="47">
        <v>41</v>
      </c>
      <c r="P51" s="47">
        <v>42</v>
      </c>
      <c r="Q51" s="47">
        <v>122</v>
      </c>
      <c r="R51" s="47">
        <v>35</v>
      </c>
      <c r="S51" s="47">
        <v>195</v>
      </c>
    </row>
    <row r="52" spans="1:19" x14ac:dyDescent="0.2">
      <c r="A52" s="29" t="s">
        <v>57</v>
      </c>
      <c r="B52" s="56" t="s">
        <v>58</v>
      </c>
      <c r="K52" s="54"/>
      <c r="L52" s="55"/>
      <c r="M52" s="47">
        <v>2</v>
      </c>
      <c r="P52" s="47">
        <v>4</v>
      </c>
      <c r="Q52" s="47">
        <v>7</v>
      </c>
      <c r="R52" s="47">
        <v>1</v>
      </c>
      <c r="S52" s="47">
        <v>4</v>
      </c>
    </row>
    <row r="53" spans="1:19" x14ac:dyDescent="0.2">
      <c r="A53" s="29" t="s">
        <v>5</v>
      </c>
      <c r="B53" s="56" t="s">
        <v>81</v>
      </c>
      <c r="C53" s="47">
        <v>26</v>
      </c>
      <c r="D53" s="47">
        <v>13</v>
      </c>
      <c r="E53" s="47">
        <v>20</v>
      </c>
      <c r="F53" s="47">
        <v>19</v>
      </c>
      <c r="G53" s="47">
        <v>17</v>
      </c>
      <c r="H53" s="47">
        <v>8</v>
      </c>
      <c r="I53" s="47">
        <v>31</v>
      </c>
      <c r="J53" s="47">
        <v>28</v>
      </c>
      <c r="K53" s="54"/>
      <c r="L53" s="55"/>
      <c r="M53" s="47">
        <v>35</v>
      </c>
      <c r="P53" s="47">
        <v>25</v>
      </c>
      <c r="Q53" s="47">
        <v>98</v>
      </c>
      <c r="R53" s="47">
        <v>19</v>
      </c>
      <c r="S53" s="47">
        <v>102</v>
      </c>
    </row>
    <row r="54" spans="1:19" x14ac:dyDescent="0.2">
      <c r="A54" s="29" t="s">
        <v>121</v>
      </c>
      <c r="B54" s="56" t="s">
        <v>317</v>
      </c>
      <c r="K54" s="54"/>
      <c r="L54" s="55"/>
      <c r="M54" s="47">
        <v>1</v>
      </c>
      <c r="P54" s="47">
        <v>3</v>
      </c>
      <c r="Q54" s="47">
        <v>5</v>
      </c>
      <c r="R54" s="47">
        <v>3</v>
      </c>
      <c r="S54" s="47">
        <v>2</v>
      </c>
    </row>
    <row r="55" spans="1:19" x14ac:dyDescent="0.2">
      <c r="A55" s="29" t="s">
        <v>6</v>
      </c>
      <c r="B55" s="56" t="s">
        <v>441</v>
      </c>
      <c r="C55" s="47">
        <v>9</v>
      </c>
      <c r="D55" s="47">
        <v>8</v>
      </c>
      <c r="E55" s="47">
        <v>3</v>
      </c>
      <c r="F55" s="47">
        <v>1</v>
      </c>
      <c r="G55" s="47">
        <v>3</v>
      </c>
      <c r="H55" s="47">
        <v>3</v>
      </c>
      <c r="I55" s="47">
        <v>17</v>
      </c>
      <c r="J55" s="47">
        <v>10</v>
      </c>
      <c r="K55" s="54"/>
      <c r="L55" s="55"/>
      <c r="M55" s="47">
        <v>13</v>
      </c>
      <c r="P55" s="47">
        <v>9</v>
      </c>
      <c r="Q55" s="47">
        <v>24</v>
      </c>
      <c r="R55" s="47">
        <v>12</v>
      </c>
      <c r="S55" s="47">
        <v>41</v>
      </c>
    </row>
    <row r="56" spans="1:19" x14ac:dyDescent="0.2">
      <c r="A56" s="29" t="s">
        <v>20</v>
      </c>
      <c r="B56" s="56" t="s">
        <v>319</v>
      </c>
      <c r="K56" s="54"/>
      <c r="L56" s="55"/>
      <c r="Q56" s="47">
        <v>1</v>
      </c>
    </row>
    <row r="57" spans="1:19" x14ac:dyDescent="0.2">
      <c r="A57" s="29" t="s">
        <v>31</v>
      </c>
      <c r="B57" s="56" t="s">
        <v>327</v>
      </c>
      <c r="C57" s="47">
        <v>6</v>
      </c>
      <c r="D57" s="47">
        <v>6</v>
      </c>
      <c r="E57" s="47">
        <v>7</v>
      </c>
      <c r="F57" s="47">
        <v>2</v>
      </c>
      <c r="G57" s="47">
        <v>5</v>
      </c>
      <c r="H57" s="47">
        <v>7</v>
      </c>
      <c r="I57" s="47">
        <v>9</v>
      </c>
      <c r="J57" s="47">
        <v>5</v>
      </c>
      <c r="K57" s="54"/>
      <c r="L57" s="55"/>
      <c r="M57" s="47">
        <v>8</v>
      </c>
      <c r="P57" s="47">
        <v>26</v>
      </c>
      <c r="Q57" s="47">
        <v>69</v>
      </c>
      <c r="R57" s="47">
        <v>19</v>
      </c>
      <c r="S57" s="47">
        <v>88</v>
      </c>
    </row>
    <row r="58" spans="1:19" x14ac:dyDescent="0.2">
      <c r="A58" s="29" t="s">
        <v>28</v>
      </c>
      <c r="B58" s="56" t="s">
        <v>332</v>
      </c>
      <c r="C58" s="47">
        <v>1</v>
      </c>
      <c r="K58" s="54"/>
      <c r="L58" s="55"/>
      <c r="P58" s="47">
        <v>1</v>
      </c>
      <c r="Q58" s="47">
        <v>1</v>
      </c>
    </row>
    <row r="59" spans="1:19" x14ac:dyDescent="0.2">
      <c r="A59" s="29" t="s">
        <v>29</v>
      </c>
      <c r="B59" s="56" t="s">
        <v>333</v>
      </c>
      <c r="K59" s="54"/>
      <c r="L59" s="55"/>
      <c r="Q59" s="47">
        <v>2</v>
      </c>
      <c r="S59" s="47">
        <v>1</v>
      </c>
    </row>
    <row r="60" spans="1:19" x14ac:dyDescent="0.2">
      <c r="A60" s="29" t="s">
        <v>108</v>
      </c>
      <c r="B60" s="56" t="s">
        <v>381</v>
      </c>
      <c r="K60" s="54"/>
      <c r="L60" s="55"/>
      <c r="P60" s="47">
        <v>1</v>
      </c>
      <c r="Q60" s="47">
        <v>3</v>
      </c>
      <c r="S60" s="47">
        <v>1</v>
      </c>
    </row>
    <row r="61" spans="1:19" x14ac:dyDescent="0.2">
      <c r="A61" s="29" t="s">
        <v>24</v>
      </c>
      <c r="B61" s="56" t="s">
        <v>320</v>
      </c>
      <c r="I61" s="47">
        <v>3</v>
      </c>
      <c r="J61" s="47">
        <v>5</v>
      </c>
      <c r="K61" s="54"/>
      <c r="L61" s="55"/>
      <c r="P61" s="47">
        <v>2</v>
      </c>
      <c r="Q61" s="47">
        <v>3</v>
      </c>
      <c r="S61" s="47">
        <v>1</v>
      </c>
    </row>
    <row r="62" spans="1:19" x14ac:dyDescent="0.2">
      <c r="A62" s="29" t="s">
        <v>124</v>
      </c>
      <c r="B62" s="56" t="s">
        <v>873</v>
      </c>
      <c r="K62" s="54"/>
      <c r="L62" s="55"/>
      <c r="M62" s="47">
        <v>3</v>
      </c>
      <c r="P62" s="47">
        <v>6</v>
      </c>
      <c r="Q62" s="47">
        <v>23</v>
      </c>
      <c r="R62" s="47">
        <v>3</v>
      </c>
      <c r="S62" s="47">
        <v>12</v>
      </c>
    </row>
    <row r="63" spans="1:19" x14ac:dyDescent="0.2">
      <c r="A63" s="29" t="s">
        <v>134</v>
      </c>
      <c r="B63" s="56" t="s">
        <v>334</v>
      </c>
      <c r="K63" s="54"/>
      <c r="L63" s="55"/>
      <c r="P63" s="47">
        <v>1</v>
      </c>
      <c r="Q63" s="47">
        <v>3</v>
      </c>
    </row>
    <row r="64" spans="1:19" x14ac:dyDescent="0.2">
      <c r="A64" s="29" t="s">
        <v>109</v>
      </c>
      <c r="B64" s="56" t="s">
        <v>362</v>
      </c>
      <c r="D64" s="47">
        <v>1</v>
      </c>
      <c r="H64" s="47">
        <v>1</v>
      </c>
      <c r="K64" s="54"/>
      <c r="L64" s="55"/>
      <c r="M64" s="47">
        <v>1</v>
      </c>
      <c r="Q64" s="47">
        <v>5</v>
      </c>
      <c r="S64" s="47">
        <v>14</v>
      </c>
    </row>
    <row r="65" spans="1:27" x14ac:dyDescent="0.2">
      <c r="A65" s="29" t="s">
        <v>7</v>
      </c>
      <c r="B65" s="56" t="s">
        <v>335</v>
      </c>
      <c r="C65" s="47">
        <v>61</v>
      </c>
      <c r="D65" s="47">
        <v>39</v>
      </c>
      <c r="E65" s="47">
        <v>40</v>
      </c>
      <c r="F65" s="47">
        <v>35</v>
      </c>
      <c r="G65" s="47">
        <v>46</v>
      </c>
      <c r="H65" s="47">
        <v>42</v>
      </c>
      <c r="I65" s="47">
        <v>93</v>
      </c>
      <c r="J65" s="47">
        <v>62</v>
      </c>
      <c r="K65" s="54"/>
      <c r="L65" s="55"/>
      <c r="M65" s="47">
        <v>71</v>
      </c>
      <c r="P65" s="47">
        <v>68</v>
      </c>
      <c r="Q65" s="47">
        <v>347</v>
      </c>
      <c r="R65" s="47">
        <v>62</v>
      </c>
      <c r="S65" s="47">
        <v>455</v>
      </c>
    </row>
    <row r="66" spans="1:27" x14ac:dyDescent="0.2">
      <c r="A66" s="29" t="s">
        <v>11</v>
      </c>
      <c r="B66" s="56" t="s">
        <v>47</v>
      </c>
      <c r="C66" s="47">
        <v>5</v>
      </c>
      <c r="D66" s="47">
        <v>5</v>
      </c>
      <c r="E66" s="47">
        <v>1</v>
      </c>
      <c r="F66" s="47">
        <v>3</v>
      </c>
      <c r="G66" s="47">
        <v>1</v>
      </c>
      <c r="H66" s="47">
        <v>3</v>
      </c>
      <c r="I66" s="47">
        <v>7</v>
      </c>
      <c r="J66" s="47">
        <v>5</v>
      </c>
      <c r="K66" s="54"/>
      <c r="L66" s="55"/>
      <c r="M66" s="47">
        <v>7</v>
      </c>
      <c r="P66" s="47">
        <v>19</v>
      </c>
      <c r="Q66" s="47">
        <v>68</v>
      </c>
      <c r="R66" s="47">
        <v>7</v>
      </c>
      <c r="S66" s="47">
        <v>28</v>
      </c>
    </row>
    <row r="67" spans="1:27" x14ac:dyDescent="0.2">
      <c r="A67" s="29" t="s">
        <v>135</v>
      </c>
      <c r="B67" s="56" t="s">
        <v>318</v>
      </c>
      <c r="C67" s="47">
        <v>1</v>
      </c>
      <c r="I67" s="47">
        <v>2</v>
      </c>
      <c r="J67" s="47">
        <v>2</v>
      </c>
      <c r="K67" s="54"/>
      <c r="L67" s="55"/>
      <c r="M67" s="47">
        <v>4</v>
      </c>
      <c r="P67" s="47">
        <v>2</v>
      </c>
      <c r="Q67" s="47">
        <v>6</v>
      </c>
      <c r="R67" s="47">
        <v>1</v>
      </c>
      <c r="S67" s="47">
        <v>2</v>
      </c>
    </row>
    <row r="68" spans="1:27" x14ac:dyDescent="0.2">
      <c r="A68" s="29" t="s">
        <v>136</v>
      </c>
      <c r="B68" s="56" t="s">
        <v>872</v>
      </c>
      <c r="H68" s="47">
        <v>1</v>
      </c>
      <c r="I68" s="47">
        <v>1</v>
      </c>
      <c r="J68" s="47">
        <v>4</v>
      </c>
      <c r="K68" s="54"/>
      <c r="L68" s="55"/>
      <c r="M68" s="47">
        <v>3</v>
      </c>
      <c r="P68" s="47">
        <v>1</v>
      </c>
      <c r="Q68" s="47">
        <v>4</v>
      </c>
      <c r="S68" s="47">
        <v>3</v>
      </c>
    </row>
    <row r="69" spans="1:27" x14ac:dyDescent="0.2">
      <c r="A69" s="29" t="s">
        <v>8</v>
      </c>
      <c r="B69" s="56" t="s">
        <v>336</v>
      </c>
      <c r="C69" s="47">
        <v>84</v>
      </c>
      <c r="D69" s="47">
        <v>53</v>
      </c>
      <c r="E69" s="47">
        <v>47</v>
      </c>
      <c r="F69" s="47">
        <v>30</v>
      </c>
      <c r="G69" s="47">
        <v>37</v>
      </c>
      <c r="H69" s="47">
        <v>55</v>
      </c>
      <c r="I69" s="47">
        <v>69</v>
      </c>
      <c r="J69" s="47">
        <v>65</v>
      </c>
      <c r="K69" s="54"/>
      <c r="L69" s="55"/>
      <c r="M69" s="47">
        <v>79</v>
      </c>
      <c r="P69" s="47">
        <v>72</v>
      </c>
      <c r="Q69" s="47">
        <v>326</v>
      </c>
      <c r="R69" s="47">
        <v>73</v>
      </c>
      <c r="S69" s="47">
        <v>437</v>
      </c>
    </row>
    <row r="70" spans="1:27" x14ac:dyDescent="0.2">
      <c r="A70" s="29" t="s">
        <v>138</v>
      </c>
      <c r="B70" s="56" t="s">
        <v>339</v>
      </c>
      <c r="C70" s="47">
        <v>1</v>
      </c>
      <c r="K70" s="54"/>
      <c r="L70" s="55"/>
      <c r="P70" s="47">
        <v>1</v>
      </c>
      <c r="Q70" s="47">
        <v>1</v>
      </c>
    </row>
    <row r="71" spans="1:27" x14ac:dyDescent="0.2">
      <c r="A71" s="29" t="s">
        <v>128</v>
      </c>
      <c r="B71" s="56" t="s">
        <v>328</v>
      </c>
      <c r="K71" s="54"/>
      <c r="L71" s="55"/>
      <c r="Q71" s="47">
        <v>1</v>
      </c>
    </row>
    <row r="72" spans="1:27" x14ac:dyDescent="0.2">
      <c r="A72" s="29" t="s">
        <v>9</v>
      </c>
      <c r="B72" s="56" t="s">
        <v>442</v>
      </c>
      <c r="C72" s="47">
        <v>55</v>
      </c>
      <c r="D72" s="47">
        <v>44</v>
      </c>
      <c r="E72" s="47">
        <v>18</v>
      </c>
      <c r="F72" s="47">
        <v>17</v>
      </c>
      <c r="G72" s="47">
        <v>23</v>
      </c>
      <c r="H72" s="47">
        <v>28</v>
      </c>
      <c r="I72" s="47">
        <v>36</v>
      </c>
      <c r="J72" s="47">
        <v>19</v>
      </c>
      <c r="K72" s="54"/>
      <c r="L72" s="55"/>
      <c r="M72" s="47">
        <v>21</v>
      </c>
      <c r="P72" s="47">
        <v>16</v>
      </c>
      <c r="Q72" s="47">
        <v>63</v>
      </c>
      <c r="R72" s="47">
        <v>15</v>
      </c>
      <c r="S72" s="47">
        <v>103</v>
      </c>
    </row>
    <row r="73" spans="1:27" x14ac:dyDescent="0.2">
      <c r="A73" s="62" t="s">
        <v>1273</v>
      </c>
      <c r="B73" s="56" t="s">
        <v>880</v>
      </c>
      <c r="K73" s="54"/>
      <c r="L73" s="55"/>
      <c r="P73" s="47">
        <v>3</v>
      </c>
      <c r="R73" s="47">
        <v>3</v>
      </c>
      <c r="S73" s="47">
        <v>3</v>
      </c>
    </row>
    <row r="74" spans="1:27" x14ac:dyDescent="0.2">
      <c r="A74" s="29" t="s">
        <v>215</v>
      </c>
      <c r="B74" s="56" t="s">
        <v>321</v>
      </c>
      <c r="K74" s="54"/>
      <c r="L74" s="55"/>
      <c r="P74" s="47">
        <v>1</v>
      </c>
      <c r="Q74" s="47">
        <v>3</v>
      </c>
    </row>
    <row r="75" spans="1:27" x14ac:dyDescent="0.2">
      <c r="K75" s="54"/>
      <c r="L75" s="55"/>
    </row>
    <row r="76" spans="1:27" s="49" customFormat="1" x14ac:dyDescent="0.2">
      <c r="A76" s="49" t="s">
        <v>110</v>
      </c>
      <c r="C76" s="52">
        <v>160</v>
      </c>
      <c r="D76" s="52">
        <v>135</v>
      </c>
      <c r="E76" s="52">
        <v>150</v>
      </c>
      <c r="F76" s="52">
        <v>160</v>
      </c>
      <c r="G76" s="52">
        <v>148</v>
      </c>
      <c r="H76" s="52">
        <v>160</v>
      </c>
      <c r="I76" s="52">
        <v>160</v>
      </c>
      <c r="J76" s="52">
        <v>160</v>
      </c>
      <c r="K76" s="53"/>
      <c r="L76" s="53"/>
      <c r="M76" s="52">
        <v>160</v>
      </c>
      <c r="N76" s="53"/>
      <c r="O76" s="53"/>
      <c r="P76" s="52">
        <v>160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</row>
    <row r="77" spans="1:27" x14ac:dyDescent="0.2">
      <c r="A77" s="29" t="s">
        <v>15</v>
      </c>
      <c r="B77" s="56" t="s">
        <v>440</v>
      </c>
      <c r="C77" s="30">
        <v>0.13594999999999999</v>
      </c>
      <c r="D77" s="30">
        <v>4.2053333333333297E-2</v>
      </c>
      <c r="E77" s="30">
        <v>0.48970714285714301</v>
      </c>
      <c r="F77" s="30">
        <v>1.10747857142857</v>
      </c>
      <c r="G77" s="30">
        <v>8.6194444444444407E-2</v>
      </c>
      <c r="H77" s="30">
        <v>0.37454999999999999</v>
      </c>
      <c r="I77" s="30">
        <v>0.61697500000000005</v>
      </c>
      <c r="J77" s="30">
        <v>0.85242499999999999</v>
      </c>
      <c r="K77" s="54"/>
      <c r="L77" s="55"/>
      <c r="M77" s="47">
        <v>1.07</v>
      </c>
      <c r="P77" s="47">
        <v>0.77</v>
      </c>
      <c r="R77" s="47">
        <v>0.76</v>
      </c>
    </row>
    <row r="78" spans="1:27" x14ac:dyDescent="0.2">
      <c r="A78" s="29" t="s">
        <v>55</v>
      </c>
      <c r="B78" s="56" t="s">
        <v>388</v>
      </c>
      <c r="C78" s="30"/>
      <c r="D78" s="30"/>
      <c r="E78" s="30"/>
      <c r="F78" s="30"/>
      <c r="G78" s="30"/>
      <c r="H78" s="30"/>
      <c r="I78" s="30"/>
      <c r="J78" s="30"/>
      <c r="K78" s="54"/>
      <c r="L78" s="55"/>
      <c r="M78" s="47">
        <v>0</v>
      </c>
    </row>
    <row r="79" spans="1:27" x14ac:dyDescent="0.2">
      <c r="A79" s="29" t="s">
        <v>877</v>
      </c>
      <c r="B79" s="56" t="s">
        <v>883</v>
      </c>
      <c r="C79" s="30"/>
      <c r="D79" s="30"/>
      <c r="E79" s="30"/>
      <c r="F79" s="30"/>
      <c r="G79" s="30"/>
      <c r="H79" s="30"/>
      <c r="I79" s="30"/>
      <c r="J79" s="30"/>
      <c r="K79" s="54"/>
      <c r="L79" s="55"/>
      <c r="P79" s="47">
        <v>0</v>
      </c>
      <c r="R79" s="47">
        <v>0.2</v>
      </c>
    </row>
    <row r="80" spans="1:27" x14ac:dyDescent="0.2">
      <c r="A80" s="29" t="s">
        <v>57</v>
      </c>
      <c r="B80" s="56" t="s">
        <v>58</v>
      </c>
      <c r="C80" s="30"/>
      <c r="D80" s="30"/>
      <c r="E80" s="30"/>
      <c r="F80" s="30"/>
      <c r="G80" s="30"/>
      <c r="H80" s="30"/>
      <c r="I80" s="30"/>
      <c r="J80" s="30"/>
      <c r="K80" s="54"/>
      <c r="L80" s="55"/>
      <c r="M80" s="47">
        <v>0.01</v>
      </c>
      <c r="P80" s="47">
        <v>0.04</v>
      </c>
      <c r="R80" s="47">
        <v>0</v>
      </c>
    </row>
    <row r="81" spans="1:18" x14ac:dyDescent="0.2">
      <c r="A81" s="29" t="s">
        <v>106</v>
      </c>
      <c r="B81" s="57" t="s">
        <v>438</v>
      </c>
      <c r="C81" s="30">
        <v>1.9889749999999999</v>
      </c>
      <c r="D81" s="30">
        <v>0.91574666666666604</v>
      </c>
      <c r="E81" s="30">
        <v>0.41507500000000003</v>
      </c>
      <c r="F81" s="30">
        <v>0.102653571428571</v>
      </c>
      <c r="G81" s="30">
        <v>0.31361111111111101</v>
      </c>
      <c r="H81" s="30">
        <v>0.23824999999999999</v>
      </c>
      <c r="I81" s="30">
        <v>4.6774999999999997E-2</v>
      </c>
      <c r="J81" s="30">
        <v>2.5000000000000001E-3</v>
      </c>
      <c r="K81" s="54"/>
      <c r="L81" s="55"/>
      <c r="M81" s="47">
        <v>0.09</v>
      </c>
      <c r="P81" s="47">
        <v>0.06</v>
      </c>
      <c r="R81" s="47">
        <v>0.1</v>
      </c>
    </row>
    <row r="82" spans="1:18" x14ac:dyDescent="0.2">
      <c r="A82" s="29" t="s">
        <v>5</v>
      </c>
      <c r="B82" s="56" t="s">
        <v>81</v>
      </c>
      <c r="C82" s="30">
        <v>0.75902499999999995</v>
      </c>
      <c r="D82" s="30">
        <v>8.4633333333333297E-2</v>
      </c>
      <c r="E82" s="30">
        <v>2.11463571428571</v>
      </c>
      <c r="F82" s="30">
        <v>1.1249392857142899</v>
      </c>
      <c r="G82" s="30">
        <v>0.145972222222222</v>
      </c>
      <c r="H82" s="30">
        <v>0.66500000000000004</v>
      </c>
      <c r="I82" s="30">
        <v>0.60265000000000002</v>
      </c>
      <c r="J82" s="30">
        <v>0.78664999999999996</v>
      </c>
      <c r="K82" s="54"/>
      <c r="L82" s="55"/>
      <c r="M82" s="47">
        <v>1.1100000000000001</v>
      </c>
      <c r="P82" s="47">
        <v>0.75</v>
      </c>
      <c r="R82" s="47">
        <v>0.52</v>
      </c>
    </row>
    <row r="83" spans="1:18" x14ac:dyDescent="0.2">
      <c r="A83" s="29" t="s">
        <v>121</v>
      </c>
      <c r="B83" s="56" t="s">
        <v>317</v>
      </c>
      <c r="C83" s="30"/>
      <c r="D83" s="30"/>
      <c r="E83" s="30"/>
      <c r="F83" s="30"/>
      <c r="G83" s="30"/>
      <c r="H83" s="30"/>
      <c r="I83" s="30"/>
      <c r="J83" s="30"/>
      <c r="K83" s="54"/>
      <c r="L83" s="55"/>
      <c r="M83" s="47">
        <v>0</v>
      </c>
      <c r="P83" s="47">
        <v>0.01</v>
      </c>
      <c r="R83" s="47">
        <v>0.02</v>
      </c>
    </row>
    <row r="84" spans="1:18" x14ac:dyDescent="0.2">
      <c r="A84" s="29" t="s">
        <v>105</v>
      </c>
      <c r="C84" s="30">
        <v>10.15225</v>
      </c>
      <c r="D84" s="30">
        <v>13.0540933333333</v>
      </c>
      <c r="E84" s="30">
        <v>0.26624642857142899</v>
      </c>
      <c r="F84" s="30">
        <v>0.27521428571428602</v>
      </c>
      <c r="G84" s="30">
        <v>1.09772222222222</v>
      </c>
      <c r="H84" s="30">
        <v>0.75952500000000001</v>
      </c>
      <c r="I84" s="30">
        <v>0.74309999999999998</v>
      </c>
      <c r="J84" s="30">
        <v>0.64302499999999996</v>
      </c>
      <c r="K84" s="54"/>
      <c r="L84" s="55"/>
      <c r="M84" s="47">
        <v>0.6</v>
      </c>
      <c r="P84" s="47">
        <v>0.71</v>
      </c>
      <c r="R84" s="47">
        <v>1.72</v>
      </c>
    </row>
    <row r="85" spans="1:18" x14ac:dyDescent="0.2">
      <c r="A85" s="29" t="s">
        <v>6</v>
      </c>
      <c r="B85" s="56" t="s">
        <v>441</v>
      </c>
      <c r="C85" s="30">
        <v>3.5924999999999999E-2</v>
      </c>
      <c r="D85" s="30">
        <v>1.0193333333333301E-2</v>
      </c>
      <c r="E85" s="30">
        <v>3.1964285714285702E-2</v>
      </c>
      <c r="F85" s="30">
        <v>4.7499999999999999E-3</v>
      </c>
      <c r="G85" s="30">
        <v>3.4111111111111099E-2</v>
      </c>
      <c r="H85" s="30">
        <v>0.125475</v>
      </c>
      <c r="I85" s="30">
        <v>0.163575</v>
      </c>
      <c r="J85" s="30">
        <v>4.2900000000000001E-2</v>
      </c>
      <c r="K85" s="54"/>
      <c r="L85" s="55"/>
      <c r="M85" s="47">
        <v>0.04</v>
      </c>
      <c r="P85" s="47">
        <v>0.03</v>
      </c>
      <c r="R85" s="47">
        <v>0.06</v>
      </c>
    </row>
    <row r="86" spans="1:18" x14ac:dyDescent="0.2">
      <c r="A86" s="29" t="s">
        <v>31</v>
      </c>
      <c r="B86" s="56" t="s">
        <v>327</v>
      </c>
      <c r="C86" s="30">
        <v>1.0867249999999999</v>
      </c>
      <c r="D86" s="30">
        <v>7.4380000000000002E-2</v>
      </c>
      <c r="E86" s="30">
        <v>2.2336642857142901</v>
      </c>
      <c r="F86" s="30">
        <v>0.14338571428571401</v>
      </c>
      <c r="G86" s="30">
        <v>0.178722222222222</v>
      </c>
      <c r="H86" s="30">
        <v>0.29797499999999999</v>
      </c>
      <c r="I86" s="30">
        <v>0.1207</v>
      </c>
      <c r="J86" s="30">
        <v>3.3224999999999998E-2</v>
      </c>
      <c r="K86" s="54"/>
      <c r="L86" s="55"/>
      <c r="M86" s="47">
        <v>0.3</v>
      </c>
      <c r="P86" s="47">
        <v>1.02</v>
      </c>
      <c r="R86" s="47">
        <v>1.77</v>
      </c>
    </row>
    <row r="87" spans="1:18" x14ac:dyDescent="0.2">
      <c r="A87" s="29" t="s">
        <v>28</v>
      </c>
      <c r="B87" s="56" t="s">
        <v>332</v>
      </c>
      <c r="C87" s="30">
        <v>7.7499999999999997E-4</v>
      </c>
      <c r="D87" s="30"/>
      <c r="E87" s="30"/>
      <c r="F87" s="30"/>
      <c r="G87" s="30"/>
      <c r="H87" s="30"/>
      <c r="I87" s="30"/>
      <c r="J87" s="30"/>
      <c r="K87" s="54"/>
      <c r="L87" s="55"/>
      <c r="P87" s="47">
        <v>0</v>
      </c>
    </row>
    <row r="88" spans="1:18" x14ac:dyDescent="0.2">
      <c r="A88" s="29" t="s">
        <v>108</v>
      </c>
      <c r="B88" s="56" t="s">
        <v>381</v>
      </c>
      <c r="C88" s="30"/>
      <c r="D88" s="30"/>
      <c r="E88" s="30"/>
      <c r="F88" s="30"/>
      <c r="G88" s="30"/>
      <c r="H88" s="30"/>
      <c r="I88" s="30"/>
      <c r="J88" s="30"/>
      <c r="K88" s="54"/>
      <c r="L88" s="55"/>
      <c r="P88" s="47">
        <v>0</v>
      </c>
    </row>
    <row r="89" spans="1:18" x14ac:dyDescent="0.2">
      <c r="A89" s="29" t="s">
        <v>3</v>
      </c>
      <c r="B89" s="56" t="s">
        <v>886</v>
      </c>
      <c r="C89" s="30">
        <v>50.755099999999999</v>
      </c>
      <c r="D89" s="30">
        <v>41.160146666666698</v>
      </c>
      <c r="E89" s="30">
        <v>43.690885714285699</v>
      </c>
      <c r="F89" s="30">
        <v>54.812607142857203</v>
      </c>
      <c r="G89" s="30">
        <v>46.284083333333299</v>
      </c>
      <c r="H89" s="30">
        <v>46.771949999999997</v>
      </c>
      <c r="I89" s="30">
        <v>40.685450000000003</v>
      </c>
      <c r="J89" s="30">
        <v>51.566924999999998</v>
      </c>
      <c r="K89" s="54"/>
      <c r="L89" s="55"/>
      <c r="M89" s="47">
        <v>55.3</v>
      </c>
      <c r="P89" s="47">
        <v>42.01</v>
      </c>
      <c r="R89" s="47">
        <v>53.9</v>
      </c>
    </row>
    <row r="90" spans="1:18" x14ac:dyDescent="0.2">
      <c r="A90" s="29" t="s">
        <v>24</v>
      </c>
      <c r="B90" s="56" t="s">
        <v>320</v>
      </c>
      <c r="C90" s="30"/>
      <c r="D90" s="30"/>
      <c r="E90" s="30"/>
      <c r="F90" s="30"/>
      <c r="G90" s="30"/>
      <c r="H90" s="30"/>
      <c r="I90" s="30">
        <v>2.0250000000000001E-2</v>
      </c>
      <c r="J90" s="30">
        <v>3.9550000000000002E-2</v>
      </c>
      <c r="K90" s="54"/>
      <c r="L90" s="55"/>
      <c r="P90" s="47">
        <v>0</v>
      </c>
    </row>
    <row r="91" spans="1:18" x14ac:dyDescent="0.2">
      <c r="A91" s="29" t="s">
        <v>124</v>
      </c>
      <c r="B91" s="56" t="s">
        <v>873</v>
      </c>
      <c r="C91" s="30"/>
      <c r="D91" s="30"/>
      <c r="E91" s="30"/>
      <c r="F91" s="30"/>
      <c r="G91" s="30"/>
      <c r="H91" s="30"/>
      <c r="I91" s="30"/>
      <c r="J91" s="30"/>
      <c r="K91" s="54"/>
      <c r="L91" s="55"/>
      <c r="M91" s="47">
        <v>0.04</v>
      </c>
      <c r="P91" s="47">
        <v>0.01</v>
      </c>
      <c r="R91" s="47">
        <v>0.02</v>
      </c>
    </row>
    <row r="92" spans="1:18" x14ac:dyDescent="0.2">
      <c r="A92" s="29" t="s">
        <v>134</v>
      </c>
      <c r="B92" s="56" t="s">
        <v>334</v>
      </c>
      <c r="C92" s="30"/>
      <c r="D92" s="30"/>
      <c r="E92" s="30"/>
      <c r="F92" s="30"/>
      <c r="G92" s="30"/>
      <c r="H92" s="30"/>
      <c r="I92" s="30"/>
      <c r="J92" s="30"/>
      <c r="K92" s="54"/>
      <c r="L92" s="55"/>
      <c r="P92" s="47">
        <v>0</v>
      </c>
    </row>
    <row r="93" spans="1:18" x14ac:dyDescent="0.2">
      <c r="A93" s="29" t="s">
        <v>109</v>
      </c>
      <c r="B93" s="56" t="s">
        <v>362</v>
      </c>
      <c r="C93" s="30"/>
      <c r="D93" s="30">
        <v>0.413333333333333</v>
      </c>
      <c r="E93" s="30"/>
      <c r="F93" s="30"/>
      <c r="G93" s="30"/>
      <c r="H93" s="30">
        <v>7.7499999999999999E-2</v>
      </c>
      <c r="I93" s="30"/>
      <c r="J93" s="30"/>
      <c r="K93" s="54"/>
      <c r="L93" s="55"/>
      <c r="M93" s="47">
        <v>0.23</v>
      </c>
    </row>
    <row r="94" spans="1:18" x14ac:dyDescent="0.2">
      <c r="A94" s="29" t="s">
        <v>7</v>
      </c>
      <c r="B94" s="56" t="s">
        <v>335</v>
      </c>
      <c r="C94" s="30">
        <v>7.1589999999999998</v>
      </c>
      <c r="D94" s="30">
        <v>5.19299333333334</v>
      </c>
      <c r="E94" s="30">
        <v>4.2136750000000003</v>
      </c>
      <c r="F94" s="30">
        <v>5.4967035714285704</v>
      </c>
      <c r="G94" s="30">
        <v>5.7967777777777796</v>
      </c>
      <c r="H94" s="30">
        <v>5.1399749999999997</v>
      </c>
      <c r="I94" s="30">
        <v>5.3728499999999997</v>
      </c>
      <c r="J94" s="30">
        <v>1.891675</v>
      </c>
      <c r="K94" s="54"/>
      <c r="L94" s="55"/>
      <c r="M94" s="47">
        <v>3.38</v>
      </c>
      <c r="P94" s="47">
        <v>4.3099999999999996</v>
      </c>
      <c r="R94" s="47">
        <v>3.69</v>
      </c>
    </row>
    <row r="95" spans="1:18" x14ac:dyDescent="0.2">
      <c r="A95" s="29" t="s">
        <v>11</v>
      </c>
      <c r="B95" s="56" t="s">
        <v>47</v>
      </c>
      <c r="C95" s="30">
        <v>1.23E-2</v>
      </c>
      <c r="D95" s="30">
        <v>1.34133333333333E-2</v>
      </c>
      <c r="E95" s="30">
        <v>8.8571428571428601E-4</v>
      </c>
      <c r="F95" s="30">
        <v>5.7000000000000002E-3</v>
      </c>
      <c r="G95" s="30">
        <v>5.0000000000000001E-4</v>
      </c>
      <c r="H95" s="30">
        <v>0.16022500000000001</v>
      </c>
      <c r="I95" s="30">
        <v>5.5524999999999998E-2</v>
      </c>
      <c r="J95" s="30">
        <v>5.6500000000000002E-2</v>
      </c>
      <c r="K95" s="54"/>
      <c r="L95" s="55"/>
      <c r="M95" s="47">
        <v>0.18</v>
      </c>
      <c r="P95" s="47">
        <v>0.26</v>
      </c>
      <c r="R95" s="47">
        <v>0.19</v>
      </c>
    </row>
    <row r="96" spans="1:18" x14ac:dyDescent="0.2">
      <c r="A96" s="29" t="s">
        <v>135</v>
      </c>
      <c r="B96" s="56" t="s">
        <v>318</v>
      </c>
      <c r="C96" s="30">
        <v>4.75E-4</v>
      </c>
      <c r="D96" s="30"/>
      <c r="E96" s="30"/>
      <c r="F96" s="30"/>
      <c r="G96" s="30"/>
      <c r="H96" s="30"/>
      <c r="I96" s="30">
        <v>2.0250000000000001E-2</v>
      </c>
      <c r="J96" s="30">
        <v>1.5499999999999999E-3</v>
      </c>
      <c r="K96" s="54"/>
      <c r="L96" s="55"/>
      <c r="M96" s="47">
        <v>0.01</v>
      </c>
      <c r="P96" s="47">
        <v>0</v>
      </c>
    </row>
    <row r="97" spans="1:27" x14ac:dyDescent="0.2">
      <c r="A97" s="29" t="s">
        <v>4</v>
      </c>
      <c r="B97" s="56" t="s">
        <v>75</v>
      </c>
      <c r="C97" s="30">
        <v>4.0625000000000001E-2</v>
      </c>
      <c r="D97" s="30">
        <v>0.87251333333333303</v>
      </c>
      <c r="E97" s="30">
        <v>2.0000571428571399</v>
      </c>
      <c r="F97" s="30">
        <v>5.15956428571429</v>
      </c>
      <c r="G97" s="30">
        <v>7.9848333333333299</v>
      </c>
      <c r="H97" s="30">
        <v>10.18695</v>
      </c>
      <c r="I97" s="30">
        <v>10.997574999999999</v>
      </c>
      <c r="J97" s="30">
        <v>12.4338</v>
      </c>
      <c r="K97" s="54"/>
      <c r="L97" s="55"/>
      <c r="M97" s="47">
        <v>9.5500000000000007</v>
      </c>
      <c r="P97" s="47">
        <v>18.12</v>
      </c>
      <c r="R97" s="47">
        <v>8.94</v>
      </c>
    </row>
    <row r="98" spans="1:27" x14ac:dyDescent="0.2">
      <c r="A98" s="29" t="s">
        <v>136</v>
      </c>
      <c r="B98" s="56" t="s">
        <v>872</v>
      </c>
      <c r="C98" s="30"/>
      <c r="D98" s="30"/>
      <c r="E98" s="30"/>
      <c r="F98" s="30"/>
      <c r="G98" s="30"/>
      <c r="H98" s="30">
        <v>3.875E-2</v>
      </c>
      <c r="I98" s="30">
        <v>0.31</v>
      </c>
      <c r="J98" s="30">
        <v>9.3774999999999997E-2</v>
      </c>
      <c r="K98" s="54"/>
      <c r="L98" s="55"/>
      <c r="M98" s="47">
        <v>0.31</v>
      </c>
      <c r="P98" s="47">
        <v>0.01</v>
      </c>
    </row>
    <row r="99" spans="1:27" x14ac:dyDescent="0.2">
      <c r="A99" s="29" t="s">
        <v>8</v>
      </c>
      <c r="B99" s="56" t="s">
        <v>336</v>
      </c>
      <c r="C99" s="30">
        <v>7.9604499999999998</v>
      </c>
      <c r="D99" s="30">
        <v>4.8525400000000003</v>
      </c>
      <c r="E99" s="30">
        <v>7.16863214285714</v>
      </c>
      <c r="F99" s="30">
        <v>4.4125821428571399</v>
      </c>
      <c r="G99" s="30">
        <v>1.657</v>
      </c>
      <c r="H99" s="30">
        <v>7.1061750000000004</v>
      </c>
      <c r="I99" s="30">
        <v>4.5502750000000001</v>
      </c>
      <c r="J99" s="30">
        <v>2.1569500000000001</v>
      </c>
      <c r="K99" s="54"/>
      <c r="L99" s="55"/>
      <c r="M99" s="47">
        <v>7.53</v>
      </c>
      <c r="P99" s="47">
        <v>6.8</v>
      </c>
      <c r="R99" s="47">
        <v>8.86</v>
      </c>
    </row>
    <row r="100" spans="1:27" x14ac:dyDescent="0.2">
      <c r="A100" s="29" t="s">
        <v>138</v>
      </c>
      <c r="B100" s="57" t="s">
        <v>37</v>
      </c>
      <c r="C100" s="30">
        <v>7.7499999999999997E-4</v>
      </c>
      <c r="D100" s="30"/>
      <c r="E100" s="30"/>
      <c r="F100" s="30"/>
      <c r="G100" s="30"/>
      <c r="H100" s="30"/>
      <c r="I100" s="30"/>
      <c r="J100" s="30"/>
      <c r="K100" s="54"/>
      <c r="L100" s="55"/>
      <c r="P100" s="47">
        <v>0</v>
      </c>
    </row>
    <row r="101" spans="1:27" x14ac:dyDescent="0.2">
      <c r="A101" s="29" t="s">
        <v>36</v>
      </c>
      <c r="B101" s="56" t="s">
        <v>339</v>
      </c>
      <c r="C101" s="30">
        <v>0.127025</v>
      </c>
      <c r="D101" s="30"/>
      <c r="E101" s="30">
        <v>1.77142857142857E-2</v>
      </c>
      <c r="F101" s="30"/>
      <c r="G101" s="30"/>
      <c r="H101" s="30"/>
      <c r="I101" s="30">
        <v>1.6275000000000001E-2</v>
      </c>
      <c r="J101" s="30">
        <v>7.7499999999999999E-3</v>
      </c>
      <c r="K101" s="54"/>
      <c r="L101" s="55"/>
      <c r="M101" s="47">
        <v>1.0999999999999999E-2</v>
      </c>
      <c r="P101" s="47">
        <v>0.24</v>
      </c>
      <c r="R101" s="47">
        <v>0.32</v>
      </c>
    </row>
    <row r="102" spans="1:27" x14ac:dyDescent="0.2">
      <c r="A102" s="29" t="s">
        <v>9</v>
      </c>
      <c r="B102" s="56" t="s">
        <v>442</v>
      </c>
      <c r="C102" s="30">
        <v>2.371</v>
      </c>
      <c r="D102" s="30">
        <v>0.94262000000000001</v>
      </c>
      <c r="E102" s="30">
        <v>0.79971071428571405</v>
      </c>
      <c r="F102" s="30">
        <v>2.65881428571429</v>
      </c>
      <c r="G102" s="30">
        <v>0.97286111111111095</v>
      </c>
      <c r="H102" s="30">
        <v>4.1825000000000001</v>
      </c>
      <c r="I102" s="30">
        <v>1.7879750000000001</v>
      </c>
      <c r="J102" s="30">
        <v>0.37432500000000002</v>
      </c>
      <c r="K102" s="54"/>
      <c r="L102" s="55"/>
      <c r="M102" s="47">
        <v>0.36</v>
      </c>
      <c r="P102" s="47">
        <v>0.45</v>
      </c>
      <c r="R102" s="47">
        <v>1.84</v>
      </c>
    </row>
    <row r="103" spans="1:27" x14ac:dyDescent="0.2">
      <c r="A103" s="29" t="s">
        <v>215</v>
      </c>
      <c r="B103" s="56" t="s">
        <v>321</v>
      </c>
      <c r="C103" s="30"/>
      <c r="D103" s="30"/>
      <c r="E103" s="30"/>
      <c r="F103" s="30"/>
      <c r="G103" s="30"/>
      <c r="H103" s="30"/>
      <c r="I103" s="30"/>
      <c r="J103" s="30"/>
      <c r="K103" s="54"/>
      <c r="L103" s="55"/>
      <c r="P103" s="47">
        <v>0</v>
      </c>
    </row>
    <row r="104" spans="1:27" x14ac:dyDescent="0.2">
      <c r="C104" s="30"/>
      <c r="D104" s="30"/>
      <c r="E104" s="30"/>
      <c r="F104" s="30"/>
      <c r="G104" s="30"/>
      <c r="H104" s="30"/>
      <c r="I104" s="30"/>
      <c r="J104" s="30"/>
      <c r="K104" s="54"/>
      <c r="L104" s="55"/>
    </row>
    <row r="105" spans="1:27" s="49" customFormat="1" x14ac:dyDescent="0.2">
      <c r="A105" s="49" t="s">
        <v>117</v>
      </c>
      <c r="C105" s="72"/>
      <c r="D105" s="72"/>
      <c r="E105" s="72"/>
      <c r="F105" s="72"/>
      <c r="G105" s="72"/>
      <c r="H105" s="72"/>
      <c r="I105" s="72"/>
      <c r="J105" s="72"/>
      <c r="K105" s="73"/>
      <c r="L105" s="53"/>
      <c r="M105" s="52"/>
      <c r="N105" s="53"/>
      <c r="O105" s="53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</row>
    <row r="106" spans="1:27" ht="15.75" x14ac:dyDescent="0.25">
      <c r="A106" s="29" t="s">
        <v>88</v>
      </c>
      <c r="C106" s="47">
        <v>160</v>
      </c>
      <c r="D106" s="47">
        <v>135</v>
      </c>
      <c r="E106" s="47">
        <v>150</v>
      </c>
      <c r="F106" s="47">
        <v>160</v>
      </c>
      <c r="G106" s="47">
        <v>148</v>
      </c>
      <c r="H106" s="47">
        <v>160</v>
      </c>
      <c r="I106" s="47">
        <v>160</v>
      </c>
      <c r="J106" s="47">
        <v>160</v>
      </c>
      <c r="K106" s="54"/>
      <c r="L106" s="55"/>
      <c r="M106" s="47">
        <v>160</v>
      </c>
      <c r="P106" s="47">
        <v>160</v>
      </c>
      <c r="Q106" s="28"/>
      <c r="R106" s="29"/>
      <c r="S106" s="29">
        <v>160</v>
      </c>
      <c r="T106" s="47">
        <v>1583</v>
      </c>
    </row>
    <row r="107" spans="1:27" x14ac:dyDescent="0.2">
      <c r="A107" s="29" t="s">
        <v>76</v>
      </c>
      <c r="B107" s="29" t="s">
        <v>118</v>
      </c>
      <c r="C107" s="47">
        <v>11</v>
      </c>
      <c r="D107" s="47">
        <v>3</v>
      </c>
      <c r="E107" s="47">
        <v>12</v>
      </c>
      <c r="F107" s="47">
        <v>3</v>
      </c>
      <c r="G107" s="47">
        <v>5</v>
      </c>
      <c r="H107" s="47">
        <v>6</v>
      </c>
      <c r="I107" s="47">
        <v>11</v>
      </c>
      <c r="J107" s="47">
        <v>8</v>
      </c>
      <c r="K107" s="54"/>
      <c r="L107" s="55"/>
      <c r="M107" s="47">
        <v>6</v>
      </c>
      <c r="P107" s="47">
        <v>3</v>
      </c>
      <c r="Q107" s="29"/>
      <c r="R107" s="29"/>
      <c r="S107" s="47">
        <v>4</v>
      </c>
      <c r="T107" s="47">
        <v>23</v>
      </c>
    </row>
    <row r="108" spans="1:27" x14ac:dyDescent="0.2">
      <c r="A108" s="29" t="s">
        <v>882</v>
      </c>
      <c r="B108" s="29" t="s">
        <v>78</v>
      </c>
      <c r="C108" s="47">
        <v>0</v>
      </c>
      <c r="D108" s="47">
        <v>0</v>
      </c>
      <c r="E108" s="47">
        <v>0</v>
      </c>
      <c r="F108" s="47">
        <v>0</v>
      </c>
      <c r="G108" s="47">
        <v>0</v>
      </c>
      <c r="H108" s="47">
        <v>0</v>
      </c>
      <c r="I108" s="47">
        <v>0</v>
      </c>
      <c r="J108" s="47">
        <v>0</v>
      </c>
      <c r="K108" s="54"/>
      <c r="L108" s="55"/>
      <c r="M108" s="47">
        <v>0</v>
      </c>
      <c r="P108" s="47">
        <v>0</v>
      </c>
      <c r="Q108" s="29"/>
      <c r="R108" s="29"/>
      <c r="S108" s="47">
        <v>0</v>
      </c>
      <c r="T108" s="47">
        <v>0</v>
      </c>
    </row>
    <row r="109" spans="1:27" x14ac:dyDescent="0.2">
      <c r="A109" s="29" t="s">
        <v>79</v>
      </c>
      <c r="B109" s="29" t="s">
        <v>80</v>
      </c>
      <c r="C109" s="47">
        <v>0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54"/>
      <c r="L109" s="55"/>
      <c r="M109" s="47">
        <v>0</v>
      </c>
      <c r="P109" s="47">
        <v>0</v>
      </c>
      <c r="Q109" s="29"/>
      <c r="R109" s="29"/>
      <c r="S109" s="47">
        <v>0</v>
      </c>
      <c r="T109" s="47">
        <v>0</v>
      </c>
    </row>
    <row r="110" spans="1:27" x14ac:dyDescent="0.2">
      <c r="A110" s="29" t="s">
        <v>64</v>
      </c>
      <c r="B110" s="29" t="s">
        <v>89</v>
      </c>
      <c r="C110" s="47">
        <v>78</v>
      </c>
      <c r="D110" s="47">
        <v>58</v>
      </c>
      <c r="E110" s="47">
        <v>67</v>
      </c>
      <c r="F110" s="47">
        <v>87</v>
      </c>
      <c r="G110" s="47">
        <v>74</v>
      </c>
      <c r="H110" s="47">
        <v>86</v>
      </c>
      <c r="I110" s="47">
        <v>70</v>
      </c>
      <c r="J110" s="47">
        <v>82</v>
      </c>
      <c r="K110" s="54"/>
      <c r="L110" s="55"/>
      <c r="M110" s="47">
        <v>109</v>
      </c>
      <c r="P110" s="47">
        <v>77</v>
      </c>
      <c r="Q110" s="29"/>
      <c r="R110" s="29"/>
      <c r="S110" s="47">
        <v>107</v>
      </c>
      <c r="T110" s="47">
        <v>992</v>
      </c>
    </row>
    <row r="111" spans="1:27" ht="15.75" x14ac:dyDescent="0.25">
      <c r="A111" s="29" t="s">
        <v>62</v>
      </c>
      <c r="B111" s="29" t="s">
        <v>63</v>
      </c>
      <c r="C111" s="47">
        <v>0</v>
      </c>
      <c r="D111" s="47">
        <v>1</v>
      </c>
      <c r="E111" s="47">
        <v>2</v>
      </c>
      <c r="F111" s="47">
        <v>10</v>
      </c>
      <c r="G111" s="47">
        <v>14</v>
      </c>
      <c r="H111" s="47">
        <v>11</v>
      </c>
      <c r="I111" s="47">
        <v>21</v>
      </c>
      <c r="J111" s="47">
        <v>23</v>
      </c>
      <c r="K111" s="54"/>
      <c r="L111" s="55"/>
      <c r="M111" s="47">
        <v>28</v>
      </c>
      <c r="P111" s="47">
        <v>59</v>
      </c>
      <c r="Q111" s="28"/>
      <c r="R111" s="29"/>
      <c r="S111" s="47">
        <v>29</v>
      </c>
      <c r="T111" s="47">
        <v>204</v>
      </c>
    </row>
    <row r="112" spans="1:27" ht="15.75" x14ac:dyDescent="0.25">
      <c r="A112" s="29" t="s">
        <v>93</v>
      </c>
      <c r="Q112" s="28"/>
      <c r="R112" s="29"/>
    </row>
    <row r="113" spans="17:19" x14ac:dyDescent="0.2">
      <c r="Q113" s="29"/>
      <c r="R113" s="29"/>
      <c r="S113" s="29"/>
    </row>
  </sheetData>
  <sortState ref="A68:Z90">
    <sortCondition ref="A68:A90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04"/>
  <sheetViews>
    <sheetView zoomScale="70" zoomScaleNormal="70" workbookViewId="0"/>
  </sheetViews>
  <sheetFormatPr defaultColWidth="9" defaultRowHeight="15" x14ac:dyDescent="0.2"/>
  <cols>
    <col min="1" max="1" width="31.375" style="29" customWidth="1"/>
    <col min="2" max="2" width="33.375" style="29" customWidth="1"/>
    <col min="3" max="10" width="7.125" style="47" customWidth="1"/>
    <col min="11" max="12" width="7.125" style="48" customWidth="1"/>
    <col min="13" max="14" width="7.125" style="47" customWidth="1"/>
    <col min="15" max="16" width="7.125" style="48" customWidth="1"/>
    <col min="17" max="18" width="7.125" style="47" customWidth="1"/>
    <col min="19" max="19" width="7.125" style="48" customWidth="1"/>
    <col min="20" max="28" width="7.125" style="47" customWidth="1"/>
    <col min="29" max="1026" width="10.75" style="29" customWidth="1"/>
    <col min="1027" max="16384" width="9" style="29"/>
  </cols>
  <sheetData>
    <row r="1" spans="1:28" ht="15.75" x14ac:dyDescent="0.25">
      <c r="A1" s="29" t="s">
        <v>1310</v>
      </c>
      <c r="B1" s="28"/>
    </row>
    <row r="2" spans="1:28" ht="15.75" x14ac:dyDescent="0.25">
      <c r="A2" s="28" t="s">
        <v>1289</v>
      </c>
      <c r="B2" s="28"/>
    </row>
    <row r="4" spans="1:28" s="28" customFormat="1" ht="15.75" x14ac:dyDescent="0.25">
      <c r="A4" s="28" t="s">
        <v>98</v>
      </c>
      <c r="C4" s="50">
        <v>2005</v>
      </c>
      <c r="D4" s="50">
        <v>2006</v>
      </c>
      <c r="E4" s="50">
        <v>2007</v>
      </c>
      <c r="F4" s="50">
        <v>2008</v>
      </c>
      <c r="G4" s="50">
        <v>2009</v>
      </c>
      <c r="H4" s="50">
        <v>2010</v>
      </c>
      <c r="I4" s="50">
        <v>2011</v>
      </c>
      <c r="J4" s="50">
        <v>2012</v>
      </c>
      <c r="K4" s="51">
        <v>2013</v>
      </c>
      <c r="L4" s="51">
        <v>2014</v>
      </c>
      <c r="M4" s="50">
        <v>2015</v>
      </c>
      <c r="N4" s="50">
        <v>2015</v>
      </c>
      <c r="O4" s="51">
        <v>2016</v>
      </c>
      <c r="P4" s="51">
        <v>2017</v>
      </c>
      <c r="Q4" s="50">
        <v>2018</v>
      </c>
      <c r="R4" s="50">
        <v>2018</v>
      </c>
      <c r="S4" s="51">
        <v>2019</v>
      </c>
      <c r="T4" s="50"/>
      <c r="U4" s="50"/>
      <c r="V4" s="50"/>
      <c r="W4" s="50"/>
      <c r="X4" s="50"/>
      <c r="Y4" s="50"/>
      <c r="Z4" s="50"/>
      <c r="AA4" s="50"/>
      <c r="AB4" s="50"/>
    </row>
    <row r="5" spans="1:28" s="49" customFormat="1" x14ac:dyDescent="0.2">
      <c r="C5" s="52"/>
      <c r="D5" s="52"/>
      <c r="E5" s="52"/>
      <c r="F5" s="52"/>
      <c r="G5" s="52"/>
      <c r="H5" s="52"/>
      <c r="I5" s="52"/>
      <c r="J5" s="52"/>
      <c r="K5" s="53"/>
      <c r="L5" s="53"/>
      <c r="M5" s="52" t="s">
        <v>849</v>
      </c>
      <c r="N5" s="52" t="s">
        <v>117</v>
      </c>
      <c r="O5" s="53"/>
      <c r="P5" s="53"/>
      <c r="Q5" s="52" t="s">
        <v>849</v>
      </c>
      <c r="R5" s="52" t="s">
        <v>117</v>
      </c>
      <c r="S5" s="53"/>
      <c r="T5" s="52"/>
      <c r="U5" s="52"/>
      <c r="V5" s="52"/>
      <c r="W5" s="52"/>
      <c r="X5" s="52"/>
      <c r="Y5" s="52"/>
      <c r="Z5" s="52"/>
      <c r="AA5" s="52"/>
      <c r="AB5" s="52"/>
    </row>
    <row r="6" spans="1:28" ht="15.75" x14ac:dyDescent="0.25">
      <c r="A6" s="28" t="s">
        <v>88</v>
      </c>
      <c r="B6" s="28"/>
      <c r="C6" s="50">
        <v>160</v>
      </c>
      <c r="D6" s="50">
        <v>160</v>
      </c>
      <c r="E6" s="50">
        <v>160</v>
      </c>
      <c r="F6" s="50">
        <v>160</v>
      </c>
      <c r="G6" s="50">
        <v>156</v>
      </c>
      <c r="H6" s="50">
        <v>160</v>
      </c>
      <c r="I6" s="50">
        <v>160</v>
      </c>
      <c r="J6" s="50">
        <v>160</v>
      </c>
      <c r="K6" s="74"/>
      <c r="L6" s="75"/>
      <c r="M6" s="50">
        <v>160</v>
      </c>
      <c r="N6" s="50">
        <v>1054</v>
      </c>
      <c r="O6" s="51"/>
      <c r="P6" s="51"/>
      <c r="Q6" s="50">
        <v>160</v>
      </c>
      <c r="R6" s="50">
        <v>1054</v>
      </c>
    </row>
    <row r="7" spans="1:28" ht="15.75" x14ac:dyDescent="0.25">
      <c r="A7" s="28" t="s">
        <v>99</v>
      </c>
      <c r="B7" s="28"/>
      <c r="K7" s="54"/>
      <c r="L7" s="55"/>
    </row>
    <row r="8" spans="1:28" x14ac:dyDescent="0.2">
      <c r="A8" s="29" t="s">
        <v>26</v>
      </c>
      <c r="C8" s="30">
        <v>7.5967250000000002</v>
      </c>
      <c r="D8" s="30">
        <v>16.106449999999999</v>
      </c>
      <c r="E8" s="30">
        <v>11.056962499999999</v>
      </c>
      <c r="F8" s="30">
        <v>15.711562499999999</v>
      </c>
      <c r="G8" s="30">
        <v>17.098324999999999</v>
      </c>
      <c r="H8" s="30">
        <v>13.597587499999999</v>
      </c>
      <c r="I8" s="30">
        <v>19.561462500000001</v>
      </c>
      <c r="J8" s="30">
        <v>25.6276625</v>
      </c>
      <c r="K8" s="54"/>
      <c r="L8" s="55"/>
      <c r="M8" s="30">
        <v>29.93</v>
      </c>
      <c r="N8" s="30"/>
      <c r="O8" s="76"/>
      <c r="P8" s="76"/>
      <c r="Q8" s="30">
        <v>47.09</v>
      </c>
    </row>
    <row r="9" spans="1:28" x14ac:dyDescent="0.2">
      <c r="A9" s="29" t="s">
        <v>27</v>
      </c>
      <c r="C9" s="30">
        <v>0</v>
      </c>
      <c r="D9" s="30">
        <v>0</v>
      </c>
      <c r="E9" s="30">
        <v>1.7874999999999999E-2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54"/>
      <c r="L9" s="55"/>
      <c r="M9" s="30">
        <v>0</v>
      </c>
      <c r="N9" s="30"/>
      <c r="O9" s="76"/>
      <c r="P9" s="76"/>
      <c r="Q9" s="30">
        <v>0.04</v>
      </c>
    </row>
    <row r="10" spans="1:28" x14ac:dyDescent="0.2">
      <c r="A10" s="29" t="s">
        <v>100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0">
        <v>1.075E-3</v>
      </c>
      <c r="I10" s="30">
        <v>0.1075</v>
      </c>
      <c r="J10" s="30">
        <v>1.4250000000000001E-2</v>
      </c>
      <c r="K10" s="54"/>
      <c r="L10" s="55"/>
      <c r="M10" s="30">
        <v>0.14000000000000001</v>
      </c>
      <c r="N10" s="30"/>
      <c r="O10" s="76"/>
      <c r="P10" s="76"/>
      <c r="Q10" s="30">
        <v>0.04</v>
      </c>
    </row>
    <row r="11" spans="1:28" x14ac:dyDescent="0.2">
      <c r="A11" s="29" t="s">
        <v>322</v>
      </c>
      <c r="C11" s="30"/>
      <c r="D11" s="30"/>
      <c r="E11" s="30"/>
      <c r="F11" s="30"/>
      <c r="G11" s="30"/>
      <c r="H11" s="30"/>
      <c r="I11" s="30"/>
      <c r="J11" s="30"/>
      <c r="K11" s="54"/>
      <c r="L11" s="55"/>
      <c r="M11" s="30">
        <v>0</v>
      </c>
      <c r="N11" s="30"/>
      <c r="O11" s="76"/>
      <c r="P11" s="76"/>
      <c r="Q11" s="30">
        <v>0</v>
      </c>
    </row>
    <row r="12" spans="1:28" x14ac:dyDescent="0.2">
      <c r="A12" s="29" t="s">
        <v>23</v>
      </c>
      <c r="C12" s="30">
        <v>7.5967250000000002</v>
      </c>
      <c r="D12" s="30">
        <v>16.106449999999999</v>
      </c>
      <c r="E12" s="30">
        <v>11.0890875</v>
      </c>
      <c r="F12" s="30">
        <v>15.711562499999999</v>
      </c>
      <c r="G12" s="30">
        <v>17.726199999999999</v>
      </c>
      <c r="H12" s="30">
        <v>13.8569625</v>
      </c>
      <c r="I12" s="30">
        <v>19.676087500000001</v>
      </c>
      <c r="J12" s="30">
        <v>27.405537500000001</v>
      </c>
      <c r="K12" s="54"/>
      <c r="L12" s="55"/>
      <c r="M12" s="30">
        <v>30.07</v>
      </c>
      <c r="N12" s="30">
        <v>19.61</v>
      </c>
      <c r="O12" s="76"/>
      <c r="P12" s="76"/>
      <c r="Q12" s="30">
        <v>47.2</v>
      </c>
      <c r="R12" s="47">
        <v>33.51</v>
      </c>
    </row>
    <row r="13" spans="1:28" x14ac:dyDescent="0.2">
      <c r="A13" s="29" t="s">
        <v>101</v>
      </c>
      <c r="C13" s="30">
        <v>21.209037500000001</v>
      </c>
      <c r="D13" s="30">
        <v>8.3678124999999994</v>
      </c>
      <c r="E13" s="30">
        <v>8.0661249999999995</v>
      </c>
      <c r="F13" s="30">
        <v>6.1466374999999998</v>
      </c>
      <c r="G13" s="30">
        <v>13.829525</v>
      </c>
      <c r="H13" s="30">
        <v>8.7825000000000006</v>
      </c>
      <c r="I13" s="30">
        <v>17.112549999999999</v>
      </c>
      <c r="J13" s="30">
        <v>15.035500000000001</v>
      </c>
      <c r="K13" s="54"/>
      <c r="L13" s="55"/>
      <c r="M13" s="30">
        <v>11.87</v>
      </c>
      <c r="N13" s="30"/>
      <c r="O13" s="76"/>
      <c r="P13" s="76"/>
      <c r="Q13" s="30">
        <v>12.55</v>
      </c>
    </row>
    <row r="14" spans="1:28" x14ac:dyDescent="0.2">
      <c r="A14" s="29" t="s">
        <v>114</v>
      </c>
      <c r="C14" s="30"/>
      <c r="D14" s="30"/>
      <c r="E14" s="30"/>
      <c r="F14" s="30"/>
      <c r="G14" s="30"/>
      <c r="H14" s="30"/>
      <c r="I14" s="30"/>
      <c r="J14" s="30"/>
      <c r="K14" s="54"/>
      <c r="L14" s="55"/>
      <c r="M14" s="30"/>
      <c r="N14" s="30"/>
      <c r="O14" s="76"/>
      <c r="P14" s="76"/>
      <c r="Q14" s="30">
        <v>0.3</v>
      </c>
    </row>
    <row r="15" spans="1:28" x14ac:dyDescent="0.2">
      <c r="C15" s="30"/>
      <c r="D15" s="30"/>
      <c r="E15" s="30"/>
      <c r="F15" s="30"/>
      <c r="G15" s="30"/>
      <c r="H15" s="30"/>
      <c r="I15" s="30"/>
      <c r="J15" s="30"/>
      <c r="K15" s="54"/>
      <c r="L15" s="55"/>
      <c r="M15" s="30"/>
      <c r="N15" s="30"/>
      <c r="O15" s="76"/>
      <c r="P15" s="76"/>
      <c r="Q15" s="30"/>
    </row>
    <row r="16" spans="1:28" ht="15.75" x14ac:dyDescent="0.25">
      <c r="A16" s="28" t="s">
        <v>102</v>
      </c>
      <c r="B16" s="28"/>
      <c r="C16" s="47">
        <v>80</v>
      </c>
      <c r="D16" s="47">
        <v>80</v>
      </c>
      <c r="E16" s="47">
        <v>80</v>
      </c>
      <c r="F16" s="47">
        <v>80</v>
      </c>
      <c r="G16" s="47">
        <v>76</v>
      </c>
      <c r="H16" s="47">
        <v>80</v>
      </c>
      <c r="I16" s="47">
        <v>80</v>
      </c>
      <c r="J16" s="47">
        <v>80</v>
      </c>
      <c r="K16" s="54"/>
      <c r="L16" s="55"/>
      <c r="M16" s="30">
        <v>80</v>
      </c>
      <c r="N16" s="30"/>
      <c r="O16" s="76"/>
      <c r="P16" s="76"/>
      <c r="Q16" s="30">
        <v>80</v>
      </c>
    </row>
    <row r="17" spans="1:17" x14ac:dyDescent="0.2">
      <c r="A17" s="29" t="s">
        <v>26</v>
      </c>
      <c r="C17" s="30">
        <v>15.5525</v>
      </c>
      <c r="D17" s="30">
        <v>31.504999999999999</v>
      </c>
      <c r="E17" s="30">
        <v>20.675000000000001</v>
      </c>
      <c r="F17" s="30">
        <v>28.875</v>
      </c>
      <c r="G17" s="30">
        <v>32.952500000000001</v>
      </c>
      <c r="H17" s="30">
        <v>24.533750000000001</v>
      </c>
      <c r="I17" s="30">
        <v>28.267499999999998</v>
      </c>
      <c r="J17" s="30">
        <v>33.173749999999998</v>
      </c>
      <c r="K17" s="54"/>
      <c r="L17" s="55"/>
      <c r="M17" s="30">
        <v>40.729999999999997</v>
      </c>
      <c r="N17" s="30"/>
      <c r="O17" s="76"/>
      <c r="P17" s="76"/>
      <c r="Q17" s="30">
        <v>50.55</v>
      </c>
    </row>
    <row r="18" spans="1:17" x14ac:dyDescent="0.2">
      <c r="A18" s="29" t="s">
        <v>27</v>
      </c>
      <c r="C18" s="30">
        <v>0</v>
      </c>
      <c r="D18" s="30">
        <v>0</v>
      </c>
      <c r="E18" s="30">
        <v>2.5000000000000001E-2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54"/>
      <c r="L18" s="55"/>
      <c r="M18" s="30">
        <v>0</v>
      </c>
      <c r="N18" s="30"/>
      <c r="O18" s="76"/>
      <c r="P18" s="76"/>
      <c r="Q18" s="30">
        <v>0</v>
      </c>
    </row>
    <row r="19" spans="1:17" x14ac:dyDescent="0.2">
      <c r="A19" s="29" t="s">
        <v>100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2.5000000000000001E-3</v>
      </c>
      <c r="I19" s="30">
        <v>0.25</v>
      </c>
      <c r="J19" s="30">
        <v>0</v>
      </c>
      <c r="K19" s="54"/>
      <c r="L19" s="55"/>
      <c r="M19" s="30">
        <v>0</v>
      </c>
      <c r="N19" s="30"/>
      <c r="O19" s="76"/>
      <c r="P19" s="76"/>
      <c r="Q19" s="30">
        <v>0</v>
      </c>
    </row>
    <row r="20" spans="1:17" x14ac:dyDescent="0.2">
      <c r="A20" s="29" t="s">
        <v>322</v>
      </c>
      <c r="C20" s="30"/>
      <c r="D20" s="30"/>
      <c r="E20" s="30"/>
      <c r="F20" s="30"/>
      <c r="G20" s="30"/>
      <c r="H20" s="30"/>
      <c r="I20" s="30"/>
      <c r="J20" s="30"/>
      <c r="K20" s="54"/>
      <c r="L20" s="55"/>
      <c r="M20" s="30"/>
      <c r="N20" s="30"/>
      <c r="O20" s="76"/>
      <c r="P20" s="76"/>
      <c r="Q20" s="30">
        <v>0</v>
      </c>
    </row>
    <row r="21" spans="1:17" x14ac:dyDescent="0.2">
      <c r="A21" s="29" t="s">
        <v>23</v>
      </c>
      <c r="C21" s="30">
        <v>15.5525</v>
      </c>
      <c r="D21" s="30">
        <v>31.504999999999999</v>
      </c>
      <c r="E21" s="30">
        <v>20.7</v>
      </c>
      <c r="F21" s="30">
        <v>28.875</v>
      </c>
      <c r="G21" s="30">
        <v>33.715000000000003</v>
      </c>
      <c r="H21" s="30">
        <v>24.971250000000001</v>
      </c>
      <c r="I21" s="30">
        <v>28.517499999999998</v>
      </c>
      <c r="J21" s="30">
        <v>34.673749999999998</v>
      </c>
      <c r="K21" s="54"/>
      <c r="L21" s="55"/>
      <c r="M21" s="30">
        <v>40.729999999999997</v>
      </c>
      <c r="N21" s="30"/>
      <c r="O21" s="76"/>
      <c r="P21" s="76"/>
      <c r="Q21" s="30">
        <v>50.55</v>
      </c>
    </row>
    <row r="22" spans="1:17" x14ac:dyDescent="0.2">
      <c r="A22" s="29" t="s">
        <v>101</v>
      </c>
      <c r="C22" s="30">
        <v>46.403750000000002</v>
      </c>
      <c r="D22" s="30">
        <v>19.108750000000001</v>
      </c>
      <c r="E22" s="30">
        <v>16.637499999999999</v>
      </c>
      <c r="F22" s="30">
        <v>12.215</v>
      </c>
      <c r="G22" s="30">
        <v>26.142499999999998</v>
      </c>
      <c r="H22" s="30">
        <v>18.1875</v>
      </c>
      <c r="I22" s="30">
        <v>35.016249999999999</v>
      </c>
      <c r="J22" s="30">
        <v>25.352499999999999</v>
      </c>
      <c r="K22" s="54"/>
      <c r="L22" s="55"/>
      <c r="M22" s="30">
        <v>17.670000000000002</v>
      </c>
      <c r="N22" s="30"/>
      <c r="O22" s="76"/>
      <c r="P22" s="76"/>
      <c r="Q22" s="30">
        <v>19.43</v>
      </c>
    </row>
    <row r="23" spans="1:17" x14ac:dyDescent="0.2">
      <c r="A23" s="29" t="s">
        <v>114</v>
      </c>
      <c r="C23" s="30"/>
      <c r="D23" s="30"/>
      <c r="E23" s="30"/>
      <c r="F23" s="30"/>
      <c r="G23" s="30"/>
      <c r="H23" s="30"/>
      <c r="I23" s="30"/>
      <c r="J23" s="30"/>
      <c r="K23" s="54"/>
      <c r="L23" s="55"/>
      <c r="M23" s="30"/>
      <c r="N23" s="30"/>
      <c r="O23" s="76"/>
      <c r="P23" s="76"/>
      <c r="Q23" s="30">
        <v>0.14000000000000001</v>
      </c>
    </row>
    <row r="24" spans="1:17" ht="15.75" x14ac:dyDescent="0.25">
      <c r="A24" s="28" t="s">
        <v>103</v>
      </c>
      <c r="B24" s="28"/>
      <c r="C24" s="47">
        <v>80</v>
      </c>
      <c r="D24" s="47">
        <v>80</v>
      </c>
      <c r="E24" s="47">
        <v>80</v>
      </c>
      <c r="F24" s="47">
        <v>80</v>
      </c>
      <c r="G24" s="47">
        <v>80</v>
      </c>
      <c r="H24" s="47">
        <v>80</v>
      </c>
      <c r="I24" s="47">
        <v>80</v>
      </c>
      <c r="J24" s="47">
        <v>80</v>
      </c>
      <c r="K24" s="54"/>
      <c r="L24" s="55"/>
      <c r="M24" s="30">
        <v>80</v>
      </c>
      <c r="N24" s="30"/>
      <c r="O24" s="76"/>
      <c r="P24" s="76"/>
      <c r="Q24" s="30">
        <v>80</v>
      </c>
    </row>
    <row r="25" spans="1:17" x14ac:dyDescent="0.2">
      <c r="A25" s="29" t="s">
        <v>26</v>
      </c>
      <c r="C25" s="30">
        <v>1.595</v>
      </c>
      <c r="D25" s="30">
        <v>4.49</v>
      </c>
      <c r="E25" s="30">
        <v>3.80125</v>
      </c>
      <c r="F25" s="30">
        <v>5.78125</v>
      </c>
      <c r="G25" s="30">
        <v>5.1381578947368398</v>
      </c>
      <c r="H25" s="30">
        <v>5.3475000000000001</v>
      </c>
      <c r="I25" s="30">
        <v>12.99375</v>
      </c>
      <c r="J25" s="30">
        <v>19.934999999999999</v>
      </c>
      <c r="K25" s="54"/>
      <c r="L25" s="55"/>
      <c r="M25" s="30">
        <v>21.78</v>
      </c>
      <c r="N25" s="30"/>
      <c r="O25" s="76"/>
      <c r="P25" s="76"/>
      <c r="Q25" s="30">
        <v>44.48</v>
      </c>
    </row>
    <row r="26" spans="1:17" x14ac:dyDescent="0.2">
      <c r="A26" s="29" t="s">
        <v>27</v>
      </c>
      <c r="C26" s="30">
        <v>0</v>
      </c>
      <c r="D26" s="30">
        <v>0</v>
      </c>
      <c r="E26" s="30">
        <v>1.2500000000000001E-2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54"/>
      <c r="L26" s="55"/>
      <c r="M26" s="30">
        <v>0</v>
      </c>
      <c r="N26" s="30"/>
      <c r="O26" s="76"/>
      <c r="P26" s="76"/>
      <c r="Q26" s="30">
        <v>0.06</v>
      </c>
    </row>
    <row r="27" spans="1:17" x14ac:dyDescent="0.2">
      <c r="A27" s="29" t="s">
        <v>100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2.5000000000000001E-2</v>
      </c>
      <c r="K27" s="54"/>
      <c r="L27" s="55"/>
      <c r="M27" s="30">
        <v>0.25</v>
      </c>
      <c r="N27" s="30"/>
      <c r="O27" s="76"/>
      <c r="P27" s="76"/>
      <c r="Q27" s="30">
        <v>7.0000000000000007E-2</v>
      </c>
    </row>
    <row r="28" spans="1:17" x14ac:dyDescent="0.2">
      <c r="A28" s="29" t="s">
        <v>322</v>
      </c>
      <c r="C28" s="30"/>
      <c r="D28" s="30"/>
      <c r="E28" s="30"/>
      <c r="F28" s="30"/>
      <c r="G28" s="30"/>
      <c r="H28" s="30"/>
      <c r="I28" s="30"/>
      <c r="J28" s="30"/>
      <c r="K28" s="54"/>
      <c r="L28" s="55"/>
      <c r="M28" s="30"/>
      <c r="N28" s="30"/>
      <c r="O28" s="76"/>
      <c r="P28" s="76"/>
      <c r="Q28" s="30">
        <v>0</v>
      </c>
    </row>
    <row r="29" spans="1:17" x14ac:dyDescent="0.2">
      <c r="A29" s="29" t="s">
        <v>23</v>
      </c>
      <c r="C29" s="30">
        <v>1.595</v>
      </c>
      <c r="D29" s="30">
        <v>4.49</v>
      </c>
      <c r="E29" s="30">
        <v>3.8387500000000001</v>
      </c>
      <c r="F29" s="30">
        <v>5.78125</v>
      </c>
      <c r="G29" s="30">
        <v>5.6644736842105301</v>
      </c>
      <c r="H29" s="30">
        <v>5.4725000000000001</v>
      </c>
      <c r="I29" s="30">
        <v>13.00625</v>
      </c>
      <c r="J29" s="30">
        <v>21.922499999999999</v>
      </c>
      <c r="K29" s="54"/>
      <c r="L29" s="55"/>
      <c r="M29" s="30">
        <v>22.03</v>
      </c>
      <c r="N29" s="30"/>
      <c r="O29" s="76"/>
      <c r="P29" s="76"/>
      <c r="Q29" s="30">
        <v>44.67</v>
      </c>
    </row>
    <row r="30" spans="1:17" x14ac:dyDescent="0.2">
      <c r="A30" s="29" t="s">
        <v>101</v>
      </c>
      <c r="C30" s="30">
        <v>2.2025000000000001</v>
      </c>
      <c r="D30" s="30">
        <v>0.26500000000000001</v>
      </c>
      <c r="E30" s="30">
        <v>1.6</v>
      </c>
      <c r="F30" s="30">
        <v>1.5687500000000001</v>
      </c>
      <c r="G30" s="30">
        <v>4.5407894736842103</v>
      </c>
      <c r="H30" s="30">
        <v>1.6875</v>
      </c>
      <c r="I30" s="30">
        <v>3.6062500000000002</v>
      </c>
      <c r="J30" s="30">
        <v>7.2525000000000004</v>
      </c>
      <c r="K30" s="54"/>
      <c r="L30" s="55"/>
      <c r="M30" s="30">
        <v>7.49</v>
      </c>
      <c r="N30" s="30"/>
      <c r="O30" s="76"/>
      <c r="P30" s="76"/>
      <c r="Q30" s="30">
        <v>7.36</v>
      </c>
    </row>
    <row r="31" spans="1:17" x14ac:dyDescent="0.2">
      <c r="A31" s="29" t="s">
        <v>114</v>
      </c>
      <c r="C31" s="30"/>
      <c r="D31" s="30"/>
      <c r="E31" s="30"/>
      <c r="F31" s="30"/>
      <c r="G31" s="30"/>
      <c r="H31" s="30"/>
      <c r="I31" s="30"/>
      <c r="J31" s="30"/>
      <c r="K31" s="54"/>
      <c r="L31" s="55"/>
      <c r="M31" s="30"/>
      <c r="N31" s="30"/>
      <c r="O31" s="76"/>
      <c r="P31" s="76"/>
      <c r="Q31" s="30">
        <v>0.42</v>
      </c>
    </row>
    <row r="32" spans="1:17" x14ac:dyDescent="0.2">
      <c r="C32" s="30"/>
      <c r="D32" s="30"/>
      <c r="E32" s="30"/>
      <c r="F32" s="30"/>
      <c r="G32" s="30"/>
      <c r="H32" s="30"/>
      <c r="I32" s="30"/>
      <c r="J32" s="30"/>
      <c r="K32" s="54"/>
      <c r="L32" s="55"/>
    </row>
    <row r="33" spans="1:28" s="28" customFormat="1" ht="15.75" x14ac:dyDescent="0.25">
      <c r="A33" s="28" t="s">
        <v>104</v>
      </c>
      <c r="C33" s="50">
        <v>160</v>
      </c>
      <c r="D33" s="50">
        <v>160</v>
      </c>
      <c r="E33" s="50">
        <v>160</v>
      </c>
      <c r="F33" s="50">
        <v>160</v>
      </c>
      <c r="G33" s="50">
        <v>156</v>
      </c>
      <c r="H33" s="50">
        <v>160</v>
      </c>
      <c r="I33" s="50">
        <v>160</v>
      </c>
      <c r="J33" s="50">
        <v>160</v>
      </c>
      <c r="K33" s="51"/>
      <c r="L33" s="51"/>
      <c r="M33" s="50">
        <v>160</v>
      </c>
      <c r="N33" s="50">
        <v>1054</v>
      </c>
      <c r="O33" s="51"/>
      <c r="P33" s="51"/>
      <c r="Q33" s="50">
        <v>160</v>
      </c>
      <c r="R33" s="50">
        <v>1054</v>
      </c>
      <c r="S33" s="51"/>
      <c r="T33" s="50"/>
      <c r="U33" s="50"/>
      <c r="V33" s="50"/>
      <c r="W33" s="50"/>
      <c r="X33" s="50"/>
      <c r="Y33" s="50"/>
      <c r="Z33" s="50"/>
      <c r="AA33" s="50"/>
      <c r="AB33" s="50"/>
    </row>
    <row r="34" spans="1:28" s="28" customFormat="1" ht="15.75" x14ac:dyDescent="0.25">
      <c r="A34" s="28" t="s">
        <v>1129</v>
      </c>
      <c r="C34" s="50">
        <f t="shared" ref="C34:Q34" si="0">COUNT(C40:C76)</f>
        <v>5</v>
      </c>
      <c r="D34" s="50">
        <f t="shared" si="0"/>
        <v>5</v>
      </c>
      <c r="E34" s="50">
        <f t="shared" si="0"/>
        <v>12</v>
      </c>
      <c r="F34" s="50">
        <f t="shared" si="0"/>
        <v>7</v>
      </c>
      <c r="G34" s="50">
        <f t="shared" si="0"/>
        <v>10</v>
      </c>
      <c r="H34" s="50">
        <f t="shared" si="0"/>
        <v>10</v>
      </c>
      <c r="I34" s="50">
        <f t="shared" si="0"/>
        <v>13</v>
      </c>
      <c r="J34" s="50">
        <f t="shared" si="0"/>
        <v>15</v>
      </c>
      <c r="K34" s="51"/>
      <c r="L34" s="51"/>
      <c r="M34" s="50">
        <f t="shared" si="0"/>
        <v>18</v>
      </c>
      <c r="N34" s="50"/>
      <c r="O34" s="51"/>
      <c r="P34" s="51"/>
      <c r="Q34" s="50">
        <f t="shared" si="0"/>
        <v>21</v>
      </c>
      <c r="R34" s="50">
        <f>COUNT(R40:R76)</f>
        <v>22</v>
      </c>
      <c r="S34" s="51"/>
      <c r="T34" s="50"/>
      <c r="U34" s="50"/>
      <c r="V34" s="50"/>
      <c r="W34" s="50"/>
      <c r="X34" s="50"/>
      <c r="Y34" s="50"/>
      <c r="Z34" s="50"/>
      <c r="AA34" s="50"/>
      <c r="AB34" s="50"/>
    </row>
    <row r="35" spans="1:28" x14ac:dyDescent="0.2">
      <c r="A35" s="29" t="s">
        <v>106</v>
      </c>
      <c r="B35" s="57" t="s">
        <v>438</v>
      </c>
      <c r="C35" s="47">
        <v>104</v>
      </c>
      <c r="D35" s="47">
        <v>66</v>
      </c>
      <c r="E35" s="47">
        <v>69</v>
      </c>
      <c r="F35" s="47">
        <v>65</v>
      </c>
      <c r="G35" s="47">
        <v>66</v>
      </c>
      <c r="H35" s="47">
        <v>47</v>
      </c>
      <c r="I35" s="47">
        <v>97</v>
      </c>
      <c r="J35" s="47">
        <v>121</v>
      </c>
      <c r="K35" s="54"/>
      <c r="L35" s="55"/>
      <c r="M35" s="47">
        <v>76</v>
      </c>
      <c r="N35" s="47">
        <v>273</v>
      </c>
      <c r="Q35" s="47">
        <v>63</v>
      </c>
      <c r="R35" s="47">
        <v>229</v>
      </c>
    </row>
    <row r="36" spans="1:28" x14ac:dyDescent="0.2">
      <c r="A36" s="29" t="s">
        <v>36</v>
      </c>
      <c r="B36" s="57" t="s">
        <v>37</v>
      </c>
      <c r="C36" s="47">
        <v>21</v>
      </c>
      <c r="D36" s="47">
        <v>9</v>
      </c>
      <c r="E36" s="47">
        <v>4</v>
      </c>
      <c r="F36" s="47">
        <v>6</v>
      </c>
      <c r="I36" s="47">
        <v>36</v>
      </c>
      <c r="J36" s="47">
        <v>39</v>
      </c>
      <c r="K36" s="54"/>
      <c r="L36" s="55"/>
      <c r="M36" s="47">
        <v>20</v>
      </c>
      <c r="N36" s="47">
        <v>90</v>
      </c>
      <c r="Q36" s="47">
        <v>20</v>
      </c>
      <c r="R36" s="47">
        <v>44</v>
      </c>
    </row>
    <row r="37" spans="1:28" x14ac:dyDescent="0.2">
      <c r="A37" s="29" t="s">
        <v>1125</v>
      </c>
      <c r="C37" s="47">
        <v>67</v>
      </c>
      <c r="D37" s="47">
        <v>64</v>
      </c>
      <c r="E37" s="47">
        <v>47</v>
      </c>
      <c r="F37" s="47">
        <v>44</v>
      </c>
      <c r="G37" s="47">
        <v>57</v>
      </c>
      <c r="H37" s="47">
        <v>85</v>
      </c>
      <c r="I37" s="47">
        <v>92</v>
      </c>
      <c r="J37" s="47">
        <v>60</v>
      </c>
      <c r="K37" s="54"/>
      <c r="L37" s="55"/>
      <c r="M37" s="47">
        <v>101</v>
      </c>
      <c r="N37" s="47">
        <v>374</v>
      </c>
      <c r="Q37" s="47">
        <v>72</v>
      </c>
      <c r="R37" s="47">
        <v>264</v>
      </c>
    </row>
    <row r="39" spans="1:28" s="56" customFormat="1" x14ac:dyDescent="0.2">
      <c r="A39" s="29" t="s">
        <v>3</v>
      </c>
      <c r="B39" s="29" t="s">
        <v>886</v>
      </c>
      <c r="C39" s="58"/>
      <c r="D39" s="58"/>
      <c r="E39" s="58">
        <v>2</v>
      </c>
      <c r="F39" s="58">
        <v>3</v>
      </c>
      <c r="G39" s="58">
        <v>11</v>
      </c>
      <c r="H39" s="58">
        <v>6</v>
      </c>
      <c r="I39" s="58">
        <v>18</v>
      </c>
      <c r="J39" s="58">
        <v>36</v>
      </c>
      <c r="K39" s="59"/>
      <c r="L39" s="60"/>
      <c r="M39" s="47">
        <v>45</v>
      </c>
      <c r="N39" s="47">
        <v>154</v>
      </c>
      <c r="O39" s="61"/>
      <c r="P39" s="61"/>
      <c r="Q39" s="47">
        <v>40</v>
      </c>
      <c r="R39" s="47">
        <v>154</v>
      </c>
      <c r="S39" s="146"/>
      <c r="U39" s="58"/>
      <c r="V39" s="58"/>
      <c r="W39" s="58"/>
      <c r="X39" s="58"/>
      <c r="Y39" s="58"/>
      <c r="Z39" s="58"/>
      <c r="AA39" s="58"/>
      <c r="AB39" s="58"/>
    </row>
    <row r="40" spans="1:28" s="56" customFormat="1" x14ac:dyDescent="0.2">
      <c r="A40" s="29" t="s">
        <v>1266</v>
      </c>
      <c r="B40" s="56" t="s">
        <v>74</v>
      </c>
      <c r="C40" s="58"/>
      <c r="D40" s="58"/>
      <c r="E40" s="58">
        <v>1</v>
      </c>
      <c r="F40" s="58"/>
      <c r="G40" s="58"/>
      <c r="H40" s="58"/>
      <c r="I40" s="58"/>
      <c r="J40" s="58"/>
      <c r="K40" s="59"/>
      <c r="L40" s="60"/>
      <c r="M40" s="58"/>
      <c r="N40" s="58"/>
      <c r="O40" s="61"/>
      <c r="P40" s="61"/>
      <c r="Q40" s="47"/>
      <c r="R40" s="47"/>
      <c r="S40" s="146"/>
      <c r="U40" s="58"/>
      <c r="V40" s="58"/>
      <c r="W40" s="58"/>
      <c r="X40" s="58"/>
      <c r="Y40" s="58"/>
      <c r="Z40" s="58"/>
      <c r="AA40" s="58"/>
      <c r="AB40" s="58"/>
    </row>
    <row r="41" spans="1:28" s="56" customFormat="1" x14ac:dyDescent="0.2">
      <c r="A41" s="29" t="s">
        <v>1262</v>
      </c>
      <c r="B41" s="56" t="s">
        <v>33</v>
      </c>
      <c r="C41" s="58"/>
      <c r="D41" s="58"/>
      <c r="E41" s="58"/>
      <c r="F41" s="58"/>
      <c r="G41" s="58"/>
      <c r="H41" s="58"/>
      <c r="I41" s="58"/>
      <c r="J41" s="58">
        <v>3</v>
      </c>
      <c r="K41" s="59"/>
      <c r="L41" s="60"/>
      <c r="M41" s="58"/>
      <c r="N41" s="58"/>
      <c r="O41" s="61"/>
      <c r="P41" s="61"/>
      <c r="Q41" s="47"/>
      <c r="R41" s="47"/>
      <c r="S41" s="146"/>
      <c r="U41" s="58"/>
      <c r="V41" s="58"/>
      <c r="W41" s="58"/>
      <c r="X41" s="58"/>
      <c r="Y41" s="58"/>
      <c r="Z41" s="58"/>
      <c r="AA41" s="58"/>
      <c r="AB41" s="58"/>
    </row>
    <row r="42" spans="1:28" s="56" customFormat="1" x14ac:dyDescent="0.2">
      <c r="A42" s="29" t="s">
        <v>1264</v>
      </c>
      <c r="B42" s="56" t="s">
        <v>67</v>
      </c>
      <c r="C42" s="58"/>
      <c r="D42" s="58"/>
      <c r="E42" s="58"/>
      <c r="F42" s="58"/>
      <c r="G42" s="58"/>
      <c r="H42" s="58"/>
      <c r="I42" s="58"/>
      <c r="J42" s="58"/>
      <c r="K42" s="59"/>
      <c r="L42" s="60"/>
      <c r="M42" s="58"/>
      <c r="N42" s="58"/>
      <c r="O42" s="61"/>
      <c r="P42" s="61"/>
      <c r="Q42" s="47">
        <v>1</v>
      </c>
      <c r="R42" s="47"/>
      <c r="S42" s="146"/>
      <c r="U42" s="58"/>
      <c r="V42" s="58"/>
      <c r="W42" s="58"/>
      <c r="X42" s="58"/>
      <c r="Y42" s="58"/>
      <c r="Z42" s="58"/>
      <c r="AA42" s="58"/>
      <c r="AB42" s="58"/>
    </row>
    <row r="43" spans="1:28" s="56" customFormat="1" x14ac:dyDescent="0.2">
      <c r="A43" s="29" t="s">
        <v>1263</v>
      </c>
      <c r="B43" s="56" t="s">
        <v>68</v>
      </c>
      <c r="C43" s="58"/>
      <c r="D43" s="58"/>
      <c r="E43" s="58">
        <v>1</v>
      </c>
      <c r="F43" s="58">
        <v>2</v>
      </c>
      <c r="G43" s="58">
        <v>4</v>
      </c>
      <c r="H43" s="58">
        <v>2</v>
      </c>
      <c r="I43" s="58">
        <v>2</v>
      </c>
      <c r="J43" s="58">
        <v>12</v>
      </c>
      <c r="K43" s="59"/>
      <c r="L43" s="60"/>
      <c r="M43" s="58">
        <v>34</v>
      </c>
      <c r="N43" s="58"/>
      <c r="O43" s="61"/>
      <c r="P43" s="61"/>
      <c r="Q43" s="47">
        <v>35</v>
      </c>
      <c r="R43" s="47"/>
      <c r="S43" s="146"/>
      <c r="U43" s="58"/>
      <c r="V43" s="58"/>
      <c r="W43" s="58"/>
      <c r="X43" s="58"/>
      <c r="Y43" s="58"/>
      <c r="Z43" s="58"/>
      <c r="AA43" s="58"/>
      <c r="AB43" s="58"/>
    </row>
    <row r="44" spans="1:28" s="56" customFormat="1" x14ac:dyDescent="0.2">
      <c r="A44" s="29" t="s">
        <v>1265</v>
      </c>
      <c r="B44" s="56" t="s">
        <v>91</v>
      </c>
      <c r="C44" s="58"/>
      <c r="D44" s="58"/>
      <c r="E44" s="58">
        <v>1</v>
      </c>
      <c r="F44" s="58">
        <v>1</v>
      </c>
      <c r="G44" s="58">
        <v>1</v>
      </c>
      <c r="H44" s="58">
        <v>1</v>
      </c>
      <c r="I44" s="58"/>
      <c r="J44" s="58"/>
      <c r="K44" s="59"/>
      <c r="L44" s="60"/>
      <c r="M44" s="58"/>
      <c r="N44" s="58"/>
      <c r="O44" s="61"/>
      <c r="P44" s="61"/>
      <c r="Q44" s="47">
        <v>5</v>
      </c>
      <c r="R44" s="47"/>
      <c r="S44" s="146"/>
      <c r="U44" s="58"/>
      <c r="V44" s="58"/>
      <c r="W44" s="58"/>
      <c r="X44" s="58"/>
      <c r="Y44" s="58"/>
      <c r="Z44" s="58"/>
      <c r="AA44" s="58"/>
      <c r="AB44" s="58"/>
    </row>
    <row r="45" spans="1:28" s="56" customFormat="1" x14ac:dyDescent="0.2">
      <c r="A45" s="29" t="s">
        <v>1270</v>
      </c>
      <c r="B45" s="71" t="s">
        <v>805</v>
      </c>
      <c r="C45" s="58"/>
      <c r="D45" s="58"/>
      <c r="E45" s="58"/>
      <c r="F45" s="58"/>
      <c r="G45" s="58">
        <v>2</v>
      </c>
      <c r="H45" s="58"/>
      <c r="I45" s="58"/>
      <c r="J45" s="58"/>
      <c r="K45" s="59"/>
      <c r="L45" s="60"/>
      <c r="M45" s="58">
        <v>1</v>
      </c>
      <c r="N45" s="58"/>
      <c r="O45" s="61"/>
      <c r="P45" s="61"/>
      <c r="Q45" s="47"/>
      <c r="R45" s="47"/>
      <c r="S45" s="146"/>
      <c r="U45" s="58"/>
      <c r="V45" s="58"/>
      <c r="W45" s="58"/>
      <c r="X45" s="58"/>
      <c r="Y45" s="58"/>
      <c r="Z45" s="58"/>
      <c r="AA45" s="58"/>
      <c r="AB45" s="58"/>
    </row>
    <row r="46" spans="1:28" s="56" customFormat="1" x14ac:dyDescent="0.2">
      <c r="A46" s="29" t="s">
        <v>1270</v>
      </c>
      <c r="B46" s="56" t="s">
        <v>119</v>
      </c>
      <c r="C46" s="58"/>
      <c r="D46" s="58"/>
      <c r="E46" s="58">
        <v>1</v>
      </c>
      <c r="F46" s="58"/>
      <c r="G46" s="58"/>
      <c r="H46" s="58">
        <v>1</v>
      </c>
      <c r="I46" s="58">
        <v>2</v>
      </c>
      <c r="J46" s="58">
        <v>4</v>
      </c>
      <c r="K46" s="59"/>
      <c r="L46" s="60"/>
      <c r="M46" s="58">
        <v>13</v>
      </c>
      <c r="N46" s="58"/>
      <c r="O46" s="61"/>
      <c r="P46" s="61"/>
      <c r="Q46" s="47">
        <v>6</v>
      </c>
      <c r="R46" s="47"/>
      <c r="S46" s="146"/>
      <c r="U46" s="58"/>
      <c r="V46" s="58"/>
      <c r="W46" s="58"/>
      <c r="X46" s="58"/>
      <c r="Y46" s="58"/>
      <c r="Z46" s="58"/>
      <c r="AA46" s="58"/>
      <c r="AB46" s="58"/>
    </row>
    <row r="47" spans="1:28" s="56" customFormat="1" x14ac:dyDescent="0.2">
      <c r="A47" s="29" t="s">
        <v>1270</v>
      </c>
      <c r="B47" s="56" t="s">
        <v>120</v>
      </c>
      <c r="C47" s="58"/>
      <c r="D47" s="58"/>
      <c r="E47" s="58"/>
      <c r="F47" s="58"/>
      <c r="G47" s="58"/>
      <c r="H47" s="58"/>
      <c r="I47" s="58">
        <v>1</v>
      </c>
      <c r="J47" s="58">
        <v>5</v>
      </c>
      <c r="K47" s="59"/>
      <c r="L47" s="60"/>
      <c r="M47" s="58">
        <v>7</v>
      </c>
      <c r="N47" s="58"/>
      <c r="O47" s="61"/>
      <c r="P47" s="61"/>
      <c r="Q47" s="47"/>
      <c r="R47" s="47"/>
      <c r="S47" s="146"/>
      <c r="U47" s="58"/>
      <c r="V47" s="58"/>
      <c r="W47" s="58"/>
      <c r="X47" s="58"/>
      <c r="Y47" s="58"/>
      <c r="Z47" s="58"/>
      <c r="AA47" s="58"/>
      <c r="AB47" s="58"/>
    </row>
    <row r="48" spans="1:28" x14ac:dyDescent="0.2">
      <c r="A48" s="29" t="s">
        <v>4</v>
      </c>
      <c r="B48" s="56" t="s">
        <v>75</v>
      </c>
      <c r="K48" s="54"/>
      <c r="L48" s="55"/>
      <c r="N48" s="47">
        <v>7</v>
      </c>
      <c r="Q48" s="47">
        <v>8</v>
      </c>
      <c r="R48" s="47">
        <v>33</v>
      </c>
    </row>
    <row r="49" spans="1:19" x14ac:dyDescent="0.2">
      <c r="B49" s="56"/>
      <c r="K49" s="54"/>
      <c r="L49" s="55"/>
    </row>
    <row r="50" spans="1:19" x14ac:dyDescent="0.2">
      <c r="A50" s="29" t="s">
        <v>15</v>
      </c>
      <c r="B50" s="56" t="s">
        <v>440</v>
      </c>
      <c r="I50" s="47">
        <v>2</v>
      </c>
      <c r="J50" s="47">
        <v>5</v>
      </c>
      <c r="K50" s="54"/>
      <c r="L50" s="55"/>
      <c r="M50" s="47">
        <v>63</v>
      </c>
      <c r="N50" s="47">
        <v>348</v>
      </c>
      <c r="Q50" s="47">
        <v>56</v>
      </c>
      <c r="R50" s="47">
        <v>297</v>
      </c>
    </row>
    <row r="51" spans="1:19" x14ac:dyDescent="0.2">
      <c r="A51" s="29" t="s">
        <v>57</v>
      </c>
      <c r="B51" s="56" t="s">
        <v>58</v>
      </c>
      <c r="J51" s="47">
        <v>1</v>
      </c>
      <c r="K51" s="54"/>
      <c r="L51" s="55"/>
      <c r="M51" s="47">
        <v>26</v>
      </c>
      <c r="N51" s="47">
        <v>121</v>
      </c>
      <c r="Q51" s="47">
        <v>42</v>
      </c>
      <c r="R51" s="47">
        <v>211</v>
      </c>
    </row>
    <row r="52" spans="1:19" x14ac:dyDescent="0.2">
      <c r="A52" s="29" t="s">
        <v>5</v>
      </c>
      <c r="B52" s="56" t="s">
        <v>81</v>
      </c>
      <c r="C52" s="47">
        <v>8</v>
      </c>
      <c r="D52" s="47">
        <v>16</v>
      </c>
      <c r="E52" s="47">
        <v>18</v>
      </c>
      <c r="F52" s="47">
        <v>15</v>
      </c>
      <c r="G52" s="47">
        <v>20</v>
      </c>
      <c r="H52" s="47">
        <v>29</v>
      </c>
      <c r="I52" s="47">
        <v>48</v>
      </c>
      <c r="J52" s="47">
        <v>51</v>
      </c>
      <c r="K52" s="54"/>
      <c r="L52" s="55"/>
      <c r="M52" s="47">
        <v>83</v>
      </c>
      <c r="N52" s="47">
        <v>443</v>
      </c>
      <c r="Q52" s="47">
        <v>104</v>
      </c>
      <c r="R52" s="47">
        <v>575</v>
      </c>
    </row>
    <row r="53" spans="1:19" x14ac:dyDescent="0.2">
      <c r="A53" s="29" t="s">
        <v>121</v>
      </c>
      <c r="B53" s="56" t="s">
        <v>317</v>
      </c>
      <c r="I53" s="47">
        <v>1</v>
      </c>
      <c r="J53" s="47">
        <v>13</v>
      </c>
      <c r="K53" s="54"/>
      <c r="L53" s="55"/>
      <c r="M53" s="47">
        <v>1</v>
      </c>
      <c r="N53" s="47">
        <v>5</v>
      </c>
      <c r="R53" s="47">
        <v>3</v>
      </c>
    </row>
    <row r="54" spans="1:19" x14ac:dyDescent="0.2">
      <c r="A54" s="29" t="s">
        <v>6</v>
      </c>
      <c r="B54" s="56" t="s">
        <v>441</v>
      </c>
      <c r="C54" s="47">
        <v>11</v>
      </c>
      <c r="D54" s="47">
        <v>14</v>
      </c>
      <c r="E54" s="47">
        <v>13</v>
      </c>
      <c r="F54" s="47">
        <v>9</v>
      </c>
      <c r="G54" s="47">
        <v>15</v>
      </c>
      <c r="H54" s="47">
        <v>42</v>
      </c>
      <c r="I54" s="47">
        <v>60</v>
      </c>
      <c r="J54" s="47">
        <v>69</v>
      </c>
      <c r="K54" s="54"/>
      <c r="L54" s="55"/>
      <c r="M54" s="47">
        <v>45</v>
      </c>
      <c r="N54" s="47">
        <v>263</v>
      </c>
      <c r="Q54" s="47">
        <v>31</v>
      </c>
      <c r="R54" s="47">
        <v>174</v>
      </c>
      <c r="S54" s="63"/>
    </row>
    <row r="55" spans="1:19" x14ac:dyDescent="0.2">
      <c r="A55" s="29" t="s">
        <v>20</v>
      </c>
      <c r="B55" s="56" t="s">
        <v>319</v>
      </c>
      <c r="K55" s="54"/>
      <c r="L55" s="55"/>
      <c r="M55" s="47">
        <v>1</v>
      </c>
      <c r="N55" s="47">
        <v>1</v>
      </c>
      <c r="Q55" s="47">
        <v>1</v>
      </c>
      <c r="R55" s="47">
        <v>3</v>
      </c>
    </row>
    <row r="56" spans="1:19" x14ac:dyDescent="0.2">
      <c r="A56" s="29" t="s">
        <v>82</v>
      </c>
      <c r="B56" s="56" t="s">
        <v>83</v>
      </c>
      <c r="K56" s="54"/>
      <c r="L56" s="55"/>
      <c r="R56" s="47">
        <v>5</v>
      </c>
    </row>
    <row r="57" spans="1:19" x14ac:dyDescent="0.2">
      <c r="A57" s="29" t="s">
        <v>31</v>
      </c>
      <c r="B57" s="56" t="s">
        <v>327</v>
      </c>
      <c r="E57" s="47">
        <v>1</v>
      </c>
      <c r="G57" s="47">
        <v>1</v>
      </c>
      <c r="K57" s="54"/>
      <c r="L57" s="55"/>
      <c r="N57" s="47">
        <v>3</v>
      </c>
      <c r="Q57" s="47">
        <v>7</v>
      </c>
      <c r="R57" s="47">
        <v>32</v>
      </c>
    </row>
    <row r="58" spans="1:19" x14ac:dyDescent="0.2">
      <c r="A58" s="29" t="s">
        <v>122</v>
      </c>
      <c r="B58" s="56" t="s">
        <v>884</v>
      </c>
      <c r="G58" s="47">
        <v>1</v>
      </c>
      <c r="K58" s="54"/>
      <c r="L58" s="55"/>
      <c r="N58" s="47">
        <v>1</v>
      </c>
    </row>
    <row r="59" spans="1:19" x14ac:dyDescent="0.2">
      <c r="A59" s="29" t="s">
        <v>123</v>
      </c>
      <c r="B59" s="56" t="s">
        <v>347</v>
      </c>
      <c r="K59" s="54"/>
      <c r="L59" s="55"/>
      <c r="N59" s="47">
        <v>1</v>
      </c>
    </row>
    <row r="60" spans="1:19" x14ac:dyDescent="0.2">
      <c r="A60" s="29" t="s">
        <v>129</v>
      </c>
      <c r="B60" s="56" t="s">
        <v>344</v>
      </c>
      <c r="K60" s="54"/>
      <c r="L60" s="55"/>
      <c r="N60" s="47">
        <v>1</v>
      </c>
    </row>
    <row r="61" spans="1:19" x14ac:dyDescent="0.2">
      <c r="A61" s="29" t="s">
        <v>28</v>
      </c>
      <c r="B61" s="56" t="s">
        <v>332</v>
      </c>
      <c r="E61" s="47">
        <v>2</v>
      </c>
      <c r="K61" s="54"/>
      <c r="L61" s="55"/>
      <c r="R61" s="47">
        <v>1</v>
      </c>
    </row>
    <row r="62" spans="1:19" x14ac:dyDescent="0.2">
      <c r="A62" s="29" t="s">
        <v>29</v>
      </c>
      <c r="B62" s="56" t="s">
        <v>333</v>
      </c>
      <c r="K62" s="54"/>
      <c r="L62" s="55"/>
      <c r="R62" s="47">
        <v>3</v>
      </c>
    </row>
    <row r="63" spans="1:19" x14ac:dyDescent="0.2">
      <c r="A63" s="29" t="s">
        <v>108</v>
      </c>
      <c r="B63" s="56" t="s">
        <v>381</v>
      </c>
      <c r="K63" s="54"/>
      <c r="L63" s="55"/>
      <c r="N63" s="47">
        <v>1</v>
      </c>
    </row>
    <row r="64" spans="1:19" x14ac:dyDescent="0.2">
      <c r="A64" s="29" t="s">
        <v>24</v>
      </c>
      <c r="B64" s="56" t="s">
        <v>320</v>
      </c>
      <c r="K64" s="54"/>
      <c r="L64" s="55"/>
      <c r="M64" s="47">
        <v>1</v>
      </c>
      <c r="N64" s="47">
        <v>3</v>
      </c>
      <c r="Q64" s="47">
        <v>3</v>
      </c>
      <c r="R64" s="47">
        <v>17</v>
      </c>
    </row>
    <row r="65" spans="1:28" x14ac:dyDescent="0.2">
      <c r="A65" s="29" t="s">
        <v>124</v>
      </c>
      <c r="B65" s="56" t="s">
        <v>873</v>
      </c>
      <c r="I65" s="47">
        <v>27</v>
      </c>
      <c r="J65" s="47">
        <v>23</v>
      </c>
      <c r="K65" s="54"/>
      <c r="L65" s="55"/>
      <c r="M65" s="47">
        <v>24</v>
      </c>
      <c r="N65" s="47">
        <v>162</v>
      </c>
      <c r="Q65" s="47">
        <v>39</v>
      </c>
      <c r="R65" s="47">
        <v>195</v>
      </c>
    </row>
    <row r="66" spans="1:28" x14ac:dyDescent="0.2">
      <c r="A66" s="29" t="s">
        <v>109</v>
      </c>
      <c r="B66" s="56" t="s">
        <v>362</v>
      </c>
      <c r="H66" s="47">
        <v>2</v>
      </c>
      <c r="I66" s="47">
        <v>1</v>
      </c>
      <c r="J66" s="47">
        <v>1</v>
      </c>
      <c r="K66" s="54"/>
      <c r="L66" s="55"/>
      <c r="M66" s="47">
        <v>1</v>
      </c>
      <c r="N66" s="47">
        <v>12</v>
      </c>
      <c r="Q66" s="47">
        <v>1</v>
      </c>
      <c r="R66" s="47">
        <v>2</v>
      </c>
    </row>
    <row r="67" spans="1:28" x14ac:dyDescent="0.2">
      <c r="A67" s="29" t="s">
        <v>7</v>
      </c>
      <c r="B67" s="56" t="s">
        <v>335</v>
      </c>
      <c r="C67" s="47">
        <v>51</v>
      </c>
      <c r="D67" s="47">
        <v>65</v>
      </c>
      <c r="E67" s="47">
        <v>62</v>
      </c>
      <c r="F67" s="47">
        <v>55</v>
      </c>
      <c r="G67" s="47">
        <v>63</v>
      </c>
      <c r="H67" s="47">
        <v>77</v>
      </c>
      <c r="I67" s="47">
        <v>114</v>
      </c>
      <c r="J67" s="47">
        <v>88</v>
      </c>
      <c r="K67" s="54"/>
      <c r="L67" s="55"/>
      <c r="M67" s="47">
        <v>101</v>
      </c>
      <c r="N67" s="47">
        <v>356</v>
      </c>
      <c r="Q67" s="47">
        <v>80</v>
      </c>
      <c r="R67" s="47">
        <v>328</v>
      </c>
    </row>
    <row r="68" spans="1:28" x14ac:dyDescent="0.2">
      <c r="A68" s="29" t="s">
        <v>11</v>
      </c>
      <c r="B68" s="56" t="s">
        <v>47</v>
      </c>
      <c r="E68" s="47">
        <v>2</v>
      </c>
      <c r="H68" s="47">
        <v>1</v>
      </c>
      <c r="I68" s="47">
        <v>5</v>
      </c>
      <c r="J68" s="47">
        <v>25</v>
      </c>
      <c r="K68" s="54"/>
      <c r="L68" s="55"/>
      <c r="M68" s="47">
        <v>32</v>
      </c>
      <c r="N68" s="47">
        <v>192</v>
      </c>
      <c r="Q68" s="47">
        <v>37</v>
      </c>
      <c r="R68" s="47">
        <v>219</v>
      </c>
    </row>
    <row r="69" spans="1:28" x14ac:dyDescent="0.2">
      <c r="A69" s="29" t="s">
        <v>135</v>
      </c>
      <c r="B69" s="56" t="s">
        <v>318</v>
      </c>
      <c r="K69" s="54"/>
      <c r="L69" s="55"/>
      <c r="N69" s="47">
        <v>4</v>
      </c>
    </row>
    <row r="70" spans="1:28" x14ac:dyDescent="0.2">
      <c r="A70" s="29" t="s">
        <v>10</v>
      </c>
      <c r="B70" s="56" t="s">
        <v>879</v>
      </c>
      <c r="K70" s="54"/>
      <c r="L70" s="55"/>
      <c r="Q70" s="47">
        <v>8</v>
      </c>
      <c r="R70" s="47">
        <v>17</v>
      </c>
    </row>
    <row r="71" spans="1:28" x14ac:dyDescent="0.2">
      <c r="A71" s="29" t="s">
        <v>226</v>
      </c>
      <c r="B71" s="56" t="s">
        <v>337</v>
      </c>
      <c r="K71" s="54"/>
      <c r="L71" s="55"/>
      <c r="N71" s="47">
        <v>9</v>
      </c>
    </row>
    <row r="72" spans="1:28" x14ac:dyDescent="0.2">
      <c r="A72" s="29" t="s">
        <v>8</v>
      </c>
      <c r="B72" s="56" t="s">
        <v>336</v>
      </c>
      <c r="C72" s="47">
        <v>28</v>
      </c>
      <c r="D72" s="47">
        <v>28</v>
      </c>
      <c r="E72" s="47">
        <v>23</v>
      </c>
      <c r="F72" s="47">
        <v>38</v>
      </c>
      <c r="G72" s="47">
        <v>48</v>
      </c>
      <c r="H72" s="47">
        <v>44</v>
      </c>
      <c r="I72" s="47">
        <v>101</v>
      </c>
      <c r="J72" s="47">
        <v>78</v>
      </c>
      <c r="K72" s="54"/>
      <c r="L72" s="55"/>
      <c r="M72" s="47">
        <v>65</v>
      </c>
      <c r="N72" s="47">
        <v>246</v>
      </c>
      <c r="Q72" s="47">
        <v>52</v>
      </c>
      <c r="R72" s="47">
        <v>221</v>
      </c>
    </row>
    <row r="73" spans="1:28" x14ac:dyDescent="0.2">
      <c r="A73" s="29" t="s">
        <v>138</v>
      </c>
      <c r="B73" s="56" t="s">
        <v>339</v>
      </c>
      <c r="K73" s="54"/>
      <c r="L73" s="55"/>
      <c r="R73" s="47">
        <v>1</v>
      </c>
    </row>
    <row r="74" spans="1:28" x14ac:dyDescent="0.2">
      <c r="A74" s="29" t="s">
        <v>128</v>
      </c>
      <c r="B74" s="56" t="s">
        <v>328</v>
      </c>
      <c r="K74" s="54"/>
      <c r="L74" s="55"/>
      <c r="Q74" s="47">
        <v>1</v>
      </c>
      <c r="R74" s="47">
        <v>1</v>
      </c>
    </row>
    <row r="75" spans="1:28" x14ac:dyDescent="0.2">
      <c r="A75" s="29" t="s">
        <v>9</v>
      </c>
      <c r="B75" s="56" t="s">
        <v>442</v>
      </c>
      <c r="C75" s="47">
        <v>73</v>
      </c>
      <c r="D75" s="47">
        <v>51</v>
      </c>
      <c r="E75" s="47">
        <v>55</v>
      </c>
      <c r="F75" s="47">
        <v>64</v>
      </c>
      <c r="G75" s="47">
        <v>51</v>
      </c>
      <c r="H75" s="47">
        <v>65</v>
      </c>
      <c r="I75" s="47">
        <v>94</v>
      </c>
      <c r="J75" s="47">
        <v>79</v>
      </c>
      <c r="K75" s="54"/>
      <c r="L75" s="55"/>
      <c r="M75" s="47">
        <v>89</v>
      </c>
      <c r="N75" s="47">
        <v>308</v>
      </c>
      <c r="Q75" s="47">
        <v>50</v>
      </c>
      <c r="R75" s="47">
        <v>179</v>
      </c>
    </row>
    <row r="76" spans="1:28" x14ac:dyDescent="0.2">
      <c r="A76" s="29" t="s">
        <v>215</v>
      </c>
      <c r="B76" s="56" t="s">
        <v>321</v>
      </c>
      <c r="K76" s="54"/>
      <c r="L76" s="55"/>
      <c r="M76" s="47">
        <v>1</v>
      </c>
      <c r="N76" s="47">
        <v>6</v>
      </c>
      <c r="Q76" s="47">
        <v>1</v>
      </c>
      <c r="R76" s="47">
        <v>4</v>
      </c>
    </row>
    <row r="77" spans="1:28" x14ac:dyDescent="0.2">
      <c r="B77" s="56"/>
      <c r="K77" s="54"/>
      <c r="L77" s="55"/>
    </row>
    <row r="78" spans="1:28" s="28" customFormat="1" ht="15.75" x14ac:dyDescent="0.25">
      <c r="A78" s="28" t="s">
        <v>110</v>
      </c>
      <c r="C78" s="47">
        <v>160</v>
      </c>
      <c r="D78" s="47">
        <v>160</v>
      </c>
      <c r="E78" s="47">
        <v>160</v>
      </c>
      <c r="F78" s="47">
        <v>160</v>
      </c>
      <c r="G78" s="47">
        <v>156</v>
      </c>
      <c r="H78" s="47">
        <v>160</v>
      </c>
      <c r="I78" s="47">
        <v>160</v>
      </c>
      <c r="J78" s="47">
        <v>160</v>
      </c>
      <c r="K78" s="48">
        <v>0</v>
      </c>
      <c r="L78" s="48"/>
      <c r="M78" s="47">
        <v>160</v>
      </c>
      <c r="N78" s="47"/>
      <c r="O78" s="51"/>
      <c r="P78" s="51"/>
      <c r="Q78" s="50">
        <v>160</v>
      </c>
      <c r="R78" s="50"/>
      <c r="S78" s="51"/>
      <c r="T78" s="50"/>
      <c r="U78" s="50"/>
      <c r="V78" s="50"/>
      <c r="W78" s="50"/>
      <c r="X78" s="50"/>
      <c r="Y78" s="50"/>
      <c r="Z78" s="50"/>
      <c r="AA78" s="50"/>
      <c r="AB78" s="50"/>
    </row>
    <row r="79" spans="1:28" x14ac:dyDescent="0.2">
      <c r="A79" s="29" t="s">
        <v>15</v>
      </c>
      <c r="B79" s="56" t="s">
        <v>440</v>
      </c>
      <c r="C79" s="30"/>
      <c r="D79" s="30"/>
      <c r="E79" s="30"/>
      <c r="F79" s="30"/>
      <c r="G79" s="30"/>
      <c r="H79" s="30"/>
      <c r="I79" s="30">
        <v>7.8375000000000007E-3</v>
      </c>
      <c r="J79" s="30">
        <v>4.4712500000000002E-2</v>
      </c>
      <c r="K79" s="54"/>
      <c r="L79" s="55"/>
      <c r="M79" s="30">
        <v>0.67</v>
      </c>
      <c r="N79" s="30"/>
      <c r="Q79" s="30">
        <v>3.77</v>
      </c>
    </row>
    <row r="80" spans="1:28" x14ac:dyDescent="0.2">
      <c r="A80" s="29" t="s">
        <v>57</v>
      </c>
      <c r="B80" s="56" t="s">
        <v>58</v>
      </c>
      <c r="C80" s="30"/>
      <c r="D80" s="30"/>
      <c r="E80" s="30"/>
      <c r="F80" s="30"/>
      <c r="G80" s="30"/>
      <c r="H80" s="30"/>
      <c r="I80" s="30"/>
      <c r="J80" s="30">
        <v>7.1250000000000003E-4</v>
      </c>
      <c r="K80" s="54"/>
      <c r="L80" s="55"/>
      <c r="M80" s="30">
        <v>0.22</v>
      </c>
      <c r="N80" s="30"/>
      <c r="Q80" s="30">
        <v>1.02</v>
      </c>
    </row>
    <row r="81" spans="1:17" x14ac:dyDescent="0.2">
      <c r="A81" s="29" t="s">
        <v>140</v>
      </c>
      <c r="B81" s="57" t="s">
        <v>438</v>
      </c>
      <c r="C81" s="30">
        <v>17.29635</v>
      </c>
      <c r="D81" s="30">
        <v>3.6165750000000001</v>
      </c>
      <c r="E81" s="30">
        <v>5.3746999999999998</v>
      </c>
      <c r="F81" s="30">
        <v>4.50305</v>
      </c>
      <c r="G81" s="30">
        <v>10.556487499999999</v>
      </c>
      <c r="H81" s="30">
        <v>3.6577999999999999</v>
      </c>
      <c r="I81" s="30">
        <v>13.19745</v>
      </c>
      <c r="J81" s="30">
        <v>10.99095</v>
      </c>
      <c r="K81" s="54"/>
      <c r="L81" s="55"/>
      <c r="M81" s="30">
        <v>2.2400000000000002</v>
      </c>
      <c r="N81" s="30"/>
      <c r="Q81" s="30">
        <v>1.19</v>
      </c>
    </row>
    <row r="82" spans="1:17" x14ac:dyDescent="0.2">
      <c r="A82" s="29" t="s">
        <v>5</v>
      </c>
      <c r="B82" s="56" t="s">
        <v>81</v>
      </c>
      <c r="C82" s="30">
        <v>0.176925</v>
      </c>
      <c r="D82" s="30">
        <v>0.84699999999999998</v>
      </c>
      <c r="E82" s="30">
        <v>1.2945</v>
      </c>
      <c r="F82" s="30">
        <v>1.8276250000000001</v>
      </c>
      <c r="G82" s="30">
        <v>0.87148749999999997</v>
      </c>
      <c r="H82" s="30">
        <v>0.67698749999999996</v>
      </c>
      <c r="I82" s="30">
        <v>3.3459625000000002</v>
      </c>
      <c r="J82" s="30">
        <v>2.9966249999999999</v>
      </c>
      <c r="K82" s="54"/>
      <c r="L82" s="55"/>
      <c r="M82" s="30">
        <v>6.65</v>
      </c>
      <c r="N82" s="30"/>
      <c r="Q82" s="30">
        <v>20.239999999999998</v>
      </c>
    </row>
    <row r="83" spans="1:17" x14ac:dyDescent="0.2">
      <c r="A83" s="29" t="s">
        <v>121</v>
      </c>
      <c r="B83" s="56" t="s">
        <v>317</v>
      </c>
      <c r="C83" s="30"/>
      <c r="D83" s="30"/>
      <c r="E83" s="30"/>
      <c r="F83" s="30"/>
      <c r="G83" s="30"/>
      <c r="H83" s="30"/>
      <c r="I83" s="30">
        <v>5.375E-4</v>
      </c>
      <c r="J83" s="30">
        <v>0.95877500000000004</v>
      </c>
      <c r="K83" s="54"/>
      <c r="L83" s="55"/>
      <c r="M83" s="30">
        <v>0</v>
      </c>
      <c r="N83" s="30"/>
      <c r="Q83" s="30"/>
    </row>
    <row r="84" spans="1:17" x14ac:dyDescent="0.2">
      <c r="A84" s="29" t="s">
        <v>105</v>
      </c>
      <c r="B84" s="57" t="s">
        <v>37</v>
      </c>
      <c r="C84" s="30">
        <v>2.0836749999999999</v>
      </c>
      <c r="D84" s="30">
        <v>5.5786499999999997</v>
      </c>
      <c r="E84" s="30">
        <v>4.2166625</v>
      </c>
      <c r="F84" s="30">
        <v>2.4062874999999999</v>
      </c>
      <c r="G84" s="30">
        <v>4.6302250000000003</v>
      </c>
      <c r="H84" s="30">
        <v>5.1430999999999996</v>
      </c>
      <c r="I84" s="30">
        <v>1.3614124999999999</v>
      </c>
      <c r="J84" s="30">
        <v>3.2420749999999998</v>
      </c>
      <c r="K84" s="54"/>
      <c r="L84" s="55"/>
      <c r="M84" s="30">
        <v>9.7899999999999991</v>
      </c>
      <c r="N84" s="30"/>
      <c r="Q84" s="30">
        <v>10.32</v>
      </c>
    </row>
    <row r="85" spans="1:17" x14ac:dyDescent="0.2">
      <c r="A85" s="29" t="s">
        <v>6</v>
      </c>
      <c r="B85" s="56" t="s">
        <v>441</v>
      </c>
      <c r="C85" s="30">
        <v>0.15112500000000001</v>
      </c>
      <c r="D85" s="30">
        <v>0.19258749999999999</v>
      </c>
      <c r="E85" s="30">
        <v>0.2129625</v>
      </c>
      <c r="F85" s="30">
        <v>0.16671250000000001</v>
      </c>
      <c r="G85" s="30">
        <v>9.8000000000000004E-2</v>
      </c>
      <c r="H85" s="30">
        <v>0.34175</v>
      </c>
      <c r="I85" s="30">
        <v>1.9541375000000001</v>
      </c>
      <c r="J85" s="30">
        <v>5.1103874999999999</v>
      </c>
      <c r="K85" s="54"/>
      <c r="L85" s="55"/>
      <c r="M85" s="30">
        <v>0.49</v>
      </c>
      <c r="N85" s="30"/>
      <c r="Q85" s="30">
        <v>0.28999999999999998</v>
      </c>
    </row>
    <row r="86" spans="1:17" x14ac:dyDescent="0.2">
      <c r="A86" s="29" t="s">
        <v>20</v>
      </c>
      <c r="B86" s="56" t="s">
        <v>319</v>
      </c>
      <c r="M86" s="30">
        <v>0</v>
      </c>
      <c r="N86" s="30"/>
      <c r="Q86" s="30">
        <v>0</v>
      </c>
    </row>
    <row r="87" spans="1:17" x14ac:dyDescent="0.2">
      <c r="A87" s="29" t="s">
        <v>31</v>
      </c>
      <c r="B87" s="56" t="s">
        <v>327</v>
      </c>
      <c r="C87" s="30"/>
      <c r="D87" s="30"/>
      <c r="E87" s="30">
        <v>1.4250000000000001E-2</v>
      </c>
      <c r="F87" s="30"/>
      <c r="G87" s="30">
        <v>5.3749999999999996E-3</v>
      </c>
      <c r="H87" s="30"/>
      <c r="I87" s="30"/>
      <c r="J87" s="30"/>
      <c r="K87" s="54"/>
      <c r="L87" s="55"/>
      <c r="M87" s="30"/>
      <c r="N87" s="30"/>
      <c r="Q87" s="30">
        <v>0.02</v>
      </c>
    </row>
    <row r="88" spans="1:17" x14ac:dyDescent="0.2">
      <c r="A88" s="29" t="s">
        <v>122</v>
      </c>
      <c r="B88" s="56" t="s">
        <v>884</v>
      </c>
      <c r="C88" s="30"/>
      <c r="D88" s="30"/>
      <c r="E88" s="30"/>
      <c r="F88" s="30"/>
      <c r="G88" s="30">
        <v>7.4999999999999997E-3</v>
      </c>
      <c r="H88" s="30"/>
      <c r="I88" s="30"/>
      <c r="J88" s="30"/>
      <c r="K88" s="54"/>
      <c r="L88" s="55"/>
      <c r="M88" s="30"/>
      <c r="N88" s="30"/>
      <c r="Q88" s="30"/>
    </row>
    <row r="89" spans="1:17" x14ac:dyDescent="0.2">
      <c r="A89" s="29" t="s">
        <v>28</v>
      </c>
      <c r="B89" s="56" t="s">
        <v>332</v>
      </c>
      <c r="C89" s="30"/>
      <c r="D89" s="30"/>
      <c r="E89" s="30">
        <v>1.7874999999999999E-2</v>
      </c>
      <c r="F89" s="30"/>
      <c r="G89" s="30"/>
      <c r="H89" s="30"/>
      <c r="I89" s="30"/>
      <c r="J89" s="30"/>
      <c r="K89" s="54"/>
      <c r="L89" s="55"/>
      <c r="M89" s="30"/>
      <c r="N89" s="30"/>
      <c r="Q89" s="30"/>
    </row>
    <row r="90" spans="1:17" x14ac:dyDescent="0.2">
      <c r="A90" s="29" t="s">
        <v>3</v>
      </c>
      <c r="B90" s="29" t="s">
        <v>886</v>
      </c>
      <c r="C90" s="30"/>
      <c r="D90" s="30"/>
      <c r="E90" s="30">
        <v>6.0874999999999999E-2</v>
      </c>
      <c r="F90" s="30">
        <v>1.1825E-2</v>
      </c>
      <c r="G90" s="30">
        <v>0.88741250000000005</v>
      </c>
      <c r="H90" s="30">
        <v>0.76432500000000003</v>
      </c>
      <c r="I90" s="30">
        <v>0.34131250000000002</v>
      </c>
      <c r="J90" s="30">
        <v>4.8143874999999996</v>
      </c>
      <c r="K90" s="54"/>
      <c r="L90" s="55"/>
      <c r="M90" s="30">
        <v>3.33</v>
      </c>
      <c r="N90" s="30"/>
      <c r="Q90" s="30">
        <v>3.53</v>
      </c>
    </row>
    <row r="91" spans="1:17" x14ac:dyDescent="0.2">
      <c r="A91" s="29" t="s">
        <v>24</v>
      </c>
      <c r="B91" s="56" t="s">
        <v>320</v>
      </c>
      <c r="M91" s="30">
        <v>0</v>
      </c>
      <c r="N91" s="30"/>
      <c r="Q91" s="30">
        <v>0</v>
      </c>
    </row>
    <row r="92" spans="1:17" x14ac:dyDescent="0.2">
      <c r="A92" s="29" t="s">
        <v>124</v>
      </c>
      <c r="B92" s="56" t="s">
        <v>873</v>
      </c>
      <c r="C92" s="30"/>
      <c r="D92" s="30"/>
      <c r="E92" s="30"/>
      <c r="F92" s="30"/>
      <c r="G92" s="30"/>
      <c r="H92" s="30"/>
      <c r="I92" s="30">
        <v>0.15563750000000001</v>
      </c>
      <c r="J92" s="30">
        <v>0.26984999999999998</v>
      </c>
      <c r="K92" s="54"/>
      <c r="L92" s="55"/>
      <c r="M92" s="30">
        <v>0.66</v>
      </c>
      <c r="N92" s="30"/>
      <c r="Q92" s="30">
        <v>0.74</v>
      </c>
    </row>
    <row r="93" spans="1:17" x14ac:dyDescent="0.2">
      <c r="A93" s="29" t="s">
        <v>109</v>
      </c>
      <c r="B93" s="56" t="s">
        <v>362</v>
      </c>
      <c r="C93" s="30"/>
      <c r="D93" s="30"/>
      <c r="E93" s="30"/>
      <c r="F93" s="30"/>
      <c r="G93" s="30"/>
      <c r="H93" s="30">
        <v>1.075E-3</v>
      </c>
      <c r="I93" s="30">
        <v>0.1075</v>
      </c>
      <c r="J93" s="30">
        <v>1.4250000000000001E-2</v>
      </c>
      <c r="K93" s="54"/>
      <c r="L93" s="55"/>
      <c r="M93" s="30">
        <v>0.14000000000000001</v>
      </c>
      <c r="N93" s="30"/>
      <c r="Q93" s="30">
        <v>0.04</v>
      </c>
    </row>
    <row r="94" spans="1:17" x14ac:dyDescent="0.2">
      <c r="A94" s="29" t="s">
        <v>7</v>
      </c>
      <c r="B94" s="56" t="s">
        <v>335</v>
      </c>
      <c r="C94" s="30">
        <v>5.8779124999999999</v>
      </c>
      <c r="D94" s="30">
        <v>12.282287500000001</v>
      </c>
      <c r="E94" s="30">
        <v>4.4286124999999998</v>
      </c>
      <c r="F94" s="30">
        <v>6.0467500000000003</v>
      </c>
      <c r="G94" s="30">
        <v>9.4190375</v>
      </c>
      <c r="H94" s="30">
        <v>7.4665375000000003</v>
      </c>
      <c r="I94" s="30">
        <v>8.8941750000000006</v>
      </c>
      <c r="J94" s="30">
        <v>9.6514249999999997</v>
      </c>
      <c r="K94" s="54"/>
      <c r="L94" s="55"/>
      <c r="M94" s="30">
        <v>13.2</v>
      </c>
      <c r="N94" s="30"/>
      <c r="Q94" s="30">
        <v>10.4</v>
      </c>
    </row>
    <row r="95" spans="1:17" x14ac:dyDescent="0.2">
      <c r="A95" s="29" t="s">
        <v>11</v>
      </c>
      <c r="B95" s="56" t="s">
        <v>47</v>
      </c>
      <c r="C95" s="30"/>
      <c r="D95" s="30"/>
      <c r="E95" s="30">
        <v>1.0749999999999999E-2</v>
      </c>
      <c r="F95" s="30"/>
      <c r="G95" s="30"/>
      <c r="H95" s="30">
        <v>7.1250000000000003E-3</v>
      </c>
      <c r="I95" s="30">
        <v>2.6425000000000001E-2</v>
      </c>
      <c r="J95" s="30">
        <v>0.12833749999999999</v>
      </c>
      <c r="K95" s="54"/>
      <c r="L95" s="55"/>
      <c r="M95" s="30">
        <v>1.51</v>
      </c>
      <c r="N95" s="30"/>
      <c r="Q95" s="30">
        <v>0.96</v>
      </c>
    </row>
    <row r="96" spans="1:17" x14ac:dyDescent="0.2">
      <c r="A96" s="29" t="s">
        <v>10</v>
      </c>
      <c r="B96" s="56" t="s">
        <v>879</v>
      </c>
      <c r="C96" s="30"/>
      <c r="D96" s="30"/>
      <c r="E96" s="30"/>
      <c r="F96" s="30"/>
      <c r="G96" s="30"/>
      <c r="H96" s="30"/>
      <c r="I96" s="30"/>
      <c r="J96" s="30"/>
      <c r="K96" s="54"/>
      <c r="L96" s="55"/>
      <c r="M96" s="30"/>
      <c r="N96" s="30"/>
      <c r="Q96" s="30">
        <v>0.75</v>
      </c>
    </row>
    <row r="97" spans="1:17" x14ac:dyDescent="0.2">
      <c r="A97" s="29" t="s">
        <v>4</v>
      </c>
      <c r="B97" s="56" t="s">
        <v>75</v>
      </c>
      <c r="C97" s="30"/>
      <c r="D97" s="30"/>
      <c r="E97" s="30"/>
      <c r="F97" s="30"/>
      <c r="G97" s="30"/>
      <c r="H97" s="30"/>
      <c r="I97" s="30"/>
      <c r="J97" s="30"/>
      <c r="K97" s="54"/>
      <c r="L97" s="55"/>
      <c r="M97" s="30"/>
      <c r="N97" s="30"/>
      <c r="Q97" s="30">
        <v>0.55000000000000004</v>
      </c>
    </row>
    <row r="98" spans="1:17" x14ac:dyDescent="0.2">
      <c r="A98" s="29" t="s">
        <v>8</v>
      </c>
      <c r="B98" s="56" t="s">
        <v>336</v>
      </c>
      <c r="C98" s="30">
        <v>0.46137499999999998</v>
      </c>
      <c r="D98" s="30">
        <v>1.0940000000000001</v>
      </c>
      <c r="E98" s="30">
        <v>2.0957499999999998</v>
      </c>
      <c r="F98" s="30">
        <v>4.5517624999999997</v>
      </c>
      <c r="G98" s="30">
        <v>3.8089</v>
      </c>
      <c r="H98" s="30">
        <v>0.91485000000000005</v>
      </c>
      <c r="I98" s="30">
        <v>2.2210999999999999</v>
      </c>
      <c r="J98" s="30">
        <v>1.476375</v>
      </c>
      <c r="K98" s="54"/>
      <c r="L98" s="55"/>
      <c r="M98" s="30">
        <v>2.06</v>
      </c>
      <c r="N98" s="30"/>
      <c r="Q98" s="30">
        <v>2.92</v>
      </c>
    </row>
    <row r="99" spans="1:17" x14ac:dyDescent="0.2">
      <c r="A99" s="29" t="s">
        <v>36</v>
      </c>
      <c r="B99" s="57" t="s">
        <v>37</v>
      </c>
      <c r="C99" s="30">
        <v>2.9010625000000001</v>
      </c>
      <c r="D99" s="30">
        <v>0.17415</v>
      </c>
      <c r="E99" s="30">
        <v>4.35375E-2</v>
      </c>
      <c r="F99" s="30">
        <v>0.18275</v>
      </c>
      <c r="G99" s="30"/>
      <c r="H99" s="30"/>
      <c r="I99" s="30">
        <v>2.7074750000000001</v>
      </c>
      <c r="J99" s="30">
        <v>1.1504125000000001</v>
      </c>
      <c r="K99" s="54"/>
      <c r="L99" s="55"/>
      <c r="M99" s="30">
        <v>0.38</v>
      </c>
      <c r="N99" s="30"/>
      <c r="Q99" s="30">
        <v>1.27</v>
      </c>
    </row>
    <row r="100" spans="1:17" x14ac:dyDescent="0.2">
      <c r="A100" s="29" t="s">
        <v>128</v>
      </c>
      <c r="B100" s="57" t="s">
        <v>328</v>
      </c>
      <c r="C100" s="30"/>
      <c r="D100" s="30"/>
      <c r="E100" s="30"/>
      <c r="F100" s="30"/>
      <c r="G100" s="30"/>
      <c r="H100" s="30"/>
      <c r="I100" s="30"/>
      <c r="J100" s="30"/>
      <c r="K100" s="54"/>
      <c r="L100" s="55"/>
      <c r="M100" s="30"/>
      <c r="N100" s="30"/>
      <c r="Q100" s="30">
        <v>0.03</v>
      </c>
    </row>
    <row r="101" spans="1:17" x14ac:dyDescent="0.2">
      <c r="A101" s="29" t="s">
        <v>9</v>
      </c>
      <c r="B101" s="56" t="s">
        <v>442</v>
      </c>
      <c r="C101" s="30">
        <v>1.2974874999999999</v>
      </c>
      <c r="D101" s="30">
        <v>2.8638124999999999</v>
      </c>
      <c r="E101" s="30">
        <v>3.5274125000000001</v>
      </c>
      <c r="F101" s="30">
        <v>3.9476249999999999</v>
      </c>
      <c r="G101" s="30">
        <v>2.5573999999999999</v>
      </c>
      <c r="H101" s="30">
        <v>3.9914000000000001</v>
      </c>
      <c r="I101" s="30">
        <v>2.608425</v>
      </c>
      <c r="J101" s="30">
        <v>2.6764250000000001</v>
      </c>
      <c r="K101" s="54"/>
      <c r="L101" s="55"/>
      <c r="M101" s="30">
        <v>2.52</v>
      </c>
      <c r="N101" s="30"/>
      <c r="Q101" s="30">
        <v>2.06</v>
      </c>
    </row>
    <row r="102" spans="1:17" x14ac:dyDescent="0.2">
      <c r="A102" s="29" t="s">
        <v>215</v>
      </c>
      <c r="B102" s="56" t="s">
        <v>321</v>
      </c>
      <c r="M102" s="30">
        <v>0</v>
      </c>
      <c r="N102" s="30"/>
      <c r="Q102" s="30">
        <v>0</v>
      </c>
    </row>
    <row r="103" spans="1:17" x14ac:dyDescent="0.2">
      <c r="M103" s="30"/>
      <c r="N103" s="30"/>
      <c r="Q103" s="30"/>
    </row>
    <row r="104" spans="1:17" x14ac:dyDescent="0.2">
      <c r="Q104" s="30"/>
    </row>
  </sheetData>
  <sortState ref="A61:Z81">
    <sortCondition ref="A61:A81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15"/>
  <sheetViews>
    <sheetView zoomScale="85" zoomScaleNormal="85" workbookViewId="0"/>
  </sheetViews>
  <sheetFormatPr defaultColWidth="9" defaultRowHeight="12.75" x14ac:dyDescent="0.2"/>
  <cols>
    <col min="1" max="1" width="28.375" style="26" customWidth="1"/>
    <col min="2" max="2" width="26.125" style="87" customWidth="1"/>
    <col min="3" max="8" width="6.5" style="27" customWidth="1"/>
    <col min="9" max="10" width="6.5" style="104" customWidth="1"/>
    <col min="11" max="11" width="6.5" style="27" customWidth="1"/>
    <col min="12" max="13" width="6.5" style="104" customWidth="1"/>
    <col min="14" max="14" width="6.5" style="27" customWidth="1"/>
    <col min="15" max="16" width="6.5" style="104" customWidth="1"/>
    <col min="17" max="17" width="10.5" style="27" customWidth="1"/>
    <col min="18" max="27" width="6.75" style="27" customWidth="1"/>
    <col min="28" max="1025" width="10.75" style="26" customWidth="1"/>
    <col min="1026" max="16384" width="9" style="26"/>
  </cols>
  <sheetData>
    <row r="1" spans="1:28" x14ac:dyDescent="0.2">
      <c r="A1" s="26" t="s">
        <v>1310</v>
      </c>
      <c r="B1" s="86"/>
      <c r="AB1" s="27"/>
    </row>
    <row r="2" spans="1:28" x14ac:dyDescent="0.2">
      <c r="A2" s="86" t="s">
        <v>1290</v>
      </c>
      <c r="B2" s="86"/>
      <c r="AB2" s="27"/>
    </row>
    <row r="4" spans="1:28" s="86" customFormat="1" x14ac:dyDescent="0.2">
      <c r="A4" s="86" t="s">
        <v>98</v>
      </c>
      <c r="B4" s="88"/>
      <c r="C4" s="90">
        <v>2005</v>
      </c>
      <c r="D4" s="90">
        <v>2006</v>
      </c>
      <c r="E4" s="90">
        <v>2007</v>
      </c>
      <c r="F4" s="90">
        <v>2008</v>
      </c>
      <c r="G4" s="90">
        <v>2009</v>
      </c>
      <c r="H4" s="90">
        <v>2010</v>
      </c>
      <c r="I4" s="89">
        <v>2011</v>
      </c>
      <c r="J4" s="89">
        <v>2012</v>
      </c>
      <c r="K4" s="90">
        <v>2013</v>
      </c>
      <c r="L4" s="89">
        <v>2014</v>
      </c>
      <c r="M4" s="89">
        <v>2015</v>
      </c>
      <c r="N4" s="90">
        <v>2016</v>
      </c>
      <c r="O4" s="89">
        <v>2017</v>
      </c>
      <c r="P4" s="89">
        <v>2018</v>
      </c>
      <c r="Q4" s="90">
        <v>2019</v>
      </c>
      <c r="R4" s="90"/>
      <c r="S4" s="90"/>
      <c r="T4" s="90"/>
      <c r="U4" s="90"/>
      <c r="V4" s="90"/>
      <c r="W4" s="90"/>
      <c r="X4" s="90"/>
      <c r="Y4" s="90"/>
      <c r="Z4" s="90"/>
      <c r="AA4" s="90"/>
    </row>
    <row r="5" spans="1:28" s="86" customFormat="1" x14ac:dyDescent="0.2">
      <c r="A5" s="86" t="s">
        <v>88</v>
      </c>
      <c r="B5" s="88"/>
      <c r="C5" s="91">
        <v>160</v>
      </c>
      <c r="D5" s="91">
        <v>160</v>
      </c>
      <c r="E5" s="91">
        <v>160</v>
      </c>
      <c r="F5" s="91">
        <v>160</v>
      </c>
      <c r="G5" s="91">
        <v>160</v>
      </c>
      <c r="H5" s="91">
        <v>160</v>
      </c>
      <c r="I5" s="89"/>
      <c r="J5" s="89"/>
      <c r="K5" s="90">
        <v>180</v>
      </c>
      <c r="L5" s="89"/>
      <c r="M5" s="89"/>
      <c r="N5" s="90">
        <v>180</v>
      </c>
      <c r="O5" s="89"/>
      <c r="P5" s="89"/>
      <c r="Q5" s="90">
        <v>179</v>
      </c>
      <c r="R5" s="90"/>
      <c r="S5" s="90"/>
      <c r="T5" s="90"/>
      <c r="U5" s="90"/>
      <c r="V5" s="90"/>
      <c r="W5" s="90"/>
      <c r="X5" s="90"/>
      <c r="Y5" s="90"/>
      <c r="Z5" s="90"/>
      <c r="AA5" s="90"/>
    </row>
    <row r="6" spans="1:28" x14ac:dyDescent="0.2">
      <c r="A6" s="86" t="s">
        <v>99</v>
      </c>
      <c r="B6" s="88"/>
      <c r="C6" s="26"/>
      <c r="D6" s="26"/>
      <c r="E6" s="26"/>
      <c r="F6" s="26"/>
      <c r="G6" s="26"/>
      <c r="H6" s="26"/>
      <c r="I6" s="109"/>
      <c r="J6" s="109"/>
      <c r="K6" s="26"/>
      <c r="L6" s="103"/>
      <c r="N6" s="26"/>
    </row>
    <row r="7" spans="1:28" x14ac:dyDescent="0.2">
      <c r="A7" s="26" t="s">
        <v>26</v>
      </c>
      <c r="C7" s="96">
        <v>12.267667567567599</v>
      </c>
      <c r="D7" s="96">
        <v>11.130825</v>
      </c>
      <c r="E7" s="96">
        <v>4.3170250000000001</v>
      </c>
      <c r="F7" s="96">
        <v>6.5840885135135201</v>
      </c>
      <c r="G7" s="96">
        <v>10.790825</v>
      </c>
      <c r="H7" s="96">
        <v>15.227892405063301</v>
      </c>
      <c r="I7" s="95"/>
      <c r="J7" s="102"/>
      <c r="K7" s="96">
        <v>17.3</v>
      </c>
      <c r="L7" s="103"/>
      <c r="N7" s="27">
        <v>37.9</v>
      </c>
      <c r="Q7" s="96">
        <v>38.36</v>
      </c>
    </row>
    <row r="8" spans="1:28" x14ac:dyDescent="0.2">
      <c r="A8" s="26" t="s">
        <v>27</v>
      </c>
      <c r="C8" s="96">
        <v>0</v>
      </c>
      <c r="D8" s="96">
        <v>0</v>
      </c>
      <c r="E8" s="96">
        <v>0</v>
      </c>
      <c r="F8" s="96">
        <v>0</v>
      </c>
      <c r="G8" s="96">
        <v>0</v>
      </c>
      <c r="H8" s="96">
        <v>0</v>
      </c>
      <c r="I8" s="95"/>
      <c r="J8" s="102"/>
      <c r="K8" s="96">
        <v>0</v>
      </c>
      <c r="L8" s="103"/>
      <c r="N8" s="27">
        <v>0</v>
      </c>
      <c r="Q8" s="96">
        <v>0</v>
      </c>
    </row>
    <row r="9" spans="1:28" x14ac:dyDescent="0.2">
      <c r="A9" s="26" t="s">
        <v>100</v>
      </c>
      <c r="C9" s="96">
        <v>0</v>
      </c>
      <c r="D9" s="96">
        <v>0</v>
      </c>
      <c r="E9" s="96">
        <v>0</v>
      </c>
      <c r="F9" s="96">
        <v>1.7837837837837801E-2</v>
      </c>
      <c r="G9" s="96">
        <v>0</v>
      </c>
      <c r="H9" s="96">
        <v>8.35443037974684E-4</v>
      </c>
      <c r="I9" s="95"/>
      <c r="J9" s="102"/>
      <c r="K9" s="96">
        <v>0</v>
      </c>
      <c r="L9" s="103"/>
      <c r="N9" s="27">
        <v>0.25</v>
      </c>
      <c r="Q9" s="96">
        <v>0.06</v>
      </c>
    </row>
    <row r="10" spans="1:28" x14ac:dyDescent="0.2">
      <c r="A10" s="26" t="s">
        <v>23</v>
      </c>
      <c r="C10" s="96">
        <v>12.267667567567599</v>
      </c>
      <c r="D10" s="96">
        <v>11.130825</v>
      </c>
      <c r="E10" s="96">
        <v>4.3170250000000001</v>
      </c>
      <c r="F10" s="96">
        <v>6.6010344594594601</v>
      </c>
      <c r="G10" s="96">
        <v>10.790825</v>
      </c>
      <c r="H10" s="96">
        <v>15.227892405063301</v>
      </c>
      <c r="I10" s="95"/>
      <c r="J10" s="102"/>
      <c r="K10" s="96">
        <v>17.3</v>
      </c>
      <c r="L10" s="103"/>
      <c r="N10" s="27">
        <v>38.14</v>
      </c>
      <c r="Q10" s="96">
        <v>38.29</v>
      </c>
    </row>
    <row r="11" spans="1:28" x14ac:dyDescent="0.2">
      <c r="A11" s="26" t="s">
        <v>101</v>
      </c>
      <c r="C11" s="96">
        <v>3.1450749999999998</v>
      </c>
      <c r="D11" s="96">
        <v>3.3121999999999998</v>
      </c>
      <c r="E11" s="96">
        <v>1.10175</v>
      </c>
      <c r="F11" s="96">
        <v>4.6249999999999999E-2</v>
      </c>
      <c r="G11" s="96">
        <v>10.694274999999999</v>
      </c>
      <c r="H11" s="96">
        <v>6.1842933544303804</v>
      </c>
      <c r="I11" s="95"/>
      <c r="J11" s="102"/>
      <c r="K11" s="96">
        <v>10.68</v>
      </c>
      <c r="L11" s="103"/>
      <c r="N11" s="27">
        <v>11.68</v>
      </c>
      <c r="Q11" s="96">
        <v>9.9</v>
      </c>
    </row>
    <row r="12" spans="1:28" x14ac:dyDescent="0.2">
      <c r="C12" s="96"/>
      <c r="D12" s="96"/>
      <c r="E12" s="96"/>
      <c r="F12" s="96"/>
      <c r="G12" s="96"/>
      <c r="H12" s="96"/>
      <c r="I12" s="95"/>
      <c r="J12" s="102"/>
      <c r="K12" s="96"/>
      <c r="L12" s="103"/>
      <c r="Q12" s="96"/>
    </row>
    <row r="13" spans="1:28" x14ac:dyDescent="0.2">
      <c r="A13" s="86" t="s">
        <v>102</v>
      </c>
      <c r="B13" s="88"/>
      <c r="C13" s="100">
        <v>80</v>
      </c>
      <c r="D13" s="100">
        <v>80</v>
      </c>
      <c r="E13" s="100">
        <v>80</v>
      </c>
      <c r="F13" s="100">
        <v>80</v>
      </c>
      <c r="G13" s="100">
        <v>80</v>
      </c>
      <c r="H13" s="100">
        <v>80</v>
      </c>
      <c r="I13" s="102"/>
      <c r="J13" s="102"/>
      <c r="K13" s="27">
        <v>80</v>
      </c>
      <c r="L13" s="103"/>
      <c r="N13" s="27">
        <v>80</v>
      </c>
      <c r="Q13" s="96">
        <v>79</v>
      </c>
    </row>
    <row r="14" spans="1:28" x14ac:dyDescent="0.2">
      <c r="A14" s="26" t="s">
        <v>26</v>
      </c>
      <c r="C14" s="96">
        <v>15.205405405405401</v>
      </c>
      <c r="D14" s="96">
        <v>13.914999999999999</v>
      </c>
      <c r="E14" s="96">
        <v>5</v>
      </c>
      <c r="F14" s="96">
        <v>7.5810810810810896</v>
      </c>
      <c r="G14" s="96">
        <v>14.935</v>
      </c>
      <c r="H14" s="96">
        <v>18.835443037974699</v>
      </c>
      <c r="I14" s="95"/>
      <c r="J14" s="102"/>
      <c r="K14" s="96">
        <v>16.559999999999999</v>
      </c>
      <c r="L14" s="103"/>
      <c r="N14" s="27">
        <v>37.06</v>
      </c>
      <c r="Q14" s="96">
        <v>39.32</v>
      </c>
    </row>
    <row r="15" spans="1:28" x14ac:dyDescent="0.2">
      <c r="A15" s="26" t="s">
        <v>27</v>
      </c>
      <c r="C15" s="96">
        <v>0</v>
      </c>
      <c r="D15" s="96">
        <v>0</v>
      </c>
      <c r="E15" s="96">
        <v>0</v>
      </c>
      <c r="F15" s="96">
        <v>0</v>
      </c>
      <c r="G15" s="96">
        <v>0</v>
      </c>
      <c r="H15" s="96">
        <v>0</v>
      </c>
      <c r="I15" s="95"/>
      <c r="J15" s="102"/>
      <c r="K15" s="100">
        <v>0</v>
      </c>
      <c r="L15" s="103"/>
      <c r="N15" s="27">
        <v>0</v>
      </c>
      <c r="Q15" s="100">
        <v>0</v>
      </c>
    </row>
    <row r="16" spans="1:28" x14ac:dyDescent="0.2">
      <c r="A16" s="26" t="s">
        <v>100</v>
      </c>
      <c r="C16" s="96">
        <v>0</v>
      </c>
      <c r="D16" s="96">
        <v>0</v>
      </c>
      <c r="E16" s="96">
        <v>0</v>
      </c>
      <c r="F16" s="96">
        <v>2.7027027027027001E-2</v>
      </c>
      <c r="G16" s="96">
        <v>0</v>
      </c>
      <c r="H16" s="96">
        <v>1.2658227848101301E-3</v>
      </c>
      <c r="I16" s="95"/>
      <c r="J16" s="102"/>
      <c r="K16" s="96">
        <v>0</v>
      </c>
      <c r="L16" s="103"/>
      <c r="N16" s="27">
        <v>0.38</v>
      </c>
      <c r="Q16" s="96">
        <v>0.13</v>
      </c>
    </row>
    <row r="17" spans="1:27" x14ac:dyDescent="0.2">
      <c r="A17" s="26" t="s">
        <v>23</v>
      </c>
      <c r="C17" s="96">
        <v>15.205405405405401</v>
      </c>
      <c r="D17" s="96">
        <v>13.914999999999999</v>
      </c>
      <c r="E17" s="96">
        <v>5</v>
      </c>
      <c r="F17" s="96">
        <v>7.6067567567567602</v>
      </c>
      <c r="G17" s="96">
        <v>14.935</v>
      </c>
      <c r="H17" s="96">
        <v>18.835443037974699</v>
      </c>
      <c r="I17" s="95"/>
      <c r="J17" s="102"/>
      <c r="K17" s="96">
        <v>16.559999999999999</v>
      </c>
      <c r="L17" s="103"/>
      <c r="N17" s="27">
        <v>37.44</v>
      </c>
      <c r="Q17" s="96">
        <v>39.19</v>
      </c>
    </row>
    <row r="18" spans="1:27" x14ac:dyDescent="0.2">
      <c r="A18" s="26" t="s">
        <v>101</v>
      </c>
      <c r="C18" s="96">
        <v>4.7562499999999996</v>
      </c>
      <c r="D18" s="96">
        <v>4.9637500000000001</v>
      </c>
      <c r="E18" s="96">
        <v>1.65</v>
      </c>
      <c r="F18" s="96">
        <v>6.7500000000000004E-2</v>
      </c>
      <c r="G18" s="96">
        <v>15.661250000000001</v>
      </c>
      <c r="H18" s="96">
        <v>9.0810126582278503</v>
      </c>
      <c r="I18" s="95"/>
      <c r="J18" s="102"/>
      <c r="K18" s="96">
        <v>13.8</v>
      </c>
      <c r="L18" s="103"/>
      <c r="N18" s="27">
        <v>14.58</v>
      </c>
      <c r="Q18" s="96">
        <v>11.36</v>
      </c>
    </row>
    <row r="19" spans="1:27" x14ac:dyDescent="0.2">
      <c r="A19" s="86" t="s">
        <v>103</v>
      </c>
      <c r="B19" s="88"/>
      <c r="C19" s="27">
        <v>80</v>
      </c>
      <c r="D19" s="27">
        <v>80</v>
      </c>
      <c r="E19" s="27">
        <v>80</v>
      </c>
      <c r="F19" s="27">
        <v>80</v>
      </c>
      <c r="G19" s="27">
        <v>80</v>
      </c>
      <c r="H19" s="27">
        <v>80</v>
      </c>
      <c r="I19" s="102"/>
      <c r="J19" s="102"/>
      <c r="K19" s="27">
        <v>80</v>
      </c>
      <c r="L19" s="103"/>
      <c r="N19" s="27">
        <v>80</v>
      </c>
      <c r="Q19" s="96">
        <v>80</v>
      </c>
    </row>
    <row r="20" spans="1:27" x14ac:dyDescent="0.2">
      <c r="A20" s="26" t="s">
        <v>26</v>
      </c>
      <c r="C20" s="96">
        <v>6.5650000000000004</v>
      </c>
      <c r="D20" s="96">
        <v>5.7262500000000003</v>
      </c>
      <c r="E20" s="96">
        <v>2.99125</v>
      </c>
      <c r="F20" s="96">
        <v>4.6487499999999997</v>
      </c>
      <c r="G20" s="96">
        <v>2.7462499999999999</v>
      </c>
      <c r="H20" s="96">
        <v>8.2249999999999996</v>
      </c>
      <c r="I20" s="95"/>
      <c r="J20" s="102"/>
      <c r="K20" s="96">
        <v>18.670000000000002</v>
      </c>
      <c r="L20" s="103"/>
      <c r="N20" s="27">
        <v>39.51</v>
      </c>
      <c r="Q20" s="96">
        <v>37.39</v>
      </c>
    </row>
    <row r="21" spans="1:27" x14ac:dyDescent="0.2">
      <c r="A21" s="26" t="s">
        <v>27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5"/>
      <c r="J21" s="102"/>
      <c r="K21" s="100">
        <v>0</v>
      </c>
      <c r="L21" s="103"/>
      <c r="N21" s="100">
        <v>0</v>
      </c>
      <c r="Q21" s="100">
        <v>0</v>
      </c>
    </row>
    <row r="22" spans="1:27" x14ac:dyDescent="0.2">
      <c r="A22" s="26" t="s">
        <v>100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5"/>
      <c r="J22" s="102"/>
      <c r="K22" s="96">
        <v>0</v>
      </c>
      <c r="L22" s="103"/>
      <c r="N22" s="27">
        <v>0</v>
      </c>
      <c r="Q22" s="96">
        <v>0</v>
      </c>
    </row>
    <row r="23" spans="1:27" x14ac:dyDescent="0.2">
      <c r="A23" s="26" t="s">
        <v>23</v>
      </c>
      <c r="C23" s="96">
        <v>6.5650000000000004</v>
      </c>
      <c r="D23" s="96">
        <v>5.7262500000000003</v>
      </c>
      <c r="E23" s="96">
        <v>2.99125</v>
      </c>
      <c r="F23" s="96">
        <v>4.6487499999999997</v>
      </c>
      <c r="G23" s="96">
        <v>2.7462499999999999</v>
      </c>
      <c r="H23" s="96">
        <v>8.2249999999999996</v>
      </c>
      <c r="I23" s="95"/>
      <c r="J23" s="102"/>
      <c r="K23" s="96">
        <v>18.75</v>
      </c>
      <c r="L23" s="103"/>
      <c r="N23" s="27">
        <v>39.51</v>
      </c>
      <c r="Q23" s="96">
        <v>37.39</v>
      </c>
    </row>
    <row r="24" spans="1:27" x14ac:dyDescent="0.2">
      <c r="A24" s="26" t="s">
        <v>101</v>
      </c>
      <c r="C24" s="96">
        <v>1.7500000000000002E-2</v>
      </c>
      <c r="D24" s="96">
        <v>0.10625</v>
      </c>
      <c r="E24" s="96">
        <v>3.7499999999999999E-2</v>
      </c>
      <c r="F24" s="96">
        <v>5.0000000000000001E-3</v>
      </c>
      <c r="G24" s="96">
        <v>1.0525</v>
      </c>
      <c r="H24" s="96">
        <v>0.56125000000000003</v>
      </c>
      <c r="I24" s="95"/>
      <c r="J24" s="102"/>
      <c r="K24" s="96">
        <v>4.6100000000000003</v>
      </c>
      <c r="L24" s="103"/>
      <c r="N24" s="27">
        <v>6.04</v>
      </c>
      <c r="Q24" s="96">
        <v>8.25</v>
      </c>
    </row>
    <row r="25" spans="1:27" x14ac:dyDescent="0.2">
      <c r="A25" s="86" t="s">
        <v>141</v>
      </c>
      <c r="B25" s="88"/>
      <c r="C25" s="96"/>
      <c r="D25" s="96"/>
      <c r="E25" s="96"/>
      <c r="F25" s="96"/>
      <c r="G25" s="96"/>
      <c r="H25" s="96"/>
      <c r="I25" s="95"/>
      <c r="J25" s="102"/>
      <c r="K25" s="27">
        <v>20</v>
      </c>
      <c r="L25" s="103"/>
      <c r="N25" s="27">
        <v>20</v>
      </c>
      <c r="Q25" s="96">
        <v>20</v>
      </c>
    </row>
    <row r="26" spans="1:27" x14ac:dyDescent="0.2">
      <c r="A26" s="26" t="s">
        <v>26</v>
      </c>
      <c r="C26" s="96"/>
      <c r="D26" s="96"/>
      <c r="E26" s="96"/>
      <c r="F26" s="96"/>
      <c r="G26" s="96"/>
      <c r="H26" s="96"/>
      <c r="I26" s="95"/>
      <c r="J26" s="102"/>
      <c r="K26" s="96">
        <v>4.93</v>
      </c>
      <c r="L26" s="103"/>
      <c r="N26" s="27">
        <v>13.71</v>
      </c>
      <c r="Q26" s="96">
        <v>7.27</v>
      </c>
    </row>
    <row r="27" spans="1:27" x14ac:dyDescent="0.2">
      <c r="A27" s="26" t="s">
        <v>27</v>
      </c>
      <c r="C27" s="96"/>
      <c r="D27" s="96"/>
      <c r="E27" s="96"/>
      <c r="F27" s="96"/>
      <c r="G27" s="96"/>
      <c r="H27" s="96"/>
      <c r="I27" s="95"/>
      <c r="J27" s="102"/>
      <c r="K27" s="100">
        <v>0</v>
      </c>
      <c r="L27" s="103"/>
      <c r="N27" s="27">
        <v>0</v>
      </c>
      <c r="Q27" s="100">
        <v>0</v>
      </c>
    </row>
    <row r="28" spans="1:27" x14ac:dyDescent="0.2">
      <c r="A28" s="26" t="s">
        <v>100</v>
      </c>
      <c r="C28" s="96"/>
      <c r="D28" s="96"/>
      <c r="E28" s="96"/>
      <c r="F28" s="96"/>
      <c r="G28" s="96"/>
      <c r="H28" s="96"/>
      <c r="I28" s="95"/>
      <c r="J28" s="102"/>
      <c r="K28" s="100">
        <v>0</v>
      </c>
      <c r="L28" s="103"/>
      <c r="N28" s="27">
        <v>0</v>
      </c>
      <c r="Q28" s="100">
        <v>0</v>
      </c>
    </row>
    <row r="29" spans="1:27" x14ac:dyDescent="0.2">
      <c r="A29" s="26" t="s">
        <v>23</v>
      </c>
      <c r="C29" s="96"/>
      <c r="D29" s="96"/>
      <c r="E29" s="96"/>
      <c r="F29" s="96"/>
      <c r="G29" s="96"/>
      <c r="H29" s="96"/>
      <c r="I29" s="95"/>
      <c r="J29" s="102"/>
      <c r="K29" s="96">
        <v>4.93</v>
      </c>
      <c r="L29" s="103"/>
      <c r="N29" s="27">
        <v>13.71</v>
      </c>
      <c r="Q29" s="96">
        <v>7.27</v>
      </c>
    </row>
    <row r="30" spans="1:27" x14ac:dyDescent="0.2">
      <c r="A30" s="26" t="s">
        <v>101</v>
      </c>
      <c r="C30" s="96"/>
      <c r="D30" s="96"/>
      <c r="E30" s="96"/>
      <c r="F30" s="96"/>
      <c r="G30" s="96"/>
      <c r="H30" s="96"/>
      <c r="I30" s="95"/>
      <c r="J30" s="102"/>
      <c r="K30" s="96">
        <v>0.04</v>
      </c>
      <c r="L30" s="103"/>
      <c r="N30" s="27">
        <v>0.3</v>
      </c>
      <c r="Q30" s="96">
        <v>0.02</v>
      </c>
    </row>
    <row r="31" spans="1:27" x14ac:dyDescent="0.2">
      <c r="C31" s="96"/>
      <c r="D31" s="96"/>
      <c r="E31" s="96"/>
      <c r="F31" s="96"/>
      <c r="G31" s="96"/>
      <c r="H31" s="96"/>
      <c r="I31" s="95"/>
      <c r="J31" s="102"/>
      <c r="K31" s="96"/>
      <c r="L31" s="103"/>
    </row>
    <row r="32" spans="1:27" s="86" customFormat="1" x14ac:dyDescent="0.2">
      <c r="A32" s="86" t="s">
        <v>104</v>
      </c>
      <c r="B32" s="88"/>
      <c r="C32" s="90">
        <v>160</v>
      </c>
      <c r="D32" s="90">
        <v>160</v>
      </c>
      <c r="E32" s="90">
        <v>160</v>
      </c>
      <c r="F32" s="90">
        <v>160</v>
      </c>
      <c r="G32" s="90">
        <v>160</v>
      </c>
      <c r="H32" s="90">
        <v>159</v>
      </c>
      <c r="I32" s="89"/>
      <c r="J32" s="89"/>
      <c r="K32" s="90">
        <v>160</v>
      </c>
      <c r="L32" s="89"/>
      <c r="M32" s="89"/>
      <c r="N32" s="90">
        <v>180</v>
      </c>
      <c r="O32" s="89"/>
      <c r="P32" s="89"/>
      <c r="Q32" s="90">
        <v>179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</row>
    <row r="33" spans="1:17" x14ac:dyDescent="0.2">
      <c r="A33" s="26" t="s">
        <v>106</v>
      </c>
      <c r="B33" s="87" t="s">
        <v>438</v>
      </c>
      <c r="C33" s="27">
        <v>33</v>
      </c>
      <c r="D33" s="27">
        <v>26</v>
      </c>
      <c r="E33" s="27">
        <v>26</v>
      </c>
      <c r="F33" s="27">
        <v>20</v>
      </c>
      <c r="G33" s="27">
        <v>104</v>
      </c>
      <c r="H33" s="27">
        <v>100</v>
      </c>
      <c r="I33" s="102"/>
      <c r="J33" s="102"/>
      <c r="K33" s="27">
        <v>102</v>
      </c>
      <c r="L33" s="103"/>
      <c r="N33" s="27">
        <v>113</v>
      </c>
      <c r="Q33" s="27">
        <v>95</v>
      </c>
    </row>
    <row r="34" spans="1:17" x14ac:dyDescent="0.2">
      <c r="A34" s="26" t="s">
        <v>36</v>
      </c>
      <c r="B34" s="87" t="s">
        <v>37</v>
      </c>
      <c r="H34" s="27">
        <v>3</v>
      </c>
      <c r="I34" s="102"/>
      <c r="J34" s="102"/>
      <c r="K34" s="27">
        <v>180</v>
      </c>
      <c r="L34" s="103"/>
      <c r="N34" s="27">
        <v>1</v>
      </c>
      <c r="Q34" s="27">
        <v>1</v>
      </c>
    </row>
    <row r="35" spans="1:17" x14ac:dyDescent="0.2">
      <c r="A35" s="26" t="s">
        <v>812</v>
      </c>
      <c r="B35" s="87" t="s">
        <v>888</v>
      </c>
      <c r="I35" s="102"/>
      <c r="J35" s="102"/>
      <c r="L35" s="103"/>
      <c r="N35" s="27">
        <v>14</v>
      </c>
    </row>
    <row r="36" spans="1:17" x14ac:dyDescent="0.2">
      <c r="A36" s="26" t="s">
        <v>1125</v>
      </c>
      <c r="C36" s="27">
        <v>16</v>
      </c>
      <c r="D36" s="27">
        <v>15</v>
      </c>
      <c r="E36" s="27">
        <v>15</v>
      </c>
      <c r="F36" s="27">
        <v>12</v>
      </c>
      <c r="G36" s="27">
        <v>62</v>
      </c>
      <c r="H36" s="27">
        <v>29</v>
      </c>
      <c r="I36" s="102"/>
      <c r="J36" s="102"/>
      <c r="K36" s="27">
        <v>49</v>
      </c>
      <c r="L36" s="103"/>
      <c r="N36" s="27">
        <v>108</v>
      </c>
      <c r="Q36" s="27">
        <v>82</v>
      </c>
    </row>
    <row r="38" spans="1:17" x14ac:dyDescent="0.2">
      <c r="A38" s="26" t="s">
        <v>107</v>
      </c>
      <c r="B38" s="87" t="s">
        <v>386</v>
      </c>
      <c r="H38" s="27">
        <v>1</v>
      </c>
      <c r="I38" s="102"/>
      <c r="J38" s="102"/>
      <c r="L38" s="103"/>
    </row>
    <row r="39" spans="1:17" x14ac:dyDescent="0.2">
      <c r="I39" s="102"/>
      <c r="J39" s="102"/>
      <c r="L39" s="103"/>
    </row>
    <row r="40" spans="1:17" x14ac:dyDescent="0.2">
      <c r="A40" s="26" t="s">
        <v>3</v>
      </c>
      <c r="B40" s="87" t="s">
        <v>886</v>
      </c>
      <c r="C40" s="27">
        <v>3</v>
      </c>
      <c r="G40" s="27">
        <v>2</v>
      </c>
      <c r="I40" s="102"/>
      <c r="J40" s="102"/>
      <c r="K40" s="27">
        <v>2</v>
      </c>
      <c r="L40" s="103"/>
      <c r="N40" s="27">
        <v>12</v>
      </c>
      <c r="Q40" s="27">
        <v>16</v>
      </c>
    </row>
    <row r="41" spans="1:17" x14ac:dyDescent="0.2">
      <c r="A41" s="26" t="s">
        <v>1262</v>
      </c>
      <c r="B41" s="87" t="s">
        <v>33</v>
      </c>
      <c r="I41" s="102"/>
      <c r="J41" s="102"/>
      <c r="L41" s="103"/>
      <c r="N41" s="27">
        <v>6</v>
      </c>
      <c r="Q41" s="27">
        <v>6</v>
      </c>
    </row>
    <row r="42" spans="1:17" x14ac:dyDescent="0.2">
      <c r="A42" s="26" t="s">
        <v>1263</v>
      </c>
      <c r="B42" s="87" t="s">
        <v>68</v>
      </c>
      <c r="I42" s="102"/>
      <c r="J42" s="102"/>
      <c r="L42" s="103"/>
      <c r="N42" s="27">
        <v>6</v>
      </c>
    </row>
    <row r="43" spans="1:17" x14ac:dyDescent="0.2">
      <c r="A43" s="26" t="s">
        <v>1270</v>
      </c>
      <c r="B43" s="87" t="s">
        <v>878</v>
      </c>
      <c r="I43" s="102"/>
      <c r="J43" s="102"/>
      <c r="K43" s="27">
        <v>1</v>
      </c>
      <c r="L43" s="103"/>
    </row>
    <row r="44" spans="1:17" x14ac:dyDescent="0.2">
      <c r="A44" s="26" t="s">
        <v>1270</v>
      </c>
      <c r="B44" s="87" t="s">
        <v>805</v>
      </c>
      <c r="I44" s="102"/>
      <c r="J44" s="102"/>
      <c r="L44" s="103"/>
      <c r="Q44" s="27">
        <v>4</v>
      </c>
    </row>
    <row r="45" spans="1:17" x14ac:dyDescent="0.2">
      <c r="A45" s="26" t="s">
        <v>1264</v>
      </c>
      <c r="B45" s="87" t="s">
        <v>67</v>
      </c>
      <c r="Q45" s="27">
        <v>5</v>
      </c>
    </row>
    <row r="46" spans="1:17" x14ac:dyDescent="0.2">
      <c r="A46" s="26" t="s">
        <v>1266</v>
      </c>
      <c r="B46" s="87" t="s">
        <v>74</v>
      </c>
      <c r="Q46" s="27">
        <v>1</v>
      </c>
    </row>
    <row r="47" spans="1:17" x14ac:dyDescent="0.2">
      <c r="A47" s="26" t="s">
        <v>1265</v>
      </c>
      <c r="B47" s="87" t="s">
        <v>91</v>
      </c>
      <c r="Q47" s="27">
        <v>2</v>
      </c>
    </row>
    <row r="48" spans="1:17" x14ac:dyDescent="0.2">
      <c r="A48" s="26" t="s">
        <v>4</v>
      </c>
      <c r="B48" s="87" t="s">
        <v>75</v>
      </c>
      <c r="Q48" s="27">
        <v>2</v>
      </c>
    </row>
    <row r="49" spans="1:17" x14ac:dyDescent="0.2">
      <c r="A49" s="26" t="s">
        <v>15</v>
      </c>
      <c r="B49" s="87" t="s">
        <v>440</v>
      </c>
      <c r="C49" s="27">
        <v>2</v>
      </c>
      <c r="D49" s="27">
        <v>2</v>
      </c>
      <c r="F49" s="27">
        <v>2</v>
      </c>
      <c r="G49" s="27">
        <v>20</v>
      </c>
      <c r="H49" s="27">
        <v>32</v>
      </c>
      <c r="I49" s="102"/>
      <c r="J49" s="102"/>
      <c r="K49" s="27">
        <v>73</v>
      </c>
      <c r="L49" s="103"/>
      <c r="N49" s="27">
        <v>107</v>
      </c>
      <c r="Q49" s="27">
        <v>81</v>
      </c>
    </row>
    <row r="50" spans="1:17" x14ac:dyDescent="0.2">
      <c r="A50" s="26" t="s">
        <v>57</v>
      </c>
      <c r="B50" s="87" t="s">
        <v>58</v>
      </c>
      <c r="I50" s="102"/>
      <c r="J50" s="102"/>
      <c r="L50" s="103"/>
      <c r="N50" s="27">
        <v>1</v>
      </c>
      <c r="Q50" s="27">
        <v>13</v>
      </c>
    </row>
    <row r="51" spans="1:17" x14ac:dyDescent="0.2">
      <c r="A51" s="26" t="s">
        <v>5</v>
      </c>
      <c r="B51" s="87" t="s">
        <v>81</v>
      </c>
      <c r="C51" s="27">
        <v>4</v>
      </c>
      <c r="D51" s="27">
        <v>5</v>
      </c>
      <c r="E51" s="27">
        <v>4</v>
      </c>
      <c r="F51" s="27">
        <v>7</v>
      </c>
      <c r="G51" s="27">
        <v>10</v>
      </c>
      <c r="H51" s="27">
        <v>26</v>
      </c>
      <c r="I51" s="102"/>
      <c r="J51" s="102"/>
      <c r="K51" s="27">
        <v>36</v>
      </c>
      <c r="L51" s="103"/>
      <c r="N51" s="27">
        <v>115</v>
      </c>
      <c r="Q51" s="27">
        <v>107</v>
      </c>
    </row>
    <row r="52" spans="1:17" x14ac:dyDescent="0.2">
      <c r="A52" s="26" t="s">
        <v>854</v>
      </c>
      <c r="B52" s="87" t="s">
        <v>317</v>
      </c>
      <c r="C52" s="27">
        <v>9</v>
      </c>
      <c r="D52" s="27">
        <v>5</v>
      </c>
      <c r="E52" s="27">
        <v>1</v>
      </c>
      <c r="F52" s="27">
        <v>4</v>
      </c>
      <c r="G52" s="27">
        <v>7</v>
      </c>
      <c r="H52" s="27">
        <v>12</v>
      </c>
      <c r="I52" s="102"/>
      <c r="J52" s="102"/>
      <c r="K52" s="27">
        <v>14</v>
      </c>
      <c r="L52" s="103"/>
      <c r="N52" s="27">
        <v>17</v>
      </c>
      <c r="Q52" s="27">
        <v>6</v>
      </c>
    </row>
    <row r="53" spans="1:17" x14ac:dyDescent="0.2">
      <c r="A53" s="26" t="s">
        <v>6</v>
      </c>
      <c r="B53" s="87" t="s">
        <v>441</v>
      </c>
      <c r="C53" s="27">
        <v>25</v>
      </c>
      <c r="D53" s="27">
        <v>31</v>
      </c>
      <c r="E53" s="27">
        <v>25</v>
      </c>
      <c r="F53" s="27">
        <v>38</v>
      </c>
      <c r="G53" s="27">
        <v>52</v>
      </c>
      <c r="H53" s="27">
        <v>91</v>
      </c>
      <c r="I53" s="102"/>
      <c r="J53" s="102"/>
      <c r="K53" s="27">
        <v>79</v>
      </c>
      <c r="L53" s="103"/>
      <c r="N53" s="27">
        <v>15</v>
      </c>
      <c r="Q53" s="27">
        <v>37</v>
      </c>
    </row>
    <row r="54" spans="1:17" x14ac:dyDescent="0.2">
      <c r="A54" s="26" t="s">
        <v>31</v>
      </c>
      <c r="B54" s="87" t="s">
        <v>327</v>
      </c>
      <c r="I54" s="102"/>
      <c r="J54" s="102"/>
      <c r="K54" s="27">
        <v>1</v>
      </c>
      <c r="L54" s="103"/>
      <c r="N54" s="27">
        <v>6</v>
      </c>
      <c r="Q54" s="27">
        <v>1</v>
      </c>
    </row>
    <row r="55" spans="1:17" x14ac:dyDescent="0.2">
      <c r="A55" s="26" t="s">
        <v>129</v>
      </c>
      <c r="B55" s="87" t="s">
        <v>344</v>
      </c>
      <c r="F55" s="27">
        <v>1</v>
      </c>
      <c r="H55" s="27">
        <v>1</v>
      </c>
      <c r="I55" s="102"/>
      <c r="J55" s="102"/>
      <c r="L55" s="103"/>
      <c r="N55" s="27">
        <v>1</v>
      </c>
    </row>
    <row r="56" spans="1:17" x14ac:dyDescent="0.2">
      <c r="A56" s="26" t="s">
        <v>28</v>
      </c>
      <c r="B56" s="87" t="s">
        <v>332</v>
      </c>
      <c r="I56" s="102"/>
      <c r="J56" s="102"/>
      <c r="K56" s="27">
        <v>1</v>
      </c>
      <c r="L56" s="103"/>
      <c r="N56" s="27">
        <v>1</v>
      </c>
      <c r="Q56" s="27">
        <v>1</v>
      </c>
    </row>
    <row r="57" spans="1:17" x14ac:dyDescent="0.2">
      <c r="A57" s="26" t="s">
        <v>109</v>
      </c>
      <c r="B57" s="87" t="s">
        <v>362</v>
      </c>
      <c r="F57" s="27">
        <v>1</v>
      </c>
      <c r="I57" s="102"/>
      <c r="J57" s="102"/>
      <c r="L57" s="103"/>
      <c r="N57" s="27">
        <v>1</v>
      </c>
      <c r="Q57" s="27">
        <v>2</v>
      </c>
    </row>
    <row r="58" spans="1:17" x14ac:dyDescent="0.2">
      <c r="A58" s="26" t="s">
        <v>7</v>
      </c>
      <c r="B58" s="87" t="s">
        <v>335</v>
      </c>
      <c r="C58" s="27">
        <v>86</v>
      </c>
      <c r="D58" s="27">
        <v>89</v>
      </c>
      <c r="E58" s="27">
        <v>71</v>
      </c>
      <c r="F58" s="27">
        <v>102</v>
      </c>
      <c r="G58" s="27">
        <v>96</v>
      </c>
      <c r="H58" s="27">
        <v>105</v>
      </c>
      <c r="I58" s="102"/>
      <c r="J58" s="102"/>
      <c r="K58" s="27">
        <v>82</v>
      </c>
      <c r="L58" s="103"/>
      <c r="N58" s="27">
        <v>82</v>
      </c>
      <c r="Q58" s="27">
        <v>69</v>
      </c>
    </row>
    <row r="59" spans="1:17" x14ac:dyDescent="0.2">
      <c r="A59" s="26" t="s">
        <v>11</v>
      </c>
      <c r="B59" s="87" t="s">
        <v>47</v>
      </c>
      <c r="G59" s="27">
        <v>1</v>
      </c>
      <c r="I59" s="102"/>
      <c r="J59" s="102"/>
      <c r="L59" s="103"/>
      <c r="N59" s="27">
        <v>92</v>
      </c>
      <c r="Q59" s="27">
        <v>36</v>
      </c>
    </row>
    <row r="60" spans="1:17" x14ac:dyDescent="0.2">
      <c r="A60" s="26" t="s">
        <v>10</v>
      </c>
      <c r="B60" s="87" t="s">
        <v>879</v>
      </c>
      <c r="C60" s="27">
        <v>1</v>
      </c>
      <c r="D60" s="27">
        <v>1</v>
      </c>
      <c r="E60" s="27">
        <v>5</v>
      </c>
      <c r="G60" s="27">
        <v>9</v>
      </c>
      <c r="H60" s="27">
        <v>18</v>
      </c>
      <c r="I60" s="102"/>
      <c r="J60" s="102"/>
      <c r="K60" s="27">
        <v>30</v>
      </c>
      <c r="L60" s="103"/>
      <c r="N60" s="27">
        <v>18</v>
      </c>
    </row>
    <row r="61" spans="1:17" x14ac:dyDescent="0.2">
      <c r="A61" s="26" t="s">
        <v>853</v>
      </c>
      <c r="B61" s="87" t="s">
        <v>889</v>
      </c>
      <c r="C61" s="27">
        <v>3</v>
      </c>
      <c r="I61" s="102"/>
      <c r="J61" s="102"/>
      <c r="L61" s="103"/>
    </row>
    <row r="62" spans="1:17" x14ac:dyDescent="0.2">
      <c r="A62" s="26" t="s">
        <v>231</v>
      </c>
      <c r="B62" s="87" t="s">
        <v>337</v>
      </c>
      <c r="E62" s="27">
        <v>3</v>
      </c>
      <c r="G62" s="27">
        <v>8</v>
      </c>
      <c r="H62" s="27">
        <v>9</v>
      </c>
      <c r="I62" s="102"/>
      <c r="J62" s="102"/>
      <c r="K62" s="27">
        <v>2</v>
      </c>
      <c r="L62" s="103"/>
    </row>
    <row r="63" spans="1:17" x14ac:dyDescent="0.2">
      <c r="A63" s="26" t="s">
        <v>8</v>
      </c>
      <c r="B63" s="87" t="s">
        <v>336</v>
      </c>
      <c r="C63" s="27">
        <v>13</v>
      </c>
      <c r="D63" s="27">
        <v>19</v>
      </c>
      <c r="E63" s="27">
        <v>30</v>
      </c>
      <c r="F63" s="27">
        <v>8</v>
      </c>
      <c r="G63" s="27">
        <v>15</v>
      </c>
      <c r="H63" s="27">
        <v>45</v>
      </c>
      <c r="I63" s="102"/>
      <c r="J63" s="102"/>
      <c r="K63" s="27">
        <v>41</v>
      </c>
      <c r="L63" s="103"/>
      <c r="N63" s="27">
        <v>69</v>
      </c>
      <c r="Q63" s="27">
        <v>50</v>
      </c>
    </row>
    <row r="64" spans="1:17" x14ac:dyDescent="0.2">
      <c r="A64" s="26" t="s">
        <v>138</v>
      </c>
      <c r="B64" s="87" t="s">
        <v>339</v>
      </c>
      <c r="I64" s="102"/>
      <c r="J64" s="102"/>
      <c r="L64" s="103"/>
      <c r="Q64" s="27">
        <v>1</v>
      </c>
    </row>
    <row r="65" spans="1:27" x14ac:dyDescent="0.2">
      <c r="A65" s="26" t="s">
        <v>9</v>
      </c>
      <c r="B65" s="87" t="s">
        <v>442</v>
      </c>
      <c r="C65" s="27">
        <v>47</v>
      </c>
      <c r="D65" s="27">
        <v>45</v>
      </c>
      <c r="E65" s="27">
        <v>40</v>
      </c>
      <c r="F65" s="27">
        <v>30</v>
      </c>
      <c r="G65" s="27">
        <v>58</v>
      </c>
      <c r="H65" s="27">
        <v>65</v>
      </c>
      <c r="I65" s="102"/>
      <c r="J65" s="102"/>
      <c r="K65" s="27">
        <v>54</v>
      </c>
      <c r="L65" s="103"/>
      <c r="N65" s="27">
        <v>45</v>
      </c>
      <c r="Q65" s="27">
        <v>50</v>
      </c>
    </row>
    <row r="66" spans="1:27" x14ac:dyDescent="0.2">
      <c r="A66" s="108" t="s">
        <v>1274</v>
      </c>
      <c r="B66" s="107" t="s">
        <v>881</v>
      </c>
      <c r="C66" s="27">
        <v>4</v>
      </c>
      <c r="D66" s="27">
        <v>14</v>
      </c>
      <c r="F66" s="27">
        <v>1</v>
      </c>
      <c r="G66" s="27">
        <v>2</v>
      </c>
      <c r="H66" s="27">
        <v>1</v>
      </c>
      <c r="I66" s="102"/>
      <c r="J66" s="102"/>
      <c r="K66" s="27">
        <v>1</v>
      </c>
      <c r="L66" s="103"/>
      <c r="N66" s="27">
        <v>2</v>
      </c>
    </row>
    <row r="67" spans="1:27" x14ac:dyDescent="0.2">
      <c r="A67" s="108" t="s">
        <v>1273</v>
      </c>
      <c r="B67" s="107" t="s">
        <v>880</v>
      </c>
      <c r="F67" s="27">
        <v>4</v>
      </c>
      <c r="G67" s="27">
        <v>1</v>
      </c>
      <c r="H67" s="27">
        <v>17</v>
      </c>
      <c r="I67" s="102"/>
      <c r="J67" s="102"/>
      <c r="L67" s="103"/>
      <c r="N67" s="27">
        <v>1</v>
      </c>
      <c r="Q67" s="27">
        <v>2</v>
      </c>
    </row>
    <row r="69" spans="1:27" s="86" customFormat="1" x14ac:dyDescent="0.2">
      <c r="A69" s="86" t="s">
        <v>110</v>
      </c>
      <c r="B69" s="88"/>
      <c r="C69" s="90"/>
      <c r="D69" s="90"/>
      <c r="E69" s="90"/>
      <c r="F69" s="90"/>
      <c r="G69" s="90"/>
      <c r="H69" s="90"/>
      <c r="I69" s="89"/>
      <c r="J69" s="89"/>
      <c r="K69" s="90"/>
      <c r="L69" s="89"/>
      <c r="M69" s="89"/>
      <c r="N69" s="90"/>
      <c r="O69" s="89"/>
      <c r="P69" s="89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</row>
    <row r="70" spans="1:27" x14ac:dyDescent="0.2">
      <c r="A70" s="26" t="s">
        <v>143</v>
      </c>
      <c r="C70" s="96">
        <v>12.267667567567599</v>
      </c>
      <c r="D70" s="96">
        <v>11.130825</v>
      </c>
      <c r="E70" s="96">
        <v>4.3170250000000001</v>
      </c>
      <c r="F70" s="96">
        <v>6.6010344594594601</v>
      </c>
      <c r="G70" s="96">
        <v>10.790825</v>
      </c>
      <c r="H70" s="96">
        <v>15.227892405063301</v>
      </c>
      <c r="I70" s="95"/>
      <c r="J70" s="102"/>
      <c r="K70" s="96">
        <v>17.3</v>
      </c>
      <c r="L70" s="103"/>
      <c r="N70" s="27">
        <v>37.9</v>
      </c>
      <c r="Q70" s="27">
        <v>38.36</v>
      </c>
    </row>
    <row r="71" spans="1:27" x14ac:dyDescent="0.2">
      <c r="A71" s="26" t="s">
        <v>144</v>
      </c>
      <c r="C71" s="96">
        <v>12.267667567567599</v>
      </c>
      <c r="D71" s="96">
        <v>11.130825</v>
      </c>
      <c r="E71" s="96">
        <v>4.3170250000000001</v>
      </c>
      <c r="F71" s="96">
        <v>6.5840885135135201</v>
      </c>
      <c r="G71" s="96">
        <v>10.790825</v>
      </c>
      <c r="H71" s="96">
        <v>15.227892405063301</v>
      </c>
      <c r="I71" s="95"/>
      <c r="J71" s="102"/>
      <c r="K71" s="96">
        <v>17.25</v>
      </c>
      <c r="L71" s="103"/>
      <c r="N71" s="27">
        <v>38.14</v>
      </c>
      <c r="Q71" s="27">
        <v>38.29</v>
      </c>
    </row>
    <row r="72" spans="1:27" x14ac:dyDescent="0.2">
      <c r="A72" s="26" t="s">
        <v>145</v>
      </c>
      <c r="C72" s="100">
        <v>0</v>
      </c>
      <c r="D72" s="100">
        <v>0</v>
      </c>
      <c r="E72" s="100">
        <v>0</v>
      </c>
      <c r="F72" s="100">
        <v>0</v>
      </c>
      <c r="G72" s="100">
        <v>0</v>
      </c>
      <c r="H72" s="100">
        <v>0</v>
      </c>
      <c r="I72" s="97"/>
      <c r="J72" s="97"/>
      <c r="K72" s="100">
        <v>0</v>
      </c>
      <c r="L72" s="98"/>
      <c r="M72" s="99"/>
      <c r="N72" s="100">
        <v>0</v>
      </c>
      <c r="O72" s="99"/>
      <c r="P72" s="99"/>
      <c r="Q72" s="100">
        <v>0</v>
      </c>
    </row>
    <row r="73" spans="1:27" x14ac:dyDescent="0.2">
      <c r="A73" s="26" t="s">
        <v>146</v>
      </c>
      <c r="C73" s="100">
        <v>0</v>
      </c>
      <c r="D73" s="100">
        <v>0</v>
      </c>
      <c r="E73" s="100">
        <v>0</v>
      </c>
      <c r="F73" s="100">
        <v>1.7837837837837801E-2</v>
      </c>
      <c r="G73" s="100">
        <v>0</v>
      </c>
      <c r="H73" s="100">
        <v>8.35443037974684E-4</v>
      </c>
      <c r="I73" s="97"/>
      <c r="J73" s="97"/>
      <c r="K73" s="100">
        <v>0</v>
      </c>
      <c r="L73" s="103"/>
      <c r="N73" s="27">
        <v>0.25</v>
      </c>
      <c r="Q73" s="27">
        <v>0.06</v>
      </c>
    </row>
    <row r="74" spans="1:27" x14ac:dyDescent="0.2">
      <c r="A74" s="26" t="s">
        <v>147</v>
      </c>
      <c r="C74" s="110"/>
      <c r="D74" s="110"/>
      <c r="E74" s="110"/>
      <c r="F74" s="110"/>
      <c r="G74" s="110"/>
      <c r="H74" s="110"/>
      <c r="I74" s="102"/>
      <c r="J74" s="102"/>
      <c r="K74" s="96">
        <v>0</v>
      </c>
      <c r="L74" s="103"/>
      <c r="N74" s="27">
        <v>0.04</v>
      </c>
      <c r="Q74" s="27">
        <v>0.08</v>
      </c>
    </row>
    <row r="75" spans="1:27" x14ac:dyDescent="0.2">
      <c r="A75" s="26" t="s">
        <v>148</v>
      </c>
      <c r="C75" s="110"/>
      <c r="D75" s="110"/>
      <c r="E75" s="110"/>
      <c r="F75" s="110"/>
      <c r="G75" s="110"/>
      <c r="H75" s="110"/>
      <c r="I75" s="102"/>
      <c r="J75" s="102"/>
      <c r="K75" s="96">
        <v>0</v>
      </c>
      <c r="L75" s="103"/>
      <c r="N75" s="27">
        <v>0.02</v>
      </c>
      <c r="Q75" s="96">
        <v>0</v>
      </c>
    </row>
    <row r="76" spans="1:27" x14ac:dyDescent="0.2">
      <c r="A76" s="26" t="s">
        <v>149</v>
      </c>
      <c r="I76" s="102"/>
      <c r="J76" s="102"/>
      <c r="K76" s="96"/>
      <c r="L76" s="103"/>
    </row>
    <row r="77" spans="1:27" x14ac:dyDescent="0.2">
      <c r="I77" s="102"/>
      <c r="J77" s="102"/>
      <c r="K77" s="96"/>
      <c r="L77" s="103"/>
    </row>
    <row r="78" spans="1:27" x14ac:dyDescent="0.2">
      <c r="A78" s="26" t="s">
        <v>15</v>
      </c>
      <c r="B78" s="87" t="s">
        <v>440</v>
      </c>
      <c r="C78" s="96">
        <v>1.25E-3</v>
      </c>
      <c r="D78" s="96">
        <v>6.3749999999999996E-3</v>
      </c>
      <c r="E78" s="96"/>
      <c r="F78" s="96">
        <v>8.5000000000000006E-3</v>
      </c>
      <c r="G78" s="96">
        <v>6.7400000000000002E-2</v>
      </c>
      <c r="H78" s="96">
        <v>0.307801265822785</v>
      </c>
      <c r="I78" s="95"/>
      <c r="J78" s="102"/>
      <c r="K78" s="96">
        <v>1.7</v>
      </c>
      <c r="L78" s="103"/>
      <c r="N78" s="27">
        <v>5.33</v>
      </c>
      <c r="Q78" s="96">
        <v>2.72</v>
      </c>
    </row>
    <row r="79" spans="1:27" x14ac:dyDescent="0.2">
      <c r="A79" s="26" t="s">
        <v>57</v>
      </c>
      <c r="B79" s="87" t="s">
        <v>58</v>
      </c>
      <c r="C79" s="96"/>
      <c r="D79" s="96"/>
      <c r="E79" s="96"/>
      <c r="F79" s="96"/>
      <c r="G79" s="96"/>
      <c r="H79" s="96"/>
      <c r="I79" s="95"/>
      <c r="J79" s="102"/>
      <c r="K79" s="96"/>
      <c r="L79" s="103"/>
      <c r="Q79" s="96">
        <v>0.79</v>
      </c>
    </row>
    <row r="80" spans="1:27" x14ac:dyDescent="0.2">
      <c r="A80" s="26" t="s">
        <v>106</v>
      </c>
      <c r="B80" s="87" t="s">
        <v>438</v>
      </c>
      <c r="C80" s="96">
        <v>0.93942499999999995</v>
      </c>
      <c r="D80" s="96">
        <v>0.28757500000000003</v>
      </c>
      <c r="E80" s="96">
        <v>0.599325</v>
      </c>
      <c r="F80" s="96">
        <v>3.8800000000000001E-2</v>
      </c>
      <c r="G80" s="96">
        <v>2.816875</v>
      </c>
      <c r="H80" s="96">
        <v>3.3970281645569602</v>
      </c>
      <c r="I80" s="95"/>
      <c r="J80" s="102"/>
      <c r="K80" s="96">
        <v>3.61</v>
      </c>
      <c r="L80" s="103"/>
      <c r="N80" s="27">
        <v>3.46</v>
      </c>
      <c r="Q80" s="96">
        <v>1.67</v>
      </c>
    </row>
    <row r="81" spans="1:17" x14ac:dyDescent="0.2">
      <c r="A81" s="26" t="s">
        <v>5</v>
      </c>
      <c r="B81" s="87" t="s">
        <v>81</v>
      </c>
      <c r="C81" s="96">
        <v>0.38674999999999998</v>
      </c>
      <c r="D81" s="96">
        <v>0.23350000000000001</v>
      </c>
      <c r="E81" s="96">
        <v>0.35317500000000002</v>
      </c>
      <c r="F81" s="96">
        <v>0.39324999999999999</v>
      </c>
      <c r="G81" s="96">
        <v>0.44292500000000001</v>
      </c>
      <c r="H81" s="96">
        <v>1.06751708860759</v>
      </c>
      <c r="I81" s="95"/>
      <c r="J81" s="102"/>
      <c r="K81" s="96">
        <v>4.59</v>
      </c>
      <c r="L81" s="103"/>
      <c r="N81" s="27">
        <v>15.8</v>
      </c>
      <c r="Q81" s="96">
        <v>14.8</v>
      </c>
    </row>
    <row r="82" spans="1:17" x14ac:dyDescent="0.2">
      <c r="A82" s="26" t="s">
        <v>854</v>
      </c>
      <c r="B82" s="87" t="s">
        <v>317</v>
      </c>
      <c r="C82" s="96">
        <v>0.32505000000000001</v>
      </c>
      <c r="D82" s="96">
        <v>2.5575000000000001E-2</v>
      </c>
      <c r="E82" s="96">
        <v>8.2500000000000004E-3</v>
      </c>
      <c r="F82" s="96">
        <v>1.0325000000000001E-2</v>
      </c>
      <c r="G82" s="96">
        <v>1.2800000000000001E-2</v>
      </c>
      <c r="H82" s="96">
        <v>5.4743354430379698E-2</v>
      </c>
      <c r="I82" s="95"/>
      <c r="J82" s="102"/>
      <c r="K82" s="96">
        <v>0.01</v>
      </c>
      <c r="L82" s="103"/>
      <c r="N82" s="27">
        <v>0.05</v>
      </c>
      <c r="Q82" s="96">
        <v>0.06</v>
      </c>
    </row>
    <row r="83" spans="1:17" x14ac:dyDescent="0.2">
      <c r="A83" s="26" t="s">
        <v>105</v>
      </c>
      <c r="C83" s="96">
        <v>2.2398750000000001</v>
      </c>
      <c r="D83" s="96">
        <v>3.0906250000000002</v>
      </c>
      <c r="E83" s="96">
        <v>0.61380000000000001</v>
      </c>
      <c r="F83" s="96">
        <v>9.1000000000000004E-3</v>
      </c>
      <c r="G83" s="96">
        <v>8.3687749999999994</v>
      </c>
      <c r="H83" s="96">
        <v>3.6816170886076001</v>
      </c>
      <c r="I83" s="95"/>
      <c r="J83" s="102"/>
      <c r="K83" s="96">
        <v>7.02</v>
      </c>
      <c r="L83" s="103"/>
      <c r="N83" s="27">
        <v>5.08</v>
      </c>
      <c r="Q83" s="96">
        <v>7.01</v>
      </c>
    </row>
    <row r="84" spans="1:17" x14ac:dyDescent="0.2">
      <c r="A84" s="26" t="s">
        <v>6</v>
      </c>
      <c r="B84" s="87" t="s">
        <v>441</v>
      </c>
      <c r="C84" s="96">
        <v>0.37777500000000003</v>
      </c>
      <c r="D84" s="96">
        <v>0.43537500000000001</v>
      </c>
      <c r="E84" s="96">
        <v>0.2407</v>
      </c>
      <c r="F84" s="96">
        <v>0.1212</v>
      </c>
      <c r="G84" s="96">
        <v>0.43714999999999998</v>
      </c>
      <c r="H84" s="96">
        <v>1.4101550632911399</v>
      </c>
      <c r="I84" s="95"/>
      <c r="J84" s="102"/>
      <c r="K84" s="96">
        <v>1.22</v>
      </c>
      <c r="L84" s="103"/>
      <c r="N84" s="27">
        <v>0.25</v>
      </c>
      <c r="Q84" s="96">
        <v>0.43</v>
      </c>
    </row>
    <row r="85" spans="1:17" x14ac:dyDescent="0.2">
      <c r="A85" s="26" t="s">
        <v>150</v>
      </c>
      <c r="B85" s="87" t="s">
        <v>386</v>
      </c>
      <c r="C85" s="96"/>
      <c r="D85" s="96"/>
      <c r="E85" s="96"/>
      <c r="F85" s="96"/>
      <c r="G85" s="96"/>
      <c r="H85" s="96">
        <v>8.3544303797468394E-3</v>
      </c>
      <c r="I85" s="102"/>
      <c r="J85" s="102"/>
      <c r="K85" s="96"/>
      <c r="L85" s="103"/>
      <c r="Q85" s="96"/>
    </row>
    <row r="86" spans="1:17" x14ac:dyDescent="0.2">
      <c r="A86" s="26" t="s">
        <v>31</v>
      </c>
      <c r="B86" s="87" t="s">
        <v>327</v>
      </c>
      <c r="C86" s="96"/>
      <c r="D86" s="96"/>
      <c r="E86" s="96"/>
      <c r="F86" s="96"/>
      <c r="G86" s="96"/>
      <c r="H86" s="96"/>
      <c r="I86" s="102"/>
      <c r="J86" s="102"/>
      <c r="K86" s="96">
        <v>1E-3</v>
      </c>
      <c r="L86" s="103"/>
      <c r="N86" s="27">
        <v>0.01</v>
      </c>
      <c r="Q86" s="96">
        <v>1E-3</v>
      </c>
    </row>
    <row r="87" spans="1:17" x14ac:dyDescent="0.2">
      <c r="A87" s="26" t="s">
        <v>129</v>
      </c>
      <c r="B87" s="87" t="s">
        <v>344</v>
      </c>
      <c r="C87" s="96"/>
      <c r="D87" s="96"/>
      <c r="E87" s="96"/>
      <c r="F87" s="96">
        <v>1.6500000000000001E-2</v>
      </c>
      <c r="G87" s="96"/>
      <c r="H87" s="96">
        <v>8.35443037974684E-4</v>
      </c>
      <c r="I87" s="95"/>
      <c r="J87" s="102"/>
      <c r="K87" s="96"/>
      <c r="L87" s="103"/>
      <c r="N87" s="27">
        <v>0.13</v>
      </c>
      <c r="Q87" s="96"/>
    </row>
    <row r="88" spans="1:17" x14ac:dyDescent="0.2">
      <c r="A88" s="26" t="s">
        <v>28</v>
      </c>
      <c r="B88" s="87" t="s">
        <v>332</v>
      </c>
      <c r="C88" s="96"/>
      <c r="D88" s="96"/>
      <c r="E88" s="96"/>
      <c r="F88" s="96"/>
      <c r="G88" s="96"/>
      <c r="H88" s="96"/>
      <c r="I88" s="95"/>
      <c r="J88" s="102"/>
      <c r="K88" s="96">
        <v>1E-3</v>
      </c>
      <c r="L88" s="103"/>
      <c r="N88" s="27">
        <v>0</v>
      </c>
      <c r="Q88" s="96">
        <v>1E-3</v>
      </c>
    </row>
    <row r="89" spans="1:17" x14ac:dyDescent="0.2">
      <c r="A89" s="26" t="s">
        <v>3</v>
      </c>
      <c r="B89" s="87" t="s">
        <v>886</v>
      </c>
      <c r="C89" s="96">
        <v>0.17407500000000001</v>
      </c>
      <c r="D89" s="96"/>
      <c r="E89" s="96"/>
      <c r="F89" s="96"/>
      <c r="G89" s="96">
        <v>9.0749999999999997E-2</v>
      </c>
      <c r="H89" s="96"/>
      <c r="I89" s="95"/>
      <c r="J89" s="102"/>
      <c r="K89" s="96">
        <v>2E-3</v>
      </c>
      <c r="L89" s="103"/>
      <c r="N89" s="27">
        <v>0.73</v>
      </c>
      <c r="Q89" s="96">
        <v>0.33</v>
      </c>
    </row>
    <row r="90" spans="1:17" x14ac:dyDescent="0.2">
      <c r="A90" s="26" t="s">
        <v>109</v>
      </c>
      <c r="B90" s="87" t="s">
        <v>362</v>
      </c>
      <c r="C90" s="96"/>
      <c r="D90" s="96"/>
      <c r="E90" s="96"/>
      <c r="F90" s="96">
        <v>1.6500000000000001E-2</v>
      </c>
      <c r="G90" s="96"/>
      <c r="H90" s="96"/>
      <c r="I90" s="95"/>
      <c r="J90" s="102"/>
      <c r="K90" s="96"/>
      <c r="L90" s="103"/>
      <c r="N90" s="27">
        <v>0.01</v>
      </c>
      <c r="Q90" s="96">
        <v>0.06</v>
      </c>
    </row>
    <row r="91" spans="1:17" x14ac:dyDescent="0.2">
      <c r="A91" s="26" t="s">
        <v>7</v>
      </c>
      <c r="B91" s="87" t="s">
        <v>335</v>
      </c>
      <c r="C91" s="96">
        <v>6.2972000000000001</v>
      </c>
      <c r="D91" s="96">
        <v>5.529325</v>
      </c>
      <c r="E91" s="96">
        <v>2.689225</v>
      </c>
      <c r="F91" s="96">
        <v>5.476375</v>
      </c>
      <c r="G91" s="96">
        <v>5.5330500000000002</v>
      </c>
      <c r="H91" s="96">
        <v>5.4026522151898799</v>
      </c>
      <c r="I91" s="95"/>
      <c r="J91" s="102"/>
      <c r="K91" s="96">
        <v>4.79</v>
      </c>
      <c r="L91" s="103"/>
      <c r="N91" s="27">
        <v>5.25</v>
      </c>
      <c r="Q91" s="96">
        <v>6.71</v>
      </c>
    </row>
    <row r="92" spans="1:17" x14ac:dyDescent="0.2">
      <c r="A92" s="26" t="s">
        <v>11</v>
      </c>
      <c r="B92" s="87" t="s">
        <v>47</v>
      </c>
      <c r="C92" s="96"/>
      <c r="D92" s="96"/>
      <c r="E92" s="96"/>
      <c r="F92" s="96"/>
      <c r="G92" s="96">
        <v>8.25E-4</v>
      </c>
      <c r="H92" s="96"/>
      <c r="I92" s="95"/>
      <c r="J92" s="102"/>
      <c r="K92" s="96"/>
      <c r="L92" s="103"/>
      <c r="N92" s="27">
        <v>8.4600000000000009</v>
      </c>
      <c r="Q92" s="96">
        <v>2.93</v>
      </c>
    </row>
    <row r="93" spans="1:17" x14ac:dyDescent="0.2">
      <c r="A93" s="26" t="s">
        <v>10</v>
      </c>
      <c r="B93" s="87" t="s">
        <v>879</v>
      </c>
      <c r="C93" s="96">
        <v>8.4974999999999995E-2</v>
      </c>
      <c r="D93" s="96">
        <v>2.4750000000000001E-2</v>
      </c>
      <c r="E93" s="96">
        <v>4.2075000000000001E-2</v>
      </c>
      <c r="F93" s="96"/>
      <c r="G93" s="96">
        <v>1.2721499999999999</v>
      </c>
      <c r="H93" s="96">
        <v>1.6340398734177199</v>
      </c>
      <c r="I93" s="95"/>
      <c r="J93" s="102"/>
      <c r="K93" s="96">
        <v>0.06</v>
      </c>
      <c r="L93" s="103"/>
      <c r="N93" s="27">
        <v>0.1</v>
      </c>
      <c r="Q93" s="96"/>
    </row>
    <row r="94" spans="1:17" x14ac:dyDescent="0.2">
      <c r="A94" s="26" t="s">
        <v>853</v>
      </c>
      <c r="B94" s="87" t="s">
        <v>889</v>
      </c>
      <c r="C94" s="96">
        <v>3.3000000000000002E-2</v>
      </c>
      <c r="D94" s="96"/>
      <c r="E94" s="96"/>
      <c r="F94" s="96"/>
      <c r="G94" s="96"/>
      <c r="H94" s="96"/>
      <c r="I94" s="95"/>
      <c r="J94" s="102"/>
      <c r="K94" s="96"/>
      <c r="L94" s="103"/>
      <c r="Q94" s="96"/>
    </row>
    <row r="95" spans="1:17" x14ac:dyDescent="0.2">
      <c r="A95" s="26" t="s">
        <v>4</v>
      </c>
      <c r="B95" s="87" t="s">
        <v>75</v>
      </c>
      <c r="C95" s="96"/>
      <c r="D95" s="96"/>
      <c r="E95" s="96"/>
      <c r="F95" s="96"/>
      <c r="G95" s="96"/>
      <c r="H95" s="96"/>
      <c r="I95" s="95"/>
      <c r="J95" s="102"/>
      <c r="K95" s="96"/>
      <c r="L95" s="103"/>
      <c r="Q95" s="96">
        <v>1E-3</v>
      </c>
    </row>
    <row r="96" spans="1:17" x14ac:dyDescent="0.2">
      <c r="A96" s="26" t="s">
        <v>852</v>
      </c>
      <c r="B96" s="87" t="s">
        <v>337</v>
      </c>
      <c r="C96" s="96"/>
      <c r="D96" s="96"/>
      <c r="E96" s="96">
        <v>2.4750000000000002E-3</v>
      </c>
      <c r="F96" s="96"/>
      <c r="G96" s="96">
        <v>1.3625E-2</v>
      </c>
      <c r="H96" s="96">
        <v>1.7762658227848099E-2</v>
      </c>
      <c r="I96" s="95"/>
      <c r="J96" s="102"/>
      <c r="K96" s="96">
        <v>3.0000000000000001E-3</v>
      </c>
      <c r="L96" s="103"/>
      <c r="Q96" s="96"/>
    </row>
    <row r="97" spans="1:17" x14ac:dyDescent="0.2">
      <c r="A97" s="26" t="s">
        <v>8</v>
      </c>
      <c r="B97" s="87" t="s">
        <v>336</v>
      </c>
      <c r="C97" s="96">
        <v>0.59592500000000004</v>
      </c>
      <c r="D97" s="96">
        <v>1.3472500000000001</v>
      </c>
      <c r="E97" s="96">
        <v>0.29325000000000001</v>
      </c>
      <c r="F97" s="96">
        <v>1.4024999999999999E-2</v>
      </c>
      <c r="G97" s="96">
        <v>6.3149999999999998E-2</v>
      </c>
      <c r="H97" s="96">
        <v>2.0914632911392399</v>
      </c>
      <c r="I97" s="95"/>
      <c r="J97" s="102"/>
      <c r="K97" s="96">
        <v>1.71</v>
      </c>
      <c r="L97" s="103"/>
      <c r="N97" s="27">
        <v>1.7</v>
      </c>
      <c r="Q97" s="96">
        <v>2.92</v>
      </c>
    </row>
    <row r="98" spans="1:17" x14ac:dyDescent="0.2">
      <c r="A98" s="26" t="s">
        <v>138</v>
      </c>
      <c r="B98" s="87" t="s">
        <v>339</v>
      </c>
      <c r="Q98" s="96">
        <v>1E-3</v>
      </c>
    </row>
    <row r="99" spans="1:17" x14ac:dyDescent="0.2">
      <c r="A99" s="26" t="s">
        <v>36</v>
      </c>
      <c r="B99" s="87" t="s">
        <v>37</v>
      </c>
      <c r="C99" s="96"/>
      <c r="D99" s="96"/>
      <c r="E99" s="96"/>
      <c r="F99" s="96"/>
      <c r="G99" s="96"/>
      <c r="H99" s="96">
        <v>3.4253164556962E-2</v>
      </c>
      <c r="I99" s="95"/>
      <c r="J99" s="102"/>
      <c r="K99" s="96">
        <v>12.07</v>
      </c>
      <c r="L99" s="103"/>
      <c r="N99" s="27">
        <v>0</v>
      </c>
      <c r="Q99" s="96">
        <v>1E-3</v>
      </c>
    </row>
    <row r="100" spans="1:17" x14ac:dyDescent="0.2">
      <c r="A100" s="26" t="s">
        <v>9</v>
      </c>
      <c r="B100" s="87" t="s">
        <v>442</v>
      </c>
      <c r="C100" s="96">
        <v>3.5652750000000002</v>
      </c>
      <c r="D100" s="96">
        <v>3.7393749999999999</v>
      </c>
      <c r="E100" s="96">
        <v>1.133575</v>
      </c>
      <c r="F100" s="96">
        <v>0.22275</v>
      </c>
      <c r="G100" s="96">
        <v>3.3287</v>
      </c>
      <c r="H100" s="96">
        <v>3.4710854430379801</v>
      </c>
      <c r="I100" s="95"/>
      <c r="J100" s="102"/>
      <c r="K100" s="96">
        <v>2.16</v>
      </c>
      <c r="L100" s="103"/>
      <c r="N100" s="27">
        <v>3.03</v>
      </c>
      <c r="Q100" s="96">
        <v>3.04</v>
      </c>
    </row>
    <row r="101" spans="1:17" x14ac:dyDescent="0.2">
      <c r="A101" s="26" t="s">
        <v>812</v>
      </c>
      <c r="B101" s="87" t="s">
        <v>888</v>
      </c>
      <c r="C101" s="96"/>
      <c r="D101" s="96"/>
      <c r="E101" s="96"/>
      <c r="F101" s="96"/>
      <c r="G101" s="96"/>
      <c r="H101" s="96"/>
      <c r="I101" s="95"/>
      <c r="J101" s="102"/>
      <c r="K101" s="96"/>
      <c r="L101" s="103"/>
      <c r="N101" s="27">
        <v>0.45</v>
      </c>
      <c r="Q101" s="96"/>
    </row>
    <row r="102" spans="1:17" x14ac:dyDescent="0.2">
      <c r="A102" s="108"/>
      <c r="C102" s="96"/>
      <c r="D102" s="96"/>
      <c r="E102" s="96"/>
      <c r="F102" s="96"/>
      <c r="G102" s="96"/>
      <c r="H102" s="96"/>
      <c r="I102" s="95"/>
      <c r="J102" s="102"/>
      <c r="K102" s="96"/>
      <c r="L102" s="103"/>
    </row>
    <row r="114" spans="2:2" x14ac:dyDescent="0.2">
      <c r="B114" s="107"/>
    </row>
    <row r="115" spans="2:2" x14ac:dyDescent="0.2">
      <c r="B115" s="107"/>
    </row>
  </sheetData>
  <sortState ref="A74:Z95">
    <sortCondition ref="A74:A95"/>
  </sortState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98"/>
  <sheetViews>
    <sheetView zoomScale="70" zoomScaleNormal="70" workbookViewId="0"/>
  </sheetViews>
  <sheetFormatPr defaultColWidth="9" defaultRowHeight="15" x14ac:dyDescent="0.2"/>
  <cols>
    <col min="1" max="1" width="38.375" style="29" customWidth="1"/>
    <col min="2" max="2" width="33" style="56" customWidth="1"/>
    <col min="3" max="9" width="6.875" style="47" customWidth="1"/>
    <col min="10" max="10" width="6.875" style="48" customWidth="1"/>
    <col min="11" max="12" width="6.875" style="47" customWidth="1"/>
    <col min="13" max="14" width="6.875" style="48" customWidth="1"/>
    <col min="15" max="15" width="6.875" style="47" customWidth="1"/>
    <col min="16" max="17" width="6.875" style="48" customWidth="1"/>
    <col min="18" max="27" width="6.875" style="47" customWidth="1"/>
    <col min="28" max="1025" width="10.75" style="29" customWidth="1"/>
    <col min="1026" max="16384" width="9" style="29"/>
  </cols>
  <sheetData>
    <row r="1" spans="1:28" ht="15.75" x14ac:dyDescent="0.25">
      <c r="A1" s="29" t="s">
        <v>1310</v>
      </c>
      <c r="B1" s="28"/>
      <c r="AB1" s="47"/>
    </row>
    <row r="2" spans="1:28" ht="15.75" x14ac:dyDescent="0.25">
      <c r="A2" s="28" t="s">
        <v>1291</v>
      </c>
      <c r="B2" s="28"/>
      <c r="AB2" s="47"/>
    </row>
    <row r="4" spans="1:28" s="28" customFormat="1" ht="15.75" x14ac:dyDescent="0.25">
      <c r="A4" s="28" t="s">
        <v>98</v>
      </c>
      <c r="B4" s="49"/>
      <c r="C4" s="50">
        <v>2005</v>
      </c>
      <c r="D4" s="50">
        <v>2006</v>
      </c>
      <c r="E4" s="50">
        <v>2007</v>
      </c>
      <c r="F4" s="50">
        <v>2008</v>
      </c>
      <c r="G4" s="50">
        <v>2009</v>
      </c>
      <c r="H4" s="50">
        <v>2010</v>
      </c>
      <c r="I4" s="50">
        <v>2011</v>
      </c>
      <c r="J4" s="51">
        <v>2012</v>
      </c>
      <c r="K4" s="50">
        <v>2013</v>
      </c>
      <c r="L4" s="50">
        <v>2014</v>
      </c>
      <c r="M4" s="51">
        <v>2015</v>
      </c>
      <c r="N4" s="51">
        <v>2016</v>
      </c>
      <c r="O4" s="50">
        <v>2017</v>
      </c>
      <c r="P4" s="51">
        <v>2018</v>
      </c>
      <c r="Q4" s="51">
        <v>2019</v>
      </c>
      <c r="R4" s="50"/>
      <c r="S4" s="50"/>
      <c r="T4" s="50"/>
      <c r="U4" s="50"/>
      <c r="V4" s="50"/>
      <c r="W4" s="50"/>
      <c r="X4" s="50"/>
      <c r="Y4" s="50"/>
      <c r="Z4" s="50"/>
      <c r="AA4" s="50"/>
    </row>
    <row r="5" spans="1:28" s="28" customFormat="1" ht="15.75" x14ac:dyDescent="0.25">
      <c r="A5" s="28" t="s">
        <v>88</v>
      </c>
      <c r="B5" s="49"/>
      <c r="C5" s="50">
        <v>160</v>
      </c>
      <c r="D5" s="50">
        <v>160</v>
      </c>
      <c r="E5" s="50">
        <v>159</v>
      </c>
      <c r="F5" s="50">
        <v>159</v>
      </c>
      <c r="G5" s="50">
        <v>157</v>
      </c>
      <c r="H5" s="50">
        <v>159</v>
      </c>
      <c r="I5" s="50">
        <v>159</v>
      </c>
      <c r="J5" s="51"/>
      <c r="K5" s="50">
        <v>159</v>
      </c>
      <c r="L5" s="50">
        <v>159</v>
      </c>
      <c r="M5" s="51"/>
      <c r="N5" s="51"/>
      <c r="O5" s="50">
        <v>177</v>
      </c>
      <c r="P5" s="51"/>
      <c r="Q5" s="51"/>
      <c r="R5" s="50"/>
      <c r="S5" s="50"/>
      <c r="T5" s="50"/>
      <c r="U5" s="50"/>
      <c r="V5" s="50"/>
      <c r="W5" s="50"/>
      <c r="X5" s="50"/>
      <c r="Y5" s="50"/>
      <c r="Z5" s="50"/>
      <c r="AA5" s="50"/>
    </row>
    <row r="6" spans="1:28" ht="15.75" x14ac:dyDescent="0.25">
      <c r="A6" s="28" t="s">
        <v>99</v>
      </c>
      <c r="B6" s="49"/>
      <c r="J6" s="54"/>
    </row>
    <row r="7" spans="1:28" x14ac:dyDescent="0.2">
      <c r="A7" s="29" t="s">
        <v>26</v>
      </c>
      <c r="C7" s="30">
        <v>20.897424999999998</v>
      </c>
      <c r="D7" s="30">
        <v>14.9443912162162</v>
      </c>
      <c r="E7" s="30">
        <v>8.7103670886075992</v>
      </c>
      <c r="F7" s="30">
        <v>3.7396513855627802</v>
      </c>
      <c r="G7" s="30">
        <v>8.9015464285714305</v>
      </c>
      <c r="H7" s="30">
        <v>10.5883797468354</v>
      </c>
      <c r="I7" s="30">
        <v>6.0569180379746896</v>
      </c>
      <c r="J7" s="54"/>
      <c r="K7" s="30">
        <v>6.5</v>
      </c>
      <c r="L7" s="30">
        <v>32.9</v>
      </c>
      <c r="O7" s="47">
        <v>31.22</v>
      </c>
    </row>
    <row r="8" spans="1:28" x14ac:dyDescent="0.2">
      <c r="A8" s="29" t="s">
        <v>27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4.2500000000000003E-2</v>
      </c>
      <c r="J8" s="54"/>
      <c r="K8" s="30">
        <v>0</v>
      </c>
      <c r="L8" s="30">
        <v>0</v>
      </c>
      <c r="O8" s="47">
        <v>0</v>
      </c>
    </row>
    <row r="9" spans="1:28" x14ac:dyDescent="0.2">
      <c r="A9" s="29" t="s">
        <v>100</v>
      </c>
      <c r="C9" s="30">
        <v>0</v>
      </c>
      <c r="D9" s="30">
        <v>0</v>
      </c>
      <c r="E9" s="30">
        <v>0</v>
      </c>
      <c r="F9" s="30">
        <v>0.73135135135135099</v>
      </c>
      <c r="G9" s="30">
        <v>0.14657142857142899</v>
      </c>
      <c r="H9" s="30">
        <v>0.23100000000000001</v>
      </c>
      <c r="I9" s="30">
        <v>0.38250000000000001</v>
      </c>
      <c r="J9" s="54"/>
      <c r="K9" s="30">
        <v>0</v>
      </c>
      <c r="L9" s="30">
        <v>0.27</v>
      </c>
      <c r="O9" s="47">
        <v>0.01</v>
      </c>
    </row>
    <row r="10" spans="1:28" x14ac:dyDescent="0.2">
      <c r="A10" s="29" t="s">
        <v>322</v>
      </c>
      <c r="O10" s="47">
        <v>0</v>
      </c>
    </row>
    <row r="11" spans="1:28" x14ac:dyDescent="0.2">
      <c r="A11" s="29" t="s">
        <v>23</v>
      </c>
      <c r="C11" s="30">
        <v>20.897424999999998</v>
      </c>
      <c r="D11" s="30">
        <v>14.9443912162162</v>
      </c>
      <c r="E11" s="30">
        <v>8.7103670886075992</v>
      </c>
      <c r="F11" s="30">
        <v>4.4799216558330501</v>
      </c>
      <c r="G11" s="30">
        <v>9.0549750000000007</v>
      </c>
      <c r="H11" s="30">
        <v>10.827629746835401</v>
      </c>
      <c r="I11" s="30">
        <v>13.2698702531646</v>
      </c>
      <c r="J11" s="54"/>
      <c r="K11" s="30">
        <v>7</v>
      </c>
      <c r="L11" s="30">
        <v>33.25</v>
      </c>
      <c r="O11" s="47">
        <v>31.27</v>
      </c>
    </row>
    <row r="12" spans="1:28" x14ac:dyDescent="0.2">
      <c r="A12" s="29" t="s">
        <v>323</v>
      </c>
      <c r="C12" s="30"/>
      <c r="D12" s="30"/>
      <c r="E12" s="30"/>
      <c r="F12" s="30"/>
      <c r="G12" s="30"/>
      <c r="H12" s="30"/>
      <c r="I12" s="30"/>
      <c r="J12" s="54"/>
      <c r="K12" s="30"/>
      <c r="L12" s="30"/>
      <c r="O12" s="47">
        <v>2.0699999999999998</v>
      </c>
    </row>
    <row r="13" spans="1:28" x14ac:dyDescent="0.2">
      <c r="A13" s="29" t="s">
        <v>101</v>
      </c>
      <c r="C13" s="30">
        <v>2.863575</v>
      </c>
      <c r="D13" s="30">
        <v>4.9720500000000003</v>
      </c>
      <c r="E13" s="30">
        <v>5.2951541139240499</v>
      </c>
      <c r="F13" s="30">
        <v>2.1728253164556999</v>
      </c>
      <c r="G13" s="30">
        <v>7.0874214285714299</v>
      </c>
      <c r="H13" s="30">
        <v>10.720141455696201</v>
      </c>
      <c r="I13" s="30">
        <v>9.2186231012658304</v>
      </c>
      <c r="J13" s="54"/>
      <c r="K13" s="30">
        <v>6.15</v>
      </c>
      <c r="L13" s="30">
        <v>28.79</v>
      </c>
      <c r="O13" s="47">
        <v>13.6</v>
      </c>
    </row>
    <row r="14" spans="1:28" x14ac:dyDescent="0.2">
      <c r="C14" s="30"/>
      <c r="D14" s="30"/>
      <c r="E14" s="30"/>
      <c r="F14" s="30"/>
      <c r="G14" s="30"/>
      <c r="H14" s="30"/>
      <c r="I14" s="30"/>
      <c r="J14" s="55"/>
      <c r="K14" s="30"/>
      <c r="L14" s="30"/>
    </row>
    <row r="15" spans="1:28" s="28" customFormat="1" ht="15.75" x14ac:dyDescent="0.25">
      <c r="A15" s="28" t="s">
        <v>104</v>
      </c>
      <c r="B15" s="49"/>
      <c r="C15" s="50">
        <v>160</v>
      </c>
      <c r="D15" s="50">
        <v>160</v>
      </c>
      <c r="E15" s="50">
        <v>159</v>
      </c>
      <c r="F15" s="50">
        <v>159</v>
      </c>
      <c r="G15" s="50">
        <v>157</v>
      </c>
      <c r="H15" s="50">
        <v>159</v>
      </c>
      <c r="I15" s="50">
        <v>159</v>
      </c>
      <c r="J15" s="51"/>
      <c r="K15" s="50">
        <v>161</v>
      </c>
      <c r="L15" s="50">
        <v>179</v>
      </c>
      <c r="M15" s="51"/>
      <c r="N15" s="51"/>
      <c r="O15" s="50">
        <v>177</v>
      </c>
      <c r="P15" s="51"/>
      <c r="Q15" s="51"/>
      <c r="R15" s="50"/>
      <c r="S15" s="50"/>
      <c r="T15" s="50"/>
      <c r="U15" s="50"/>
      <c r="V15" s="50"/>
      <c r="W15" s="50"/>
      <c r="X15" s="50"/>
      <c r="Y15" s="50"/>
      <c r="Z15" s="50"/>
      <c r="AA15" s="50"/>
    </row>
    <row r="16" spans="1:28" x14ac:dyDescent="0.2">
      <c r="A16" s="29" t="s">
        <v>106</v>
      </c>
      <c r="B16" s="56" t="s">
        <v>438</v>
      </c>
      <c r="C16" s="47">
        <v>68</v>
      </c>
      <c r="D16" s="47">
        <v>71</v>
      </c>
      <c r="E16" s="47">
        <v>64</v>
      </c>
      <c r="F16" s="47">
        <v>80</v>
      </c>
      <c r="G16" s="47">
        <v>127</v>
      </c>
      <c r="H16" s="47">
        <v>129</v>
      </c>
      <c r="I16" s="47">
        <v>128</v>
      </c>
      <c r="J16" s="54"/>
      <c r="K16" s="47">
        <v>121</v>
      </c>
      <c r="L16" s="47">
        <v>155</v>
      </c>
      <c r="O16" s="47">
        <v>92</v>
      </c>
    </row>
    <row r="17" spans="1:27" x14ac:dyDescent="0.2">
      <c r="A17" s="29" t="s">
        <v>36</v>
      </c>
      <c r="B17" s="56" t="s">
        <v>37</v>
      </c>
      <c r="J17" s="54"/>
      <c r="L17" s="47">
        <v>4</v>
      </c>
    </row>
    <row r="18" spans="1:27" x14ac:dyDescent="0.2">
      <c r="A18" s="29" t="s">
        <v>1125</v>
      </c>
      <c r="C18" s="47">
        <v>26</v>
      </c>
      <c r="D18" s="47">
        <v>24</v>
      </c>
      <c r="E18" s="47">
        <v>30</v>
      </c>
      <c r="F18" s="47">
        <v>10</v>
      </c>
      <c r="G18" s="47">
        <v>61</v>
      </c>
      <c r="H18" s="47">
        <v>57</v>
      </c>
      <c r="I18" s="47">
        <v>50</v>
      </c>
      <c r="J18" s="54"/>
      <c r="K18" s="47">
        <v>64</v>
      </c>
      <c r="L18" s="47">
        <v>170</v>
      </c>
      <c r="O18" s="47">
        <v>75</v>
      </c>
    </row>
    <row r="20" spans="1:27" x14ac:dyDescent="0.2">
      <c r="A20" s="29" t="s">
        <v>150</v>
      </c>
      <c r="B20" s="56" t="s">
        <v>386</v>
      </c>
      <c r="G20" s="47">
        <v>3</v>
      </c>
      <c r="J20" s="54"/>
    </row>
    <row r="21" spans="1:27" x14ac:dyDescent="0.2">
      <c r="J21" s="54"/>
    </row>
    <row r="22" spans="1:27" s="56" customFormat="1" x14ac:dyDescent="0.2">
      <c r="A22" s="29" t="s">
        <v>3</v>
      </c>
      <c r="B22" s="56" t="s">
        <v>886</v>
      </c>
      <c r="C22" s="58">
        <v>1</v>
      </c>
      <c r="D22" s="58"/>
      <c r="E22" s="58">
        <v>2</v>
      </c>
      <c r="F22" s="58">
        <v>1</v>
      </c>
      <c r="G22" s="58">
        <v>1</v>
      </c>
      <c r="H22" s="58">
        <v>1</v>
      </c>
      <c r="I22" s="58"/>
      <c r="J22" s="59"/>
      <c r="K22" s="47">
        <v>2</v>
      </c>
      <c r="L22" s="47">
        <v>4</v>
      </c>
      <c r="M22" s="61"/>
      <c r="N22" s="61"/>
      <c r="O22" s="58">
        <v>6</v>
      </c>
      <c r="P22" s="61"/>
      <c r="Q22" s="61"/>
      <c r="R22" s="58"/>
      <c r="S22" s="58"/>
      <c r="T22" s="58"/>
      <c r="U22" s="58"/>
      <c r="V22" s="58"/>
      <c r="W22" s="58"/>
      <c r="X22" s="58"/>
      <c r="Y22" s="58"/>
      <c r="Z22" s="58"/>
      <c r="AA22" s="58"/>
    </row>
    <row r="23" spans="1:27" s="56" customFormat="1" x14ac:dyDescent="0.2">
      <c r="A23" s="29" t="s">
        <v>1263</v>
      </c>
      <c r="B23" s="56" t="s">
        <v>125</v>
      </c>
      <c r="C23" s="58"/>
      <c r="D23" s="58"/>
      <c r="E23" s="58">
        <v>1</v>
      </c>
      <c r="F23" s="58"/>
      <c r="G23" s="58"/>
      <c r="H23" s="58"/>
      <c r="I23" s="58"/>
      <c r="J23" s="59"/>
      <c r="K23" s="58">
        <v>2</v>
      </c>
      <c r="L23" s="58"/>
      <c r="M23" s="61"/>
      <c r="N23" s="61"/>
      <c r="O23" s="58"/>
      <c r="P23" s="61"/>
      <c r="Q23" s="61"/>
      <c r="R23" s="58"/>
      <c r="S23" s="58"/>
      <c r="T23" s="58"/>
      <c r="U23" s="58"/>
      <c r="V23" s="58"/>
      <c r="W23" s="58"/>
      <c r="X23" s="58"/>
      <c r="Y23" s="58"/>
      <c r="Z23" s="58"/>
      <c r="AA23" s="58"/>
    </row>
    <row r="24" spans="1:27" s="56" customFormat="1" x14ac:dyDescent="0.2">
      <c r="A24" s="29" t="s">
        <v>1270</v>
      </c>
      <c r="B24" s="56" t="s">
        <v>126</v>
      </c>
      <c r="C24" s="58"/>
      <c r="D24" s="58"/>
      <c r="E24" s="58"/>
      <c r="F24" s="58"/>
      <c r="G24" s="58"/>
      <c r="H24" s="58"/>
      <c r="I24" s="58"/>
      <c r="J24" s="59"/>
      <c r="K24" s="58"/>
      <c r="L24" s="58">
        <v>4</v>
      </c>
      <c r="M24" s="61"/>
      <c r="N24" s="61"/>
      <c r="O24" s="58">
        <v>6</v>
      </c>
      <c r="P24" s="61"/>
      <c r="Q24" s="61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7" s="56" customFormat="1" x14ac:dyDescent="0.2">
      <c r="A25" s="29" t="s">
        <v>1270</v>
      </c>
      <c r="B25" s="56" t="s">
        <v>127</v>
      </c>
      <c r="C25" s="58"/>
      <c r="D25" s="58"/>
      <c r="E25" s="58"/>
      <c r="F25" s="58">
        <v>1</v>
      </c>
      <c r="G25" s="58"/>
      <c r="H25" s="58"/>
      <c r="I25" s="58"/>
      <c r="J25" s="59"/>
      <c r="K25" s="58"/>
      <c r="L25" s="58"/>
      <c r="M25" s="61"/>
      <c r="N25" s="61"/>
      <c r="O25" s="58"/>
      <c r="P25" s="61"/>
      <c r="Q25" s="61"/>
      <c r="R25" s="58"/>
      <c r="S25" s="58"/>
      <c r="T25" s="58"/>
      <c r="U25" s="58"/>
      <c r="V25" s="58"/>
      <c r="W25" s="58"/>
      <c r="X25" s="58"/>
      <c r="Y25" s="58"/>
      <c r="Z25" s="58"/>
      <c r="AA25" s="58"/>
    </row>
    <row r="27" spans="1:27" x14ac:dyDescent="0.2">
      <c r="A27" s="29" t="s">
        <v>15</v>
      </c>
      <c r="B27" s="56" t="s">
        <v>440</v>
      </c>
      <c r="C27" s="47">
        <v>1</v>
      </c>
      <c r="D27" s="47">
        <v>7</v>
      </c>
      <c r="E27" s="47">
        <v>5</v>
      </c>
      <c r="F27" s="47">
        <v>6</v>
      </c>
      <c r="G27" s="47">
        <v>18</v>
      </c>
      <c r="H27" s="47">
        <v>48</v>
      </c>
      <c r="I27" s="47">
        <v>60</v>
      </c>
      <c r="J27" s="54"/>
      <c r="K27" s="47">
        <v>48</v>
      </c>
      <c r="L27" s="47">
        <v>77</v>
      </c>
      <c r="O27" s="47">
        <v>96</v>
      </c>
    </row>
    <row r="28" spans="1:27" x14ac:dyDescent="0.2">
      <c r="A28" s="29" t="s">
        <v>5</v>
      </c>
      <c r="B28" s="56" t="s">
        <v>81</v>
      </c>
      <c r="C28" s="47">
        <v>2</v>
      </c>
      <c r="D28" s="47">
        <v>2</v>
      </c>
      <c r="E28" s="47">
        <v>4</v>
      </c>
      <c r="F28" s="47">
        <v>5</v>
      </c>
      <c r="G28" s="47">
        <v>7</v>
      </c>
      <c r="H28" s="47">
        <v>4</v>
      </c>
      <c r="I28" s="47">
        <v>4</v>
      </c>
      <c r="J28" s="54"/>
      <c r="K28" s="47">
        <v>7</v>
      </c>
      <c r="L28" s="47">
        <v>12</v>
      </c>
      <c r="O28" s="47">
        <v>15</v>
      </c>
    </row>
    <row r="29" spans="1:27" x14ac:dyDescent="0.2">
      <c r="A29" s="29" t="s">
        <v>121</v>
      </c>
      <c r="B29" s="56" t="s">
        <v>317</v>
      </c>
      <c r="C29" s="47">
        <v>7</v>
      </c>
      <c r="D29" s="47">
        <v>3</v>
      </c>
      <c r="F29" s="47">
        <v>2</v>
      </c>
      <c r="G29" s="47">
        <v>1</v>
      </c>
      <c r="H29" s="47">
        <v>2</v>
      </c>
      <c r="I29" s="47">
        <v>6</v>
      </c>
      <c r="J29" s="54"/>
      <c r="L29" s="47">
        <v>1</v>
      </c>
    </row>
    <row r="30" spans="1:27" x14ac:dyDescent="0.2">
      <c r="A30" s="29" t="s">
        <v>35</v>
      </c>
      <c r="B30" s="56" t="s">
        <v>887</v>
      </c>
      <c r="J30" s="54"/>
      <c r="L30" s="47">
        <v>1</v>
      </c>
    </row>
    <row r="31" spans="1:27" x14ac:dyDescent="0.2">
      <c r="A31" s="29" t="s">
        <v>6</v>
      </c>
      <c r="B31" s="56" t="s">
        <v>441</v>
      </c>
      <c r="C31" s="47">
        <v>17</v>
      </c>
      <c r="D31" s="47">
        <v>10</v>
      </c>
      <c r="E31" s="47">
        <v>9</v>
      </c>
      <c r="F31" s="47">
        <v>14</v>
      </c>
      <c r="G31" s="47">
        <v>29</v>
      </c>
      <c r="H31" s="47">
        <v>32</v>
      </c>
      <c r="I31" s="47">
        <v>27</v>
      </c>
      <c r="J31" s="54"/>
      <c r="K31" s="47">
        <v>37</v>
      </c>
      <c r="L31" s="47">
        <v>24</v>
      </c>
      <c r="O31" s="47">
        <v>50</v>
      </c>
    </row>
    <row r="32" spans="1:27" x14ac:dyDescent="0.2">
      <c r="A32" s="29" t="s">
        <v>82</v>
      </c>
      <c r="B32" s="56" t="s">
        <v>83</v>
      </c>
      <c r="D32" s="47">
        <v>1</v>
      </c>
      <c r="J32" s="54"/>
      <c r="O32" s="47">
        <v>4</v>
      </c>
    </row>
    <row r="33" spans="1:15" x14ac:dyDescent="0.2">
      <c r="A33" s="29" t="s">
        <v>31</v>
      </c>
      <c r="B33" s="56" t="s">
        <v>327</v>
      </c>
      <c r="J33" s="54"/>
      <c r="O33" s="47">
        <v>1</v>
      </c>
    </row>
    <row r="34" spans="1:15" x14ac:dyDescent="0.2">
      <c r="A34" s="29" t="s">
        <v>123</v>
      </c>
      <c r="B34" s="56" t="s">
        <v>347</v>
      </c>
      <c r="G34" s="47">
        <v>1</v>
      </c>
      <c r="J34" s="54"/>
    </row>
    <row r="35" spans="1:15" x14ac:dyDescent="0.2">
      <c r="A35" s="29" t="s">
        <v>132</v>
      </c>
      <c r="B35" s="56" t="s">
        <v>330</v>
      </c>
      <c r="C35" s="47">
        <v>1</v>
      </c>
      <c r="J35" s="54"/>
    </row>
    <row r="36" spans="1:15" x14ac:dyDescent="0.2">
      <c r="A36" s="29" t="s">
        <v>129</v>
      </c>
      <c r="B36" s="56" t="s">
        <v>344</v>
      </c>
      <c r="F36" s="47">
        <v>1</v>
      </c>
      <c r="H36" s="47">
        <v>1</v>
      </c>
      <c r="J36" s="54"/>
      <c r="L36" s="47">
        <v>1</v>
      </c>
    </row>
    <row r="37" spans="1:15" x14ac:dyDescent="0.2">
      <c r="A37" s="29" t="s">
        <v>28</v>
      </c>
      <c r="B37" s="56" t="s">
        <v>332</v>
      </c>
      <c r="J37" s="54"/>
      <c r="L37" s="47">
        <v>1</v>
      </c>
    </row>
    <row r="38" spans="1:15" x14ac:dyDescent="0.2">
      <c r="A38" s="29" t="s">
        <v>124</v>
      </c>
      <c r="B38" s="56" t="s">
        <v>873</v>
      </c>
      <c r="I38" s="47">
        <v>1</v>
      </c>
      <c r="J38" s="54"/>
    </row>
    <row r="39" spans="1:15" x14ac:dyDescent="0.2">
      <c r="A39" s="29" t="s">
        <v>109</v>
      </c>
      <c r="B39" s="56" t="s">
        <v>362</v>
      </c>
      <c r="F39" s="47">
        <v>2</v>
      </c>
      <c r="G39" s="47">
        <v>4</v>
      </c>
      <c r="H39" s="47">
        <v>4</v>
      </c>
      <c r="J39" s="54"/>
      <c r="L39" s="47">
        <v>3</v>
      </c>
      <c r="O39" s="47">
        <v>2</v>
      </c>
    </row>
    <row r="40" spans="1:15" x14ac:dyDescent="0.2">
      <c r="A40" s="29" t="s">
        <v>7</v>
      </c>
      <c r="B40" s="56" t="s">
        <v>335</v>
      </c>
      <c r="C40" s="47">
        <v>105</v>
      </c>
      <c r="D40" s="47">
        <v>89</v>
      </c>
      <c r="E40" s="47">
        <v>89</v>
      </c>
      <c r="F40" s="47">
        <v>118</v>
      </c>
      <c r="G40" s="47">
        <v>110</v>
      </c>
      <c r="H40" s="47">
        <v>113</v>
      </c>
      <c r="I40" s="47">
        <v>107</v>
      </c>
      <c r="J40" s="54"/>
      <c r="K40" s="47">
        <v>101</v>
      </c>
      <c r="L40" s="47">
        <v>112</v>
      </c>
      <c r="O40" s="47">
        <v>99</v>
      </c>
    </row>
    <row r="41" spans="1:15" x14ac:dyDescent="0.2">
      <c r="A41" s="29" t="s">
        <v>11</v>
      </c>
      <c r="B41" s="56" t="s">
        <v>47</v>
      </c>
      <c r="H41" s="47">
        <v>3</v>
      </c>
      <c r="I41" s="47">
        <v>28</v>
      </c>
      <c r="J41" s="54"/>
      <c r="K41" s="47">
        <v>56</v>
      </c>
      <c r="L41" s="47">
        <v>115</v>
      </c>
      <c r="O41" s="47">
        <v>58</v>
      </c>
    </row>
    <row r="42" spans="1:15" x14ac:dyDescent="0.2">
      <c r="A42" s="29" t="s">
        <v>10</v>
      </c>
      <c r="B42" s="56" t="s">
        <v>879</v>
      </c>
      <c r="C42" s="47">
        <v>1</v>
      </c>
      <c r="D42" s="47">
        <v>10</v>
      </c>
      <c r="E42" s="47">
        <v>15</v>
      </c>
      <c r="F42" s="47">
        <v>1</v>
      </c>
      <c r="G42" s="47">
        <v>5</v>
      </c>
      <c r="H42" s="47">
        <v>11</v>
      </c>
      <c r="I42" s="47">
        <v>34</v>
      </c>
      <c r="J42" s="54"/>
      <c r="K42" s="47">
        <v>15</v>
      </c>
      <c r="L42" s="47">
        <v>43</v>
      </c>
      <c r="O42" s="47">
        <v>3</v>
      </c>
    </row>
    <row r="43" spans="1:15" x14ac:dyDescent="0.2">
      <c r="A43" s="29" t="s">
        <v>853</v>
      </c>
      <c r="B43" s="56" t="s">
        <v>889</v>
      </c>
      <c r="C43" s="47">
        <v>8</v>
      </c>
      <c r="D43" s="47">
        <v>1</v>
      </c>
      <c r="H43" s="47">
        <v>1</v>
      </c>
      <c r="J43" s="54"/>
    </row>
    <row r="44" spans="1:15" x14ac:dyDescent="0.2">
      <c r="A44" s="29" t="s">
        <v>18</v>
      </c>
      <c r="B44" s="56" t="s">
        <v>890</v>
      </c>
      <c r="C44" s="47">
        <v>4</v>
      </c>
      <c r="J44" s="54"/>
    </row>
    <row r="45" spans="1:15" x14ac:dyDescent="0.2">
      <c r="A45" s="29" t="s">
        <v>8</v>
      </c>
      <c r="B45" s="56" t="s">
        <v>336</v>
      </c>
      <c r="C45" s="47">
        <v>18</v>
      </c>
      <c r="D45" s="47">
        <v>20</v>
      </c>
      <c r="E45" s="47">
        <v>18</v>
      </c>
      <c r="F45" s="47">
        <v>14</v>
      </c>
      <c r="G45" s="47">
        <v>20</v>
      </c>
      <c r="H45" s="47">
        <v>24</v>
      </c>
      <c r="I45" s="47">
        <v>22</v>
      </c>
      <c r="J45" s="54"/>
      <c r="K45" s="47">
        <v>45</v>
      </c>
      <c r="L45" s="47">
        <v>87</v>
      </c>
      <c r="O45" s="47">
        <v>42</v>
      </c>
    </row>
    <row r="46" spans="1:15" x14ac:dyDescent="0.2">
      <c r="A46" s="29" t="s">
        <v>9</v>
      </c>
      <c r="B46" s="56" t="s">
        <v>442</v>
      </c>
      <c r="C46" s="47">
        <v>48</v>
      </c>
      <c r="D46" s="47">
        <v>38</v>
      </c>
      <c r="E46" s="47">
        <v>30</v>
      </c>
      <c r="F46" s="47">
        <v>23</v>
      </c>
      <c r="G46" s="47">
        <v>65</v>
      </c>
      <c r="H46" s="47">
        <v>65</v>
      </c>
      <c r="I46" s="47">
        <v>54</v>
      </c>
      <c r="J46" s="54"/>
      <c r="K46" s="47">
        <v>25</v>
      </c>
      <c r="L46" s="47">
        <v>73</v>
      </c>
      <c r="O46" s="47">
        <v>57</v>
      </c>
    </row>
    <row r="47" spans="1:15" x14ac:dyDescent="0.2">
      <c r="A47" s="29" t="s">
        <v>1274</v>
      </c>
      <c r="B47" s="71" t="s">
        <v>881</v>
      </c>
      <c r="C47" s="47">
        <v>17</v>
      </c>
      <c r="D47" s="47">
        <v>2</v>
      </c>
      <c r="F47" s="47">
        <v>2</v>
      </c>
      <c r="G47" s="47">
        <v>3</v>
      </c>
      <c r="I47" s="47">
        <v>3</v>
      </c>
      <c r="J47" s="54"/>
      <c r="K47" s="47">
        <v>1</v>
      </c>
      <c r="L47" s="47">
        <v>11</v>
      </c>
      <c r="O47" s="47">
        <v>2</v>
      </c>
    </row>
    <row r="48" spans="1:15" x14ac:dyDescent="0.2">
      <c r="A48" s="29" t="s">
        <v>1276</v>
      </c>
      <c r="B48" s="71" t="s">
        <v>880</v>
      </c>
      <c r="G48" s="47">
        <v>2</v>
      </c>
      <c r="H48" s="47">
        <v>4</v>
      </c>
      <c r="J48" s="54"/>
      <c r="K48" s="47">
        <v>1</v>
      </c>
      <c r="L48" s="47">
        <v>1</v>
      </c>
      <c r="O48" s="47">
        <v>1</v>
      </c>
    </row>
    <row r="49" spans="1:27" x14ac:dyDescent="0.2">
      <c r="B49" s="71"/>
      <c r="J49" s="54"/>
    </row>
    <row r="50" spans="1:27" x14ac:dyDescent="0.2">
      <c r="J50" s="54"/>
    </row>
    <row r="51" spans="1:27" s="28" customFormat="1" ht="15.75" x14ac:dyDescent="0.25">
      <c r="A51" s="28" t="s">
        <v>110</v>
      </c>
      <c r="B51" s="49"/>
      <c r="C51" s="50">
        <v>160</v>
      </c>
      <c r="D51" s="50">
        <v>160</v>
      </c>
      <c r="E51" s="50">
        <v>159</v>
      </c>
      <c r="F51" s="50">
        <v>159</v>
      </c>
      <c r="G51" s="50">
        <v>157</v>
      </c>
      <c r="H51" s="50">
        <v>159</v>
      </c>
      <c r="I51" s="50">
        <v>159</v>
      </c>
      <c r="J51" s="51">
        <v>0</v>
      </c>
      <c r="K51" s="50">
        <v>159</v>
      </c>
      <c r="L51" s="50">
        <v>159</v>
      </c>
      <c r="M51" s="51"/>
      <c r="N51" s="51"/>
      <c r="O51" s="50">
        <v>177</v>
      </c>
      <c r="P51" s="51"/>
      <c r="Q51" s="51"/>
      <c r="R51" s="50"/>
      <c r="S51" s="50"/>
      <c r="T51" s="50"/>
      <c r="U51" s="50"/>
      <c r="V51" s="50"/>
      <c r="W51" s="50"/>
      <c r="X51" s="50"/>
      <c r="Y51" s="50"/>
      <c r="Z51" s="50"/>
      <c r="AA51" s="50"/>
    </row>
    <row r="52" spans="1:27" x14ac:dyDescent="0.2">
      <c r="A52" s="29" t="s">
        <v>143</v>
      </c>
      <c r="J52" s="54"/>
      <c r="K52" s="30">
        <v>6.5</v>
      </c>
      <c r="L52" s="30">
        <v>33.255000000000003</v>
      </c>
    </row>
    <row r="53" spans="1:27" x14ac:dyDescent="0.2">
      <c r="A53" s="29" t="s">
        <v>144</v>
      </c>
      <c r="J53" s="54"/>
      <c r="K53" s="30">
        <v>6.5</v>
      </c>
      <c r="L53" s="30">
        <v>32.9</v>
      </c>
    </row>
    <row r="54" spans="1:27" x14ac:dyDescent="0.2">
      <c r="A54" s="29" t="s">
        <v>145</v>
      </c>
      <c r="J54" s="54"/>
      <c r="K54" s="30">
        <v>0</v>
      </c>
      <c r="L54" s="30">
        <v>4.0000000000000002E-4</v>
      </c>
    </row>
    <row r="55" spans="1:27" x14ac:dyDescent="0.2">
      <c r="A55" s="29" t="s">
        <v>146</v>
      </c>
      <c r="J55" s="54"/>
      <c r="K55" s="30">
        <v>0</v>
      </c>
      <c r="L55" s="30">
        <v>0.27150000000000002</v>
      </c>
    </row>
    <row r="56" spans="1:27" x14ac:dyDescent="0.2">
      <c r="A56" s="29" t="s">
        <v>147</v>
      </c>
      <c r="J56" s="54"/>
      <c r="K56" s="30">
        <v>0</v>
      </c>
      <c r="L56" s="30">
        <v>0.29399999999999998</v>
      </c>
    </row>
    <row r="57" spans="1:27" x14ac:dyDescent="0.2">
      <c r="A57" s="29" t="s">
        <v>148</v>
      </c>
      <c r="J57" s="54"/>
      <c r="K57" s="30">
        <v>0</v>
      </c>
      <c r="L57" s="30">
        <v>4.0000000000000002E-4</v>
      </c>
    </row>
    <row r="58" spans="1:27" x14ac:dyDescent="0.2">
      <c r="A58" s="29" t="s">
        <v>149</v>
      </c>
      <c r="J58" s="54"/>
      <c r="K58" s="30"/>
      <c r="L58" s="30"/>
    </row>
    <row r="60" spans="1:27" x14ac:dyDescent="0.2">
      <c r="A60" s="29" t="s">
        <v>106</v>
      </c>
      <c r="B60" s="56" t="s">
        <v>438</v>
      </c>
      <c r="C60" s="30">
        <v>1.7958499999999999</v>
      </c>
      <c r="D60" s="30">
        <v>3.1417000000000002</v>
      </c>
      <c r="E60" s="30">
        <v>2.4082721518987298</v>
      </c>
      <c r="F60" s="30">
        <v>2.1728253164556999</v>
      </c>
      <c r="G60" s="30">
        <v>5.99093214285715</v>
      </c>
      <c r="H60" s="30">
        <v>8.5216363924050604</v>
      </c>
      <c r="I60" s="30">
        <v>4.7910344936708897</v>
      </c>
      <c r="J60" s="54"/>
      <c r="K60" s="30">
        <v>1.67</v>
      </c>
      <c r="L60" s="30">
        <v>9.6300000000000008</v>
      </c>
      <c r="O60" s="47">
        <v>4.18</v>
      </c>
    </row>
    <row r="61" spans="1:27" x14ac:dyDescent="0.2">
      <c r="A61" s="29" t="s">
        <v>36</v>
      </c>
      <c r="B61" s="56" t="s">
        <v>37</v>
      </c>
      <c r="C61" s="30"/>
      <c r="D61" s="30"/>
      <c r="E61" s="30"/>
      <c r="F61" s="30"/>
      <c r="G61" s="30"/>
      <c r="H61" s="30"/>
      <c r="I61" s="30"/>
      <c r="J61" s="54"/>
      <c r="K61" s="30"/>
      <c r="L61" s="30">
        <v>2E-3</v>
      </c>
    </row>
    <row r="62" spans="1:27" x14ac:dyDescent="0.2">
      <c r="A62" s="29" t="s">
        <v>1125</v>
      </c>
      <c r="C62" s="30">
        <v>1.2146250000000001</v>
      </c>
      <c r="D62" s="30">
        <v>1.7010000000000001</v>
      </c>
      <c r="E62" s="30">
        <v>3.2387585443038001</v>
      </c>
      <c r="F62" s="30">
        <v>3.3644936708860797E-2</v>
      </c>
      <c r="G62" s="30">
        <v>1.4819321428571399</v>
      </c>
      <c r="H62" s="30">
        <v>3.9645414556962</v>
      </c>
      <c r="I62" s="30">
        <v>3.2458724683544302</v>
      </c>
      <c r="J62" s="54"/>
      <c r="K62" s="30">
        <v>10.01</v>
      </c>
      <c r="L62" s="30">
        <v>20.2</v>
      </c>
      <c r="O62" s="47">
        <v>6.87</v>
      </c>
    </row>
    <row r="64" spans="1:27" x14ac:dyDescent="0.2">
      <c r="A64" s="29" t="s">
        <v>15</v>
      </c>
      <c r="B64" s="56" t="s">
        <v>440</v>
      </c>
      <c r="C64" s="30">
        <v>1.6500000000000001E-2</v>
      </c>
      <c r="D64" s="30">
        <v>0.11812499999999999</v>
      </c>
      <c r="E64" s="30">
        <v>0.21916139240506299</v>
      </c>
      <c r="F64" s="30">
        <v>0.108505379746835</v>
      </c>
      <c r="G64" s="30">
        <v>0.795732142857143</v>
      </c>
      <c r="H64" s="30">
        <v>0.72671550632911397</v>
      </c>
      <c r="I64" s="30">
        <v>0.83191360759493604</v>
      </c>
      <c r="J64" s="54"/>
      <c r="K64" s="30">
        <v>1.76</v>
      </c>
      <c r="L64" s="30">
        <v>1.46</v>
      </c>
      <c r="O64" s="47">
        <v>6.65</v>
      </c>
    </row>
    <row r="65" spans="1:15" x14ac:dyDescent="0.2">
      <c r="A65" s="29" t="s">
        <v>5</v>
      </c>
      <c r="B65" s="56" t="s">
        <v>81</v>
      </c>
      <c r="C65" s="30">
        <v>0.21249999999999999</v>
      </c>
      <c r="D65" s="30">
        <v>0.13600000000000001</v>
      </c>
      <c r="E65" s="30">
        <v>0.18936708860759499</v>
      </c>
      <c r="F65" s="30">
        <v>0.19453164556961999</v>
      </c>
      <c r="G65" s="30">
        <v>0.39278571428571402</v>
      </c>
      <c r="H65" s="30">
        <v>0.474242721518987</v>
      </c>
      <c r="I65" s="30">
        <v>7.3085443037974707E-2</v>
      </c>
      <c r="J65" s="54"/>
      <c r="K65" s="30">
        <v>2.37</v>
      </c>
      <c r="L65" s="30">
        <v>0.41</v>
      </c>
      <c r="O65" s="47">
        <v>1</v>
      </c>
    </row>
    <row r="66" spans="1:15" x14ac:dyDescent="0.2">
      <c r="A66" s="29" t="s">
        <v>854</v>
      </c>
      <c r="B66" s="56" t="s">
        <v>317</v>
      </c>
      <c r="C66" s="30">
        <v>2.7650000000000001E-2</v>
      </c>
      <c r="D66" s="30">
        <v>2.0625000000000001E-2</v>
      </c>
      <c r="E66" s="30"/>
      <c r="F66" s="30">
        <v>1.65E-3</v>
      </c>
      <c r="G66" s="30">
        <v>8.5714285714285699E-4</v>
      </c>
      <c r="H66" s="30">
        <v>1.2553797468354401E-3</v>
      </c>
      <c r="I66" s="30">
        <v>2.9604430379746799E-3</v>
      </c>
      <c r="J66" s="54"/>
      <c r="K66" s="30"/>
      <c r="L66" s="30">
        <v>1E-4</v>
      </c>
    </row>
    <row r="67" spans="1:15" x14ac:dyDescent="0.2">
      <c r="A67" s="29" t="s">
        <v>35</v>
      </c>
      <c r="B67" s="56" t="s">
        <v>887</v>
      </c>
      <c r="C67" s="30"/>
      <c r="D67" s="30"/>
      <c r="E67" s="30"/>
      <c r="F67" s="30"/>
      <c r="G67" s="30"/>
      <c r="H67" s="30"/>
      <c r="I67" s="30"/>
      <c r="J67" s="54"/>
      <c r="K67" s="30"/>
      <c r="L67" s="30">
        <v>1E-4</v>
      </c>
    </row>
    <row r="68" spans="1:15" x14ac:dyDescent="0.2">
      <c r="A68" s="29" t="s">
        <v>6</v>
      </c>
      <c r="B68" s="56" t="s">
        <v>441</v>
      </c>
      <c r="C68" s="30">
        <v>0.24132500000000001</v>
      </c>
      <c r="D68" s="30">
        <v>0.135625</v>
      </c>
      <c r="E68" s="30">
        <v>6.3841772151898707E-2</v>
      </c>
      <c r="F68" s="30">
        <v>1.5423417721519001E-2</v>
      </c>
      <c r="G68" s="30">
        <v>0.16903571428571401</v>
      </c>
      <c r="H68" s="30">
        <v>0.14838132911392399</v>
      </c>
      <c r="I68" s="30">
        <v>6.1700632911392397E-2</v>
      </c>
      <c r="J68" s="54"/>
      <c r="K68" s="30">
        <v>4.82</v>
      </c>
      <c r="L68" s="30">
        <v>0.16</v>
      </c>
      <c r="O68" s="47">
        <v>1.56</v>
      </c>
    </row>
    <row r="69" spans="1:15" x14ac:dyDescent="0.2">
      <c r="A69" s="29" t="s">
        <v>82</v>
      </c>
      <c r="B69" s="56" t="s">
        <v>83</v>
      </c>
      <c r="C69" s="30"/>
      <c r="D69" s="30">
        <v>8.5000000000000006E-3</v>
      </c>
      <c r="E69" s="30"/>
      <c r="F69" s="30"/>
      <c r="G69" s="30"/>
      <c r="H69" s="30"/>
      <c r="I69" s="30"/>
      <c r="J69" s="54"/>
      <c r="K69" s="30"/>
      <c r="L69" s="30"/>
      <c r="O69" s="47">
        <v>0.49</v>
      </c>
    </row>
    <row r="70" spans="1:15" x14ac:dyDescent="0.2">
      <c r="A70" s="29" t="s">
        <v>31</v>
      </c>
      <c r="C70" s="30"/>
      <c r="D70" s="30"/>
      <c r="E70" s="30"/>
      <c r="F70" s="30"/>
      <c r="G70" s="30"/>
      <c r="H70" s="30"/>
      <c r="I70" s="30"/>
      <c r="J70" s="54"/>
      <c r="K70" s="30"/>
      <c r="L70" s="30"/>
      <c r="O70" s="47">
        <v>1E-3</v>
      </c>
    </row>
    <row r="71" spans="1:15" x14ac:dyDescent="0.2">
      <c r="A71" s="29" t="s">
        <v>123</v>
      </c>
      <c r="B71" s="56" t="s">
        <v>347</v>
      </c>
      <c r="C71" s="30"/>
      <c r="D71" s="30"/>
      <c r="E71" s="30"/>
      <c r="F71" s="30"/>
      <c r="G71" s="30">
        <v>8.5714285714285701E-3</v>
      </c>
      <c r="H71" s="30"/>
      <c r="I71" s="30"/>
      <c r="J71" s="54"/>
      <c r="K71" s="30"/>
      <c r="L71" s="30"/>
    </row>
    <row r="72" spans="1:15" x14ac:dyDescent="0.2">
      <c r="A72" s="29" t="s">
        <v>132</v>
      </c>
      <c r="B72" s="56" t="s">
        <v>330</v>
      </c>
      <c r="C72" s="30">
        <v>0.2475</v>
      </c>
      <c r="D72" s="30"/>
      <c r="E72" s="30"/>
      <c r="F72" s="30"/>
      <c r="G72" s="30"/>
      <c r="H72" s="30"/>
      <c r="I72" s="30"/>
      <c r="J72" s="54"/>
      <c r="K72" s="30"/>
      <c r="L72" s="30"/>
    </row>
    <row r="73" spans="1:15" x14ac:dyDescent="0.2">
      <c r="A73" s="29" t="s">
        <v>129</v>
      </c>
      <c r="B73" s="56" t="s">
        <v>344</v>
      </c>
      <c r="C73" s="30"/>
      <c r="D73" s="30"/>
      <c r="E73" s="30"/>
      <c r="F73" s="30">
        <v>0.2475</v>
      </c>
      <c r="G73" s="30"/>
      <c r="H73" s="30">
        <v>8.2500000000000004E-3</v>
      </c>
      <c r="I73" s="30"/>
      <c r="J73" s="54"/>
      <c r="K73" s="30"/>
      <c r="L73" s="30">
        <v>1E-4</v>
      </c>
    </row>
    <row r="74" spans="1:15" x14ac:dyDescent="0.2">
      <c r="A74" s="29" t="s">
        <v>28</v>
      </c>
      <c r="B74" s="56" t="s">
        <v>332</v>
      </c>
      <c r="C74" s="30"/>
      <c r="D74" s="30"/>
      <c r="E74" s="30"/>
      <c r="F74" s="30"/>
      <c r="G74" s="30"/>
      <c r="H74" s="30"/>
      <c r="I74" s="30"/>
      <c r="J74" s="54"/>
      <c r="K74" s="30"/>
      <c r="L74" s="30">
        <v>1E-4</v>
      </c>
    </row>
    <row r="75" spans="1:15" x14ac:dyDescent="0.2">
      <c r="A75" s="29" t="s">
        <v>3</v>
      </c>
      <c r="B75" s="56" t="s">
        <v>886</v>
      </c>
      <c r="C75" s="30">
        <v>8.25E-4</v>
      </c>
      <c r="D75" s="30"/>
      <c r="E75" s="30"/>
      <c r="F75" s="30">
        <v>8.25E-4</v>
      </c>
      <c r="G75" s="30">
        <v>8.5714285714285699E-4</v>
      </c>
      <c r="H75" s="30">
        <v>8.2500000000000004E-3</v>
      </c>
      <c r="I75" s="30"/>
      <c r="J75" s="54"/>
      <c r="K75" s="30">
        <v>2E-3</v>
      </c>
      <c r="L75" s="30">
        <v>0.04</v>
      </c>
      <c r="O75" s="47">
        <v>3.0000000000000001E-3</v>
      </c>
    </row>
    <row r="76" spans="1:15" x14ac:dyDescent="0.2">
      <c r="A76" s="29" t="s">
        <v>124</v>
      </c>
      <c r="B76" s="56" t="s">
        <v>873</v>
      </c>
      <c r="C76" s="30"/>
      <c r="D76" s="30"/>
      <c r="E76" s="30"/>
      <c r="F76" s="30"/>
      <c r="G76" s="30"/>
      <c r="H76" s="30"/>
      <c r="I76" s="30">
        <v>4.2499999999999998E-4</v>
      </c>
      <c r="J76" s="54"/>
      <c r="K76" s="30"/>
      <c r="L76" s="30"/>
    </row>
    <row r="77" spans="1:15" x14ac:dyDescent="0.2">
      <c r="A77" s="29" t="s">
        <v>109</v>
      </c>
      <c r="B77" s="56" t="s">
        <v>362</v>
      </c>
      <c r="C77" s="30"/>
      <c r="D77" s="30"/>
      <c r="E77" s="30"/>
      <c r="F77" s="30">
        <v>0.51149999999999995</v>
      </c>
      <c r="G77" s="30">
        <v>0.14657142857142899</v>
      </c>
      <c r="H77" s="30">
        <v>0.23100000000000001</v>
      </c>
      <c r="I77" s="30"/>
      <c r="J77" s="54"/>
      <c r="K77" s="30"/>
      <c r="L77" s="30">
        <v>0.27</v>
      </c>
      <c r="O77" s="47">
        <v>0.01</v>
      </c>
    </row>
    <row r="78" spans="1:15" x14ac:dyDescent="0.2">
      <c r="A78" s="29" t="s">
        <v>18</v>
      </c>
      <c r="B78" s="56" t="s">
        <v>890</v>
      </c>
      <c r="C78" s="30">
        <v>0.22700000000000001</v>
      </c>
      <c r="D78" s="30"/>
      <c r="E78" s="30"/>
      <c r="F78" s="30"/>
      <c r="G78" s="30"/>
      <c r="H78" s="30"/>
      <c r="I78" s="30"/>
      <c r="J78" s="54"/>
      <c r="K78" s="30"/>
      <c r="L78" s="30"/>
    </row>
    <row r="79" spans="1:15" x14ac:dyDescent="0.2">
      <c r="A79" s="29" t="s">
        <v>7</v>
      </c>
      <c r="B79" s="56" t="s">
        <v>335</v>
      </c>
      <c r="C79" s="30">
        <v>15.712524999999999</v>
      </c>
      <c r="D79" s="30">
        <v>11.956424999999999</v>
      </c>
      <c r="E79" s="30">
        <v>7.7670316455696202</v>
      </c>
      <c r="F79" s="30">
        <v>3.51526234177215</v>
      </c>
      <c r="G79" s="30">
        <v>6.05419642857143</v>
      </c>
      <c r="H79" s="30">
        <v>6.2825272151898801</v>
      </c>
      <c r="I79" s="30">
        <v>2.65571835443038</v>
      </c>
      <c r="J79" s="54"/>
      <c r="K79" s="30">
        <v>8.15</v>
      </c>
      <c r="L79" s="30">
        <v>5.26</v>
      </c>
      <c r="O79" s="47">
        <v>6.44</v>
      </c>
    </row>
    <row r="80" spans="1:15" x14ac:dyDescent="0.2">
      <c r="A80" s="29" t="s">
        <v>11</v>
      </c>
      <c r="B80" s="56" t="s">
        <v>47</v>
      </c>
      <c r="C80" s="30"/>
      <c r="D80" s="30"/>
      <c r="E80" s="30"/>
      <c r="F80" s="30"/>
      <c r="G80" s="30"/>
      <c r="H80" s="30">
        <v>6.31993670886076E-2</v>
      </c>
      <c r="I80" s="30">
        <v>0.61502436708860797</v>
      </c>
      <c r="J80" s="54"/>
      <c r="K80" s="30">
        <v>4.75</v>
      </c>
      <c r="L80" s="30">
        <v>22.1</v>
      </c>
      <c r="O80" s="47">
        <v>7.29</v>
      </c>
    </row>
    <row r="81" spans="1:15" x14ac:dyDescent="0.2">
      <c r="A81" s="29" t="s">
        <v>10</v>
      </c>
      <c r="B81" s="56" t="s">
        <v>879</v>
      </c>
      <c r="C81" s="30">
        <v>8.25E-4</v>
      </c>
      <c r="D81" s="30">
        <v>0.30112499999999998</v>
      </c>
      <c r="E81" s="30">
        <v>0.29878797468354401</v>
      </c>
      <c r="F81" s="30"/>
      <c r="G81" s="30">
        <v>1.1135714285714301E-2</v>
      </c>
      <c r="H81" s="30">
        <v>8.9919936708860698E-2</v>
      </c>
      <c r="I81" s="30">
        <v>0.81683734177215195</v>
      </c>
      <c r="J81" s="54"/>
      <c r="K81" s="30">
        <v>7.0000000000000007E-2</v>
      </c>
      <c r="L81" s="30">
        <v>0.4</v>
      </c>
      <c r="O81" s="47">
        <v>0.06</v>
      </c>
    </row>
    <row r="82" spans="1:15" x14ac:dyDescent="0.2">
      <c r="A82" s="29" t="s">
        <v>853</v>
      </c>
      <c r="B82" s="56" t="s">
        <v>889</v>
      </c>
      <c r="C82" s="30">
        <v>0.116325</v>
      </c>
      <c r="D82" s="30">
        <v>3.3000000000000002E-2</v>
      </c>
      <c r="E82" s="30"/>
      <c r="F82" s="30"/>
      <c r="G82" s="30"/>
      <c r="H82" s="30">
        <v>4.3037974683544298E-4</v>
      </c>
      <c r="I82" s="30"/>
      <c r="J82" s="54"/>
      <c r="K82" s="30"/>
      <c r="L82" s="30"/>
    </row>
    <row r="83" spans="1:15" x14ac:dyDescent="0.2">
      <c r="A83" s="29" t="s">
        <v>8</v>
      </c>
      <c r="B83" s="56" t="s">
        <v>336</v>
      </c>
      <c r="C83" s="30">
        <v>0.16819999999999999</v>
      </c>
      <c r="D83" s="30">
        <v>0.42099999999999999</v>
      </c>
      <c r="E83" s="30">
        <v>0.338607594936709</v>
      </c>
      <c r="F83" s="30">
        <v>1.8185759493670899E-2</v>
      </c>
      <c r="G83" s="30">
        <v>7.1728571428571405E-2</v>
      </c>
      <c r="H83" s="30">
        <v>0.61895063291139196</v>
      </c>
      <c r="I83" s="30">
        <v>7.4861075949367098E-2</v>
      </c>
      <c r="J83" s="54"/>
      <c r="K83" s="30">
        <v>0.22</v>
      </c>
      <c r="L83" s="30">
        <v>2.74</v>
      </c>
      <c r="O83" s="47">
        <v>3.19</v>
      </c>
    </row>
    <row r="84" spans="1:15" x14ac:dyDescent="0.2">
      <c r="A84" s="29" t="s">
        <v>9</v>
      </c>
      <c r="B84" s="56" t="s">
        <v>442</v>
      </c>
      <c r="C84" s="30">
        <v>3.6498249999999999</v>
      </c>
      <c r="D84" s="30">
        <v>0.95832499999999998</v>
      </c>
      <c r="E84" s="30">
        <v>0.67649999999999999</v>
      </c>
      <c r="F84" s="30">
        <v>0.137810759493671</v>
      </c>
      <c r="G84" s="30">
        <v>1.4377428571428601</v>
      </c>
      <c r="H84" s="30">
        <v>2.35454113924051</v>
      </c>
      <c r="I84" s="30">
        <v>1.6331544303797501</v>
      </c>
      <c r="J84" s="54"/>
      <c r="K84" s="30">
        <v>0.21</v>
      </c>
      <c r="L84" s="30">
        <v>1.0900000000000001</v>
      </c>
      <c r="O84" s="47">
        <v>4.7300000000000004</v>
      </c>
    </row>
    <row r="86" spans="1:15" x14ac:dyDescent="0.2">
      <c r="A86" s="29" t="s">
        <v>150</v>
      </c>
      <c r="B86" s="56" t="s">
        <v>386</v>
      </c>
      <c r="C86" s="30"/>
      <c r="D86" s="30"/>
      <c r="E86" s="30"/>
      <c r="F86" s="30"/>
      <c r="G86" s="30">
        <v>2.57142857142857E-3</v>
      </c>
      <c r="H86" s="30"/>
      <c r="I86" s="30"/>
      <c r="J86" s="54"/>
      <c r="K86" s="30"/>
      <c r="L86" s="30"/>
    </row>
    <row r="97" spans="2:2" x14ac:dyDescent="0.2">
      <c r="B97" s="71"/>
    </row>
    <row r="98" spans="2:2" x14ac:dyDescent="0.2">
      <c r="B98" s="71"/>
    </row>
  </sheetData>
  <sortState ref="A76:Z100">
    <sortCondition ref="A76:A100"/>
  </sortState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F222"/>
  <sheetViews>
    <sheetView zoomScale="70" zoomScaleNormal="70" workbookViewId="0"/>
  </sheetViews>
  <sheetFormatPr defaultColWidth="9" defaultRowHeight="15" x14ac:dyDescent="0.2"/>
  <cols>
    <col min="1" max="1" width="32.125" style="29" customWidth="1"/>
    <col min="2" max="2" width="29.125" style="56" customWidth="1"/>
    <col min="3" max="4" width="9" style="48" customWidth="1"/>
    <col min="5" max="8" width="9" style="47" customWidth="1"/>
    <col min="9" max="9" width="9" style="48" customWidth="1"/>
    <col min="10" max="10" width="9" style="47" customWidth="1"/>
    <col min="11" max="12" width="9" style="48" customWidth="1"/>
    <col min="13" max="14" width="9" style="47" customWidth="1"/>
    <col min="15" max="16" width="9" style="48" customWidth="1"/>
    <col min="17" max="18" width="9" style="47" customWidth="1"/>
    <col min="19" max="19" width="8.125" style="48" customWidth="1"/>
    <col min="20" max="28" width="6" style="47" customWidth="1"/>
    <col min="29" max="1026" width="10.75" style="29" customWidth="1"/>
    <col min="1027" max="16384" width="9" style="29"/>
  </cols>
  <sheetData>
    <row r="1" spans="1:994" ht="15.75" x14ac:dyDescent="0.25">
      <c r="A1" s="29" t="s">
        <v>1310</v>
      </c>
      <c r="B1" s="28"/>
    </row>
    <row r="2" spans="1:994" ht="15.75" x14ac:dyDescent="0.25">
      <c r="A2" s="28" t="s">
        <v>1292</v>
      </c>
      <c r="B2" s="28"/>
    </row>
    <row r="4" spans="1:994" s="28" customFormat="1" ht="15.75" x14ac:dyDescent="0.25">
      <c r="A4" s="28" t="s">
        <v>98</v>
      </c>
      <c r="B4" s="49"/>
      <c r="C4" s="51">
        <v>2005</v>
      </c>
      <c r="D4" s="51">
        <v>2006</v>
      </c>
      <c r="E4" s="50">
        <v>2007</v>
      </c>
      <c r="F4" s="50">
        <v>2008</v>
      </c>
      <c r="G4" s="50">
        <v>2009</v>
      </c>
      <c r="H4" s="50">
        <v>2010</v>
      </c>
      <c r="I4" s="51">
        <v>2011</v>
      </c>
      <c r="J4" s="50">
        <v>2012</v>
      </c>
      <c r="K4" s="51">
        <v>2013</v>
      </c>
      <c r="L4" s="51">
        <v>2014</v>
      </c>
      <c r="M4" s="50">
        <v>2015</v>
      </c>
      <c r="N4" s="50">
        <v>2015</v>
      </c>
      <c r="O4" s="51">
        <v>2016</v>
      </c>
      <c r="P4" s="51">
        <v>2017</v>
      </c>
      <c r="Q4" s="50">
        <v>2018</v>
      </c>
      <c r="R4" s="50">
        <v>2018</v>
      </c>
      <c r="S4" s="51">
        <v>2019</v>
      </c>
      <c r="T4" s="50"/>
      <c r="U4" s="50"/>
      <c r="V4" s="50"/>
      <c r="W4" s="50"/>
      <c r="X4" s="50"/>
      <c r="Y4" s="50"/>
      <c r="Z4" s="50"/>
      <c r="AA4" s="50"/>
      <c r="AB4" s="50"/>
    </row>
    <row r="5" spans="1:994" s="49" customFormat="1" ht="15.75" x14ac:dyDescent="0.25">
      <c r="C5" s="53"/>
      <c r="D5" s="53"/>
      <c r="E5" s="52"/>
      <c r="F5" s="52"/>
      <c r="G5" s="52"/>
      <c r="H5" s="52"/>
      <c r="I5" s="53"/>
      <c r="J5" s="52"/>
      <c r="K5" s="53"/>
      <c r="L5" s="53"/>
      <c r="M5" s="67" t="s">
        <v>324</v>
      </c>
      <c r="N5" s="67" t="s">
        <v>325</v>
      </c>
      <c r="O5" s="53"/>
      <c r="P5" s="53"/>
      <c r="Q5" s="50" t="s">
        <v>324</v>
      </c>
      <c r="R5" s="50" t="s">
        <v>325</v>
      </c>
      <c r="S5" s="53"/>
      <c r="T5" s="52"/>
      <c r="U5" s="52"/>
      <c r="V5" s="52"/>
      <c r="W5" s="52"/>
      <c r="X5" s="52"/>
      <c r="Y5" s="52"/>
      <c r="Z5" s="52"/>
      <c r="AA5" s="52"/>
      <c r="AB5" s="52"/>
    </row>
    <row r="6" spans="1:994" s="49" customFormat="1" ht="15.75" x14ac:dyDescent="0.25">
      <c r="A6" s="28" t="s">
        <v>88</v>
      </c>
      <c r="C6" s="53"/>
      <c r="D6" s="53"/>
      <c r="E6" s="78">
        <v>24</v>
      </c>
      <c r="F6" s="78">
        <v>23</v>
      </c>
      <c r="G6" s="78">
        <v>21</v>
      </c>
      <c r="H6" s="78">
        <v>25</v>
      </c>
      <c r="I6" s="53"/>
      <c r="J6" s="78">
        <v>23</v>
      </c>
      <c r="K6" s="53"/>
      <c r="L6" s="53"/>
      <c r="M6" s="47">
        <v>24</v>
      </c>
      <c r="N6" s="47">
        <v>24</v>
      </c>
      <c r="O6" s="53"/>
      <c r="P6" s="53"/>
      <c r="Q6" s="52">
        <v>30</v>
      </c>
      <c r="R6" s="52">
        <v>30</v>
      </c>
      <c r="S6" s="53"/>
      <c r="T6" s="52"/>
      <c r="U6" s="52"/>
      <c r="V6" s="52"/>
      <c r="W6" s="52"/>
      <c r="X6" s="52"/>
      <c r="Y6" s="52"/>
      <c r="Z6" s="52"/>
      <c r="AA6" s="52"/>
      <c r="AB6" s="52"/>
    </row>
    <row r="7" spans="1:994" ht="15.75" x14ac:dyDescent="0.25">
      <c r="A7" s="66" t="s">
        <v>99</v>
      </c>
      <c r="B7" s="79"/>
      <c r="C7" s="80"/>
      <c r="D7" s="80"/>
      <c r="I7" s="81"/>
      <c r="K7" s="81"/>
      <c r="L7" s="81"/>
      <c r="O7" s="82"/>
      <c r="P7" s="82"/>
      <c r="Q7" s="78"/>
      <c r="R7" s="78"/>
      <c r="S7" s="82"/>
      <c r="T7" s="78"/>
      <c r="U7" s="78"/>
      <c r="V7" s="78"/>
      <c r="W7" s="78"/>
      <c r="X7" s="78"/>
      <c r="Y7" s="78"/>
      <c r="Z7" s="78"/>
      <c r="AA7" s="78"/>
      <c r="AB7" s="78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</row>
    <row r="8" spans="1:994" x14ac:dyDescent="0.2">
      <c r="A8" s="29" t="s">
        <v>26</v>
      </c>
      <c r="C8" s="77"/>
      <c r="D8" s="77"/>
      <c r="E8" s="30">
        <v>0</v>
      </c>
      <c r="F8" s="30">
        <v>0</v>
      </c>
      <c r="G8" s="30">
        <v>0</v>
      </c>
      <c r="H8" s="30">
        <v>0</v>
      </c>
      <c r="I8" s="77"/>
      <c r="J8" s="30">
        <v>0.468555555555556</v>
      </c>
      <c r="K8" s="55"/>
      <c r="L8" s="55"/>
      <c r="M8" s="30">
        <v>0</v>
      </c>
      <c r="N8" s="30"/>
      <c r="Q8" s="30">
        <v>1.78</v>
      </c>
      <c r="R8" s="30"/>
    </row>
    <row r="9" spans="1:994" x14ac:dyDescent="0.2">
      <c r="A9" s="29" t="s">
        <v>27</v>
      </c>
      <c r="C9" s="77"/>
      <c r="D9" s="77"/>
      <c r="E9" s="30">
        <v>0.10065263157894699</v>
      </c>
      <c r="F9" s="30">
        <v>8.1052631578947404E-3</v>
      </c>
      <c r="G9" s="30">
        <v>0</v>
      </c>
      <c r="H9" s="30">
        <v>0</v>
      </c>
      <c r="I9" s="77"/>
      <c r="J9" s="30">
        <v>1.38</v>
      </c>
      <c r="K9" s="55"/>
      <c r="L9" s="55"/>
      <c r="M9" s="30">
        <v>0</v>
      </c>
      <c r="N9" s="30"/>
      <c r="Q9" s="30">
        <v>0</v>
      </c>
      <c r="R9" s="30"/>
    </row>
    <row r="10" spans="1:994" x14ac:dyDescent="0.2">
      <c r="A10" s="29" t="s">
        <v>100</v>
      </c>
      <c r="C10" s="77"/>
      <c r="D10" s="77"/>
      <c r="E10" s="30">
        <v>0.122126315789474</v>
      </c>
      <c r="F10" s="30">
        <v>0.413368421052632</v>
      </c>
      <c r="G10" s="30">
        <v>0.17324999999999999</v>
      </c>
      <c r="H10" s="30">
        <v>9.7000000000000003E-2</v>
      </c>
      <c r="I10" s="77"/>
      <c r="J10" s="30">
        <v>4.5999999999999999E-3</v>
      </c>
      <c r="K10" s="55"/>
      <c r="L10" s="55"/>
      <c r="M10" s="30">
        <v>0</v>
      </c>
      <c r="N10" s="30"/>
      <c r="Q10" s="30">
        <v>0.04</v>
      </c>
      <c r="R10" s="30"/>
    </row>
    <row r="11" spans="1:994" x14ac:dyDescent="0.2">
      <c r="A11" s="29" t="s">
        <v>322</v>
      </c>
      <c r="C11" s="77"/>
      <c r="D11" s="77"/>
      <c r="E11" s="30"/>
      <c r="F11" s="30"/>
      <c r="G11" s="30"/>
      <c r="H11" s="30"/>
      <c r="I11" s="77"/>
      <c r="J11" s="30"/>
      <c r="K11" s="55"/>
      <c r="L11" s="55"/>
      <c r="M11" s="30">
        <v>0</v>
      </c>
      <c r="N11" s="30"/>
      <c r="Q11" s="30">
        <v>0</v>
      </c>
      <c r="R11" s="30"/>
    </row>
    <row r="12" spans="1:994" x14ac:dyDescent="0.2">
      <c r="A12" s="29" t="s">
        <v>323</v>
      </c>
      <c r="C12" s="77"/>
      <c r="D12" s="77"/>
      <c r="E12" s="30"/>
      <c r="F12" s="30"/>
      <c r="G12" s="30"/>
      <c r="H12" s="30"/>
      <c r="I12" s="77"/>
      <c r="J12" s="30"/>
      <c r="K12" s="55"/>
      <c r="L12" s="55"/>
      <c r="M12" s="30">
        <v>0</v>
      </c>
      <c r="N12" s="30"/>
      <c r="Q12" s="30">
        <v>0</v>
      </c>
      <c r="R12" s="30"/>
    </row>
    <row r="13" spans="1:994" x14ac:dyDescent="0.2">
      <c r="A13" s="29" t="s">
        <v>17</v>
      </c>
      <c r="C13" s="77"/>
      <c r="D13" s="77"/>
      <c r="E13" s="30">
        <v>0.214126315789474</v>
      </c>
      <c r="F13" s="30">
        <v>0.413368421052632</v>
      </c>
      <c r="G13" s="30">
        <v>0.18479999999999999</v>
      </c>
      <c r="H13" s="30">
        <v>1.3305</v>
      </c>
      <c r="I13" s="77"/>
      <c r="J13" s="30">
        <v>2.8911444444444401</v>
      </c>
      <c r="K13" s="55"/>
      <c r="L13" s="55"/>
      <c r="M13" s="30">
        <v>0</v>
      </c>
      <c r="N13" s="30"/>
      <c r="Q13" s="30">
        <v>1.78</v>
      </c>
      <c r="R13" s="30">
        <v>12.89</v>
      </c>
    </row>
    <row r="14" spans="1:994" x14ac:dyDescent="0.2">
      <c r="A14" s="29" t="s">
        <v>101</v>
      </c>
      <c r="C14" s="77"/>
      <c r="D14" s="77"/>
      <c r="E14" s="30">
        <v>0.12968421052631601</v>
      </c>
      <c r="F14" s="30">
        <v>2.6368421052631601</v>
      </c>
      <c r="G14" s="30">
        <v>9.4125000000000007E-3</v>
      </c>
      <c r="H14" s="30">
        <v>1.7145999999999999</v>
      </c>
      <c r="I14" s="77"/>
      <c r="J14" s="30">
        <v>1.5025888888888901</v>
      </c>
      <c r="K14" s="55"/>
      <c r="L14" s="55"/>
      <c r="M14" s="30">
        <v>0</v>
      </c>
      <c r="N14" s="30"/>
      <c r="Q14" s="30">
        <v>2.58</v>
      </c>
      <c r="R14" s="30"/>
    </row>
    <row r="15" spans="1:994" x14ac:dyDescent="0.2">
      <c r="C15" s="77"/>
      <c r="D15" s="77"/>
      <c r="E15" s="30"/>
      <c r="F15" s="30"/>
      <c r="G15" s="30"/>
      <c r="H15" s="30"/>
      <c r="I15" s="77"/>
      <c r="J15" s="30"/>
      <c r="K15" s="55"/>
      <c r="L15" s="55"/>
      <c r="N15" s="30"/>
    </row>
    <row r="16" spans="1:994" s="83" customFormat="1" ht="15.75" x14ac:dyDescent="0.25">
      <c r="A16" s="66" t="s">
        <v>152</v>
      </c>
      <c r="B16" s="79"/>
      <c r="C16" s="80"/>
      <c r="D16" s="80"/>
      <c r="E16" s="78">
        <v>19</v>
      </c>
      <c r="F16" s="78">
        <v>19</v>
      </c>
      <c r="G16" s="78">
        <v>16</v>
      </c>
      <c r="H16" s="78">
        <v>20</v>
      </c>
      <c r="I16" s="80"/>
      <c r="J16" s="78">
        <v>18</v>
      </c>
      <c r="K16" s="81"/>
      <c r="L16" s="81"/>
      <c r="M16" s="78">
        <v>20</v>
      </c>
      <c r="N16" s="78"/>
      <c r="O16" s="82"/>
      <c r="P16" s="82"/>
      <c r="Q16" s="78">
        <v>20</v>
      </c>
      <c r="R16" s="78">
        <v>20</v>
      </c>
      <c r="S16" s="82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x14ac:dyDescent="0.2">
      <c r="A17" s="29" t="s">
        <v>26</v>
      </c>
      <c r="C17" s="77"/>
      <c r="D17" s="77"/>
      <c r="E17" s="30">
        <v>0</v>
      </c>
      <c r="F17" s="30">
        <v>0</v>
      </c>
      <c r="G17" s="30">
        <v>0</v>
      </c>
      <c r="H17" s="30">
        <v>0</v>
      </c>
      <c r="I17" s="77"/>
      <c r="J17" s="30">
        <v>1.1111111111111099E-2</v>
      </c>
      <c r="K17" s="55"/>
      <c r="L17" s="55"/>
      <c r="M17" s="30">
        <v>0</v>
      </c>
      <c r="N17" s="30"/>
      <c r="Q17" s="30">
        <v>0.56000000000000005</v>
      </c>
      <c r="R17" s="30"/>
    </row>
    <row r="18" spans="1:28" x14ac:dyDescent="0.2">
      <c r="A18" s="29" t="s">
        <v>27</v>
      </c>
      <c r="C18" s="77"/>
      <c r="D18" s="77"/>
      <c r="E18" s="30">
        <v>5.2631578947368403E-3</v>
      </c>
      <c r="F18" s="30">
        <v>1.05263157894737E-2</v>
      </c>
      <c r="G18" s="30">
        <v>0</v>
      </c>
      <c r="H18" s="30">
        <v>0</v>
      </c>
      <c r="I18" s="77"/>
      <c r="J18" s="30">
        <v>0</v>
      </c>
      <c r="K18" s="55"/>
      <c r="L18" s="55"/>
      <c r="M18" s="30">
        <v>0</v>
      </c>
      <c r="N18" s="30"/>
      <c r="Q18" s="30">
        <v>0</v>
      </c>
      <c r="R18" s="30"/>
    </row>
    <row r="19" spans="1:28" x14ac:dyDescent="0.2">
      <c r="A19" s="29" t="s">
        <v>100</v>
      </c>
      <c r="C19" s="77"/>
      <c r="D19" s="77"/>
      <c r="E19" s="30">
        <v>0.15263157894736801</v>
      </c>
      <c r="F19" s="30">
        <v>0.53684210526315801</v>
      </c>
      <c r="G19" s="30">
        <v>0.22500000000000001</v>
      </c>
      <c r="H19" s="30">
        <v>0.12</v>
      </c>
      <c r="I19" s="77"/>
      <c r="J19" s="30">
        <v>0</v>
      </c>
      <c r="K19" s="55"/>
      <c r="L19" s="55"/>
      <c r="M19" s="30">
        <v>0</v>
      </c>
      <c r="N19" s="30"/>
      <c r="Q19" s="30">
        <v>0</v>
      </c>
      <c r="R19" s="30"/>
    </row>
    <row r="20" spans="1:28" x14ac:dyDescent="0.2">
      <c r="A20" s="29" t="s">
        <v>322</v>
      </c>
      <c r="C20" s="77"/>
      <c r="D20" s="77"/>
      <c r="E20" s="30"/>
      <c r="F20" s="30"/>
      <c r="G20" s="30"/>
      <c r="H20" s="30"/>
      <c r="I20" s="77"/>
      <c r="J20" s="30"/>
      <c r="K20" s="55"/>
      <c r="L20" s="55"/>
      <c r="M20" s="30">
        <v>0</v>
      </c>
      <c r="N20" s="30"/>
      <c r="Q20" s="30">
        <v>0</v>
      </c>
      <c r="R20" s="30"/>
    </row>
    <row r="21" spans="1:28" x14ac:dyDescent="0.2">
      <c r="A21" s="29" t="s">
        <v>323</v>
      </c>
      <c r="C21" s="77"/>
      <c r="D21" s="77"/>
      <c r="E21" s="30"/>
      <c r="F21" s="30"/>
      <c r="G21" s="30"/>
      <c r="H21" s="30"/>
      <c r="I21" s="77"/>
      <c r="J21" s="30"/>
      <c r="K21" s="55"/>
      <c r="L21" s="55"/>
      <c r="M21" s="30">
        <v>0</v>
      </c>
      <c r="N21" s="30"/>
      <c r="Q21" s="30">
        <v>0</v>
      </c>
      <c r="R21" s="30"/>
    </row>
    <row r="22" spans="1:28" x14ac:dyDescent="0.2">
      <c r="A22" s="29" t="s">
        <v>17</v>
      </c>
      <c r="C22" s="77"/>
      <c r="D22" s="77"/>
      <c r="E22" s="30">
        <v>0.15263157894736801</v>
      </c>
      <c r="F22" s="30">
        <v>0.53684210526315801</v>
      </c>
      <c r="G22" s="30">
        <v>0.24</v>
      </c>
      <c r="H22" s="30">
        <v>1.71</v>
      </c>
      <c r="I22" s="77"/>
      <c r="J22" s="30">
        <v>3.8888888888888903E-2</v>
      </c>
      <c r="K22" s="55"/>
      <c r="L22" s="55"/>
      <c r="M22" s="30">
        <v>0</v>
      </c>
      <c r="N22" s="30"/>
      <c r="Q22" s="30">
        <v>0.56000000000000005</v>
      </c>
      <c r="R22" s="30">
        <v>3.14</v>
      </c>
    </row>
    <row r="23" spans="1:28" x14ac:dyDescent="0.2">
      <c r="A23" s="29" t="s">
        <v>101</v>
      </c>
      <c r="C23" s="77"/>
      <c r="D23" s="77"/>
      <c r="E23" s="30">
        <v>0.168421052631579</v>
      </c>
      <c r="F23" s="30">
        <v>1.18421052631579</v>
      </c>
      <c r="G23" s="30">
        <v>6.2500000000000003E-3</v>
      </c>
      <c r="H23" s="30">
        <v>1.02</v>
      </c>
      <c r="I23" s="77"/>
      <c r="J23" s="30">
        <v>2.7777777777777801E-2</v>
      </c>
      <c r="K23" s="55"/>
      <c r="L23" s="55"/>
      <c r="M23" s="30">
        <v>0</v>
      </c>
      <c r="N23" s="30"/>
      <c r="Q23" s="30">
        <v>0.06</v>
      </c>
      <c r="R23" s="30"/>
    </row>
    <row r="24" spans="1:28" x14ac:dyDescent="0.2">
      <c r="C24" s="77"/>
      <c r="D24" s="77"/>
      <c r="E24" s="30"/>
      <c r="F24" s="30"/>
      <c r="G24" s="30"/>
      <c r="H24" s="30"/>
      <c r="I24" s="77"/>
      <c r="J24" s="30"/>
      <c r="K24" s="55"/>
      <c r="L24" s="55"/>
      <c r="M24" s="30"/>
      <c r="N24" s="30"/>
    </row>
    <row r="25" spans="1:28" s="83" customFormat="1" ht="15.75" x14ac:dyDescent="0.25">
      <c r="A25" s="66" t="s">
        <v>153</v>
      </c>
      <c r="B25" s="79"/>
      <c r="C25" s="80"/>
      <c r="D25" s="80"/>
      <c r="E25" s="78">
        <v>5</v>
      </c>
      <c r="F25" s="78">
        <v>4</v>
      </c>
      <c r="G25" s="78">
        <v>5</v>
      </c>
      <c r="H25" s="78">
        <v>5</v>
      </c>
      <c r="I25" s="80"/>
      <c r="J25" s="78">
        <v>5</v>
      </c>
      <c r="K25" s="81"/>
      <c r="L25" s="81"/>
      <c r="M25" s="78">
        <v>4</v>
      </c>
      <c r="N25" s="78"/>
      <c r="O25" s="82"/>
      <c r="P25" s="82"/>
      <c r="Q25" s="78">
        <v>10</v>
      </c>
      <c r="R25" s="78">
        <v>10</v>
      </c>
      <c r="S25" s="82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x14ac:dyDescent="0.2">
      <c r="A26" s="29" t="s">
        <v>26</v>
      </c>
      <c r="C26" s="77"/>
      <c r="D26" s="77"/>
      <c r="E26" s="30">
        <v>0</v>
      </c>
      <c r="F26" s="30">
        <v>0</v>
      </c>
      <c r="G26" s="30">
        <v>0</v>
      </c>
      <c r="H26" s="30">
        <v>0</v>
      </c>
      <c r="I26" s="77"/>
      <c r="J26" s="30">
        <v>2</v>
      </c>
      <c r="K26" s="55"/>
      <c r="L26" s="55"/>
      <c r="M26" s="30">
        <v>0</v>
      </c>
      <c r="N26" s="30"/>
      <c r="Q26" s="30">
        <v>4.22</v>
      </c>
      <c r="R26" s="30"/>
    </row>
    <row r="27" spans="1:28" x14ac:dyDescent="0.2">
      <c r="A27" s="29" t="s">
        <v>27</v>
      </c>
      <c r="C27" s="77"/>
      <c r="D27" s="77"/>
      <c r="E27" s="30">
        <v>0.42</v>
      </c>
      <c r="F27" s="30">
        <v>0</v>
      </c>
      <c r="G27" s="30">
        <v>0</v>
      </c>
      <c r="H27" s="30">
        <v>0</v>
      </c>
      <c r="I27" s="77"/>
      <c r="J27" s="30">
        <v>6</v>
      </c>
      <c r="K27" s="55"/>
      <c r="L27" s="55"/>
      <c r="M27" s="30">
        <v>0</v>
      </c>
      <c r="N27" s="30"/>
      <c r="Q27" s="30">
        <v>0</v>
      </c>
      <c r="R27" s="30"/>
    </row>
    <row r="28" spans="1:28" x14ac:dyDescent="0.2">
      <c r="A28" s="29" t="s">
        <v>100</v>
      </c>
      <c r="C28" s="77"/>
      <c r="D28" s="77"/>
      <c r="E28" s="30">
        <v>0.02</v>
      </c>
      <c r="F28" s="30">
        <v>0</v>
      </c>
      <c r="G28" s="30">
        <v>0</v>
      </c>
      <c r="H28" s="30">
        <v>0.02</v>
      </c>
      <c r="I28" s="77"/>
      <c r="J28" s="30">
        <v>0.02</v>
      </c>
      <c r="K28" s="55"/>
      <c r="L28" s="55"/>
      <c r="M28" s="30">
        <v>0</v>
      </c>
      <c r="N28" s="30"/>
      <c r="Q28" s="30">
        <v>0.11</v>
      </c>
      <c r="R28" s="30"/>
    </row>
    <row r="29" spans="1:28" x14ac:dyDescent="0.2">
      <c r="A29" s="29" t="s">
        <v>322</v>
      </c>
      <c r="C29" s="77"/>
      <c r="D29" s="77"/>
      <c r="E29" s="30"/>
      <c r="F29" s="30"/>
      <c r="G29" s="30"/>
      <c r="H29" s="30"/>
      <c r="I29" s="77"/>
      <c r="J29" s="30"/>
      <c r="K29" s="55"/>
      <c r="L29" s="55"/>
      <c r="M29" s="30">
        <v>0</v>
      </c>
      <c r="N29" s="30"/>
      <c r="Q29" s="30">
        <v>0</v>
      </c>
      <c r="R29" s="30"/>
    </row>
    <row r="30" spans="1:28" x14ac:dyDescent="0.2">
      <c r="A30" s="29" t="s">
        <v>323</v>
      </c>
      <c r="C30" s="77"/>
      <c r="D30" s="77"/>
      <c r="E30" s="30"/>
      <c r="F30" s="30"/>
      <c r="G30" s="30"/>
      <c r="H30" s="30"/>
      <c r="I30" s="77"/>
      <c r="J30" s="30"/>
      <c r="K30" s="55"/>
      <c r="L30" s="55"/>
      <c r="M30" s="30">
        <v>0</v>
      </c>
      <c r="N30" s="30"/>
      <c r="Q30" s="30">
        <v>0.01</v>
      </c>
      <c r="R30" s="30"/>
    </row>
    <row r="31" spans="1:28" x14ac:dyDescent="0.2">
      <c r="A31" s="29" t="s">
        <v>17</v>
      </c>
      <c r="C31" s="77"/>
      <c r="D31" s="77"/>
      <c r="E31" s="30">
        <v>0.42</v>
      </c>
      <c r="F31" s="30">
        <v>0</v>
      </c>
      <c r="G31" s="30">
        <v>0</v>
      </c>
      <c r="H31" s="30">
        <v>0.06</v>
      </c>
      <c r="I31" s="77"/>
      <c r="J31" s="30">
        <v>12.44</v>
      </c>
      <c r="K31" s="55"/>
      <c r="L31" s="55"/>
      <c r="M31" s="30">
        <v>0</v>
      </c>
      <c r="N31" s="30"/>
      <c r="Q31" s="30">
        <v>4.22</v>
      </c>
      <c r="R31" s="30">
        <v>32.409999999999997</v>
      </c>
    </row>
    <row r="32" spans="1:28" x14ac:dyDescent="0.2">
      <c r="A32" s="29" t="s">
        <v>101</v>
      </c>
      <c r="C32" s="77"/>
      <c r="D32" s="77"/>
      <c r="E32" s="30">
        <v>0</v>
      </c>
      <c r="F32" s="30">
        <v>7.5</v>
      </c>
      <c r="G32" s="30">
        <v>0.02</v>
      </c>
      <c r="H32" s="30">
        <v>4.04</v>
      </c>
      <c r="I32" s="77"/>
      <c r="J32" s="30">
        <v>6.44</v>
      </c>
      <c r="K32" s="55"/>
      <c r="L32" s="55"/>
      <c r="M32" s="30">
        <v>0</v>
      </c>
      <c r="N32" s="30"/>
      <c r="Q32" s="30">
        <v>7.62</v>
      </c>
      <c r="R32" s="30"/>
    </row>
    <row r="35" spans="1:994" s="28" customFormat="1" ht="15.75" x14ac:dyDescent="0.25">
      <c r="A35" s="28" t="s">
        <v>104</v>
      </c>
      <c r="B35" s="49"/>
      <c r="C35" s="51"/>
      <c r="D35" s="51"/>
      <c r="E35" s="78">
        <v>24</v>
      </c>
      <c r="F35" s="78">
        <v>23</v>
      </c>
      <c r="G35" s="78">
        <v>21</v>
      </c>
      <c r="H35" s="78">
        <v>25</v>
      </c>
      <c r="I35" s="51"/>
      <c r="J35" s="78">
        <v>23</v>
      </c>
      <c r="K35" s="51"/>
      <c r="L35" s="51"/>
      <c r="M35" s="47">
        <v>24</v>
      </c>
      <c r="N35" s="47">
        <v>24</v>
      </c>
      <c r="O35" s="51"/>
      <c r="P35" s="51"/>
      <c r="Q35" s="50">
        <v>30</v>
      </c>
      <c r="R35" s="50">
        <v>30</v>
      </c>
      <c r="S35" s="51"/>
      <c r="T35" s="50"/>
      <c r="U35" s="50"/>
      <c r="V35" s="50"/>
      <c r="W35" s="50"/>
      <c r="X35" s="50"/>
      <c r="Y35" s="50"/>
      <c r="Z35" s="50"/>
      <c r="AA35" s="50"/>
      <c r="AB35" s="50"/>
    </row>
    <row r="36" spans="1:994" ht="15.75" x14ac:dyDescent="0.25">
      <c r="A36" s="28" t="s">
        <v>1133</v>
      </c>
      <c r="E36" s="47">
        <v>0</v>
      </c>
      <c r="F36" s="47">
        <v>1</v>
      </c>
      <c r="G36" s="47">
        <v>0</v>
      </c>
      <c r="H36" s="47">
        <v>1</v>
      </c>
      <c r="J36" s="47">
        <v>2</v>
      </c>
      <c r="M36" s="47">
        <v>0</v>
      </c>
      <c r="Q36" s="47">
        <v>8</v>
      </c>
    </row>
    <row r="37" spans="1:994" x14ac:dyDescent="0.2">
      <c r="A37" s="29" t="s">
        <v>106</v>
      </c>
      <c r="B37" s="56" t="s">
        <v>438</v>
      </c>
      <c r="C37" s="54"/>
      <c r="D37" s="54"/>
      <c r="H37" s="47">
        <v>2</v>
      </c>
      <c r="I37" s="54"/>
      <c r="K37" s="55"/>
      <c r="L37" s="55"/>
    </row>
    <row r="38" spans="1:994" x14ac:dyDescent="0.2">
      <c r="A38" s="29" t="s">
        <v>214</v>
      </c>
      <c r="B38" s="56" t="s">
        <v>495</v>
      </c>
      <c r="Q38" s="47">
        <v>2</v>
      </c>
      <c r="R38" s="47">
        <v>3</v>
      </c>
    </row>
    <row r="39" spans="1:994" x14ac:dyDescent="0.2">
      <c r="A39" s="29" t="s">
        <v>36</v>
      </c>
      <c r="B39" s="56" t="s">
        <v>37</v>
      </c>
      <c r="C39" s="54"/>
      <c r="D39" s="54"/>
      <c r="I39" s="54"/>
      <c r="K39" s="55"/>
      <c r="L39" s="55"/>
      <c r="Q39" s="47">
        <v>2</v>
      </c>
    </row>
    <row r="40" spans="1:994" x14ac:dyDescent="0.2">
      <c r="A40" s="29" t="s">
        <v>1152</v>
      </c>
      <c r="C40" s="54"/>
      <c r="D40" s="54"/>
      <c r="E40" s="47">
        <v>4</v>
      </c>
      <c r="F40" s="47">
        <v>14</v>
      </c>
      <c r="G40" s="47">
        <v>2</v>
      </c>
      <c r="H40" s="47">
        <v>8</v>
      </c>
      <c r="I40" s="54"/>
      <c r="J40" s="47">
        <v>10</v>
      </c>
      <c r="K40" s="55"/>
      <c r="L40" s="55"/>
      <c r="Q40" s="47">
        <v>18</v>
      </c>
      <c r="R40" s="47">
        <v>6</v>
      </c>
    </row>
    <row r="42" spans="1:994" ht="13.5" customHeight="1" x14ac:dyDescent="0.2">
      <c r="A42" s="29" t="s">
        <v>15</v>
      </c>
      <c r="B42" s="56" t="s">
        <v>440</v>
      </c>
      <c r="C42" s="54"/>
      <c r="D42" s="54"/>
      <c r="I42" s="54"/>
      <c r="K42" s="60"/>
      <c r="L42" s="60"/>
      <c r="N42" s="58"/>
      <c r="O42" s="61"/>
      <c r="P42" s="61"/>
      <c r="Q42" s="58">
        <v>2</v>
      </c>
      <c r="R42" s="58"/>
      <c r="S42" s="61"/>
      <c r="T42" s="58"/>
      <c r="U42" s="58"/>
      <c r="V42" s="58"/>
      <c r="W42" s="58"/>
      <c r="X42" s="58"/>
      <c r="Y42" s="58"/>
      <c r="Z42" s="58"/>
      <c r="AA42" s="58"/>
      <c r="AB42" s="58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  <c r="ADU42" s="56"/>
      <c r="ADV42" s="56"/>
      <c r="ADW42" s="56"/>
      <c r="ADX42" s="56"/>
      <c r="ADY42" s="56"/>
      <c r="ADZ42" s="56"/>
      <c r="AEA42" s="56"/>
      <c r="AEB42" s="56"/>
      <c r="AEC42" s="56"/>
      <c r="AED42" s="56"/>
      <c r="AEE42" s="56"/>
      <c r="AEF42" s="56"/>
      <c r="AEG42" s="56"/>
      <c r="AEH42" s="56"/>
      <c r="AEI42" s="56"/>
      <c r="AEJ42" s="56"/>
      <c r="AEK42" s="56"/>
      <c r="AEL42" s="56"/>
      <c r="AEM42" s="56"/>
      <c r="AEN42" s="56"/>
      <c r="AEO42" s="56"/>
      <c r="AEP42" s="56"/>
      <c r="AEQ42" s="56"/>
      <c r="AER42" s="56"/>
      <c r="AES42" s="56"/>
      <c r="AET42" s="56"/>
      <c r="AEU42" s="56"/>
      <c r="AEV42" s="56"/>
      <c r="AEW42" s="56"/>
      <c r="AEX42" s="56"/>
      <c r="AEY42" s="56"/>
      <c r="AEZ42" s="56"/>
      <c r="AFA42" s="56"/>
      <c r="AFB42" s="56"/>
      <c r="AFC42" s="56"/>
      <c r="AFD42" s="56"/>
      <c r="AFE42" s="56"/>
      <c r="AFF42" s="56"/>
      <c r="AFG42" s="56"/>
      <c r="AFH42" s="56"/>
      <c r="AFI42" s="56"/>
      <c r="AFJ42" s="56"/>
      <c r="AFK42" s="56"/>
      <c r="AFL42" s="56"/>
      <c r="AFM42" s="56"/>
      <c r="AFN42" s="56"/>
      <c r="AFO42" s="56"/>
      <c r="AFP42" s="56"/>
      <c r="AFQ42" s="56"/>
      <c r="AFR42" s="56"/>
      <c r="AFS42" s="56"/>
      <c r="AFT42" s="56"/>
      <c r="AFU42" s="56"/>
      <c r="AFV42" s="56"/>
      <c r="AFW42" s="56"/>
      <c r="AFX42" s="56"/>
      <c r="AFY42" s="56"/>
      <c r="AFZ42" s="56"/>
      <c r="AGA42" s="56"/>
      <c r="AGB42" s="56"/>
      <c r="AGC42" s="56"/>
      <c r="AGD42" s="56"/>
      <c r="AGE42" s="56"/>
      <c r="AGF42" s="56"/>
      <c r="AGG42" s="56"/>
      <c r="AGH42" s="56"/>
      <c r="AGI42" s="56"/>
      <c r="AGJ42" s="56"/>
      <c r="AGK42" s="56"/>
      <c r="AGL42" s="56"/>
      <c r="AGM42" s="56"/>
      <c r="AGN42" s="56"/>
      <c r="AGO42" s="56"/>
      <c r="AGP42" s="56"/>
      <c r="AGQ42" s="56"/>
      <c r="AGR42" s="56"/>
      <c r="AGS42" s="56"/>
      <c r="AGT42" s="56"/>
      <c r="AGU42" s="56"/>
      <c r="AGV42" s="56"/>
      <c r="AGW42" s="56"/>
      <c r="AGX42" s="56"/>
      <c r="AGY42" s="56"/>
      <c r="AGZ42" s="56"/>
      <c r="AHA42" s="56"/>
      <c r="AHB42" s="56"/>
      <c r="AHC42" s="56"/>
      <c r="AHD42" s="56"/>
      <c r="AHE42" s="56"/>
      <c r="AHF42" s="56"/>
      <c r="AHG42" s="56"/>
      <c r="AHH42" s="56"/>
      <c r="AHI42" s="56"/>
      <c r="AHJ42" s="56"/>
      <c r="AHK42" s="56"/>
      <c r="AHL42" s="56"/>
      <c r="AHM42" s="56"/>
      <c r="AHN42" s="56"/>
      <c r="AHO42" s="56"/>
      <c r="AHP42" s="56"/>
      <c r="AHQ42" s="56"/>
      <c r="AHR42" s="56"/>
      <c r="AHS42" s="56"/>
      <c r="AHT42" s="56"/>
      <c r="AHU42" s="56"/>
      <c r="AHV42" s="56"/>
      <c r="AHW42" s="56"/>
      <c r="AHX42" s="56"/>
      <c r="AHY42" s="56"/>
      <c r="AHZ42" s="56"/>
      <c r="AIA42" s="56"/>
      <c r="AIB42" s="56"/>
      <c r="AIC42" s="56"/>
      <c r="AID42" s="56"/>
      <c r="AIE42" s="56"/>
      <c r="AIF42" s="56"/>
      <c r="AIG42" s="56"/>
      <c r="AIH42" s="56"/>
      <c r="AII42" s="56"/>
      <c r="AIJ42" s="56"/>
      <c r="AIK42" s="56"/>
      <c r="AIL42" s="56"/>
      <c r="AIM42" s="56"/>
      <c r="AIN42" s="56"/>
      <c r="AIO42" s="56"/>
      <c r="AIP42" s="56"/>
      <c r="AIQ42" s="56"/>
      <c r="AIR42" s="56"/>
      <c r="AIS42" s="56"/>
      <c r="AIT42" s="56"/>
      <c r="AIU42" s="56"/>
      <c r="AIV42" s="56"/>
      <c r="AIW42" s="56"/>
      <c r="AIX42" s="56"/>
      <c r="AIY42" s="56"/>
      <c r="AIZ42" s="56"/>
      <c r="AJA42" s="56"/>
      <c r="AJB42" s="56"/>
      <c r="AJC42" s="56"/>
      <c r="AJD42" s="56"/>
      <c r="AJE42" s="56"/>
      <c r="AJF42" s="56"/>
      <c r="AJG42" s="56"/>
      <c r="AJH42" s="56"/>
      <c r="AJI42" s="56"/>
      <c r="AJJ42" s="56"/>
      <c r="AJK42" s="56"/>
      <c r="AJL42" s="56"/>
      <c r="AJM42" s="56"/>
      <c r="AJN42" s="56"/>
      <c r="AJO42" s="56"/>
      <c r="AJP42" s="56"/>
      <c r="AJQ42" s="56"/>
      <c r="AJR42" s="56"/>
      <c r="AJS42" s="56"/>
      <c r="AJT42" s="56"/>
      <c r="AJU42" s="56"/>
      <c r="AJV42" s="56"/>
      <c r="AJW42" s="56"/>
      <c r="AJX42" s="56"/>
      <c r="AJY42" s="56"/>
      <c r="AJZ42" s="56"/>
      <c r="AKA42" s="56"/>
      <c r="AKB42" s="56"/>
      <c r="AKC42" s="56"/>
      <c r="AKD42" s="56"/>
      <c r="AKE42" s="56"/>
      <c r="AKF42" s="56"/>
      <c r="AKG42" s="56"/>
      <c r="AKH42" s="56"/>
      <c r="AKI42" s="56"/>
      <c r="AKJ42" s="56"/>
      <c r="AKK42" s="56"/>
      <c r="AKL42" s="56"/>
      <c r="AKM42" s="56"/>
      <c r="AKN42" s="56"/>
      <c r="AKO42" s="56"/>
      <c r="AKP42" s="56"/>
      <c r="AKQ42" s="56"/>
      <c r="AKR42" s="56"/>
      <c r="AKS42" s="56"/>
      <c r="AKT42" s="56"/>
      <c r="AKU42" s="56"/>
      <c r="AKV42" s="56"/>
      <c r="AKW42" s="56"/>
      <c r="AKX42" s="56"/>
      <c r="AKY42" s="56"/>
      <c r="AKZ42" s="56"/>
      <c r="ALA42" s="56"/>
      <c r="ALB42" s="56"/>
      <c r="ALC42" s="56"/>
      <c r="ALD42" s="56"/>
      <c r="ALE42" s="56"/>
      <c r="ALF42" s="56"/>
    </row>
    <row r="43" spans="1:994" x14ac:dyDescent="0.2">
      <c r="A43" s="29" t="s">
        <v>28</v>
      </c>
      <c r="B43" s="56" t="s">
        <v>332</v>
      </c>
      <c r="C43" s="54"/>
      <c r="D43" s="54"/>
      <c r="F43" s="47">
        <v>1</v>
      </c>
      <c r="I43" s="54"/>
      <c r="J43" s="47">
        <v>1</v>
      </c>
      <c r="K43" s="55"/>
      <c r="L43" s="55"/>
      <c r="M43" s="29"/>
    </row>
    <row r="44" spans="1:994" ht="13.5" customHeight="1" x14ac:dyDescent="0.2">
      <c r="A44" s="29" t="s">
        <v>7</v>
      </c>
      <c r="B44" s="56" t="s">
        <v>335</v>
      </c>
      <c r="C44" s="54"/>
      <c r="D44" s="54"/>
      <c r="I44" s="54"/>
      <c r="K44" s="60"/>
      <c r="L44" s="60"/>
      <c r="N44" s="58"/>
      <c r="O44" s="61"/>
      <c r="P44" s="61"/>
      <c r="Q44" s="58">
        <v>4</v>
      </c>
      <c r="R44" s="58"/>
      <c r="S44" s="61"/>
      <c r="T44" s="58"/>
      <c r="U44" s="58"/>
      <c r="V44" s="58"/>
      <c r="W44" s="58"/>
      <c r="X44" s="58"/>
      <c r="Y44" s="58"/>
      <c r="Z44" s="58"/>
      <c r="AA44" s="58"/>
      <c r="AB44" s="58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  <c r="IW44" s="56"/>
      <c r="IX44" s="56"/>
      <c r="IY44" s="56"/>
      <c r="IZ44" s="56"/>
      <c r="JA44" s="56"/>
      <c r="JB44" s="56"/>
      <c r="JC44" s="56"/>
      <c r="JD44" s="56"/>
      <c r="JE44" s="56"/>
      <c r="JF44" s="56"/>
      <c r="JG44" s="56"/>
      <c r="JH44" s="56"/>
      <c r="JI44" s="56"/>
      <c r="JJ44" s="56"/>
      <c r="JK44" s="56"/>
      <c r="JL44" s="56"/>
      <c r="JM44" s="56"/>
      <c r="JN44" s="56"/>
      <c r="JO44" s="56"/>
      <c r="JP44" s="56"/>
      <c r="JQ44" s="56"/>
      <c r="JR44" s="56"/>
      <c r="JS44" s="56"/>
      <c r="JT44" s="56"/>
      <c r="JU44" s="56"/>
      <c r="JV44" s="56"/>
      <c r="JW44" s="56"/>
      <c r="JX44" s="56"/>
      <c r="JY44" s="56"/>
      <c r="JZ44" s="56"/>
      <c r="KA44" s="56"/>
      <c r="KB44" s="56"/>
      <c r="KC44" s="56"/>
      <c r="KD44" s="56"/>
      <c r="KE44" s="56"/>
      <c r="KF44" s="56"/>
      <c r="KG44" s="56"/>
      <c r="KH44" s="56"/>
      <c r="KI44" s="56"/>
      <c r="KJ44" s="56"/>
      <c r="KK44" s="56"/>
      <c r="KL44" s="56"/>
      <c r="KM44" s="56"/>
      <c r="KN44" s="56"/>
      <c r="KO44" s="56"/>
      <c r="KP44" s="56"/>
      <c r="KQ44" s="56"/>
      <c r="KR44" s="56"/>
      <c r="KS44" s="56"/>
      <c r="KT44" s="56"/>
      <c r="KU44" s="56"/>
      <c r="KV44" s="56"/>
      <c r="KW44" s="56"/>
      <c r="KX44" s="56"/>
      <c r="KY44" s="56"/>
      <c r="KZ44" s="56"/>
      <c r="LA44" s="56"/>
      <c r="LB44" s="56"/>
      <c r="LC44" s="56"/>
      <c r="LD44" s="56"/>
      <c r="LE44" s="56"/>
      <c r="LF44" s="56"/>
      <c r="LG44" s="56"/>
      <c r="LH44" s="56"/>
      <c r="LI44" s="56"/>
      <c r="LJ44" s="56"/>
      <c r="LK44" s="56"/>
      <c r="LL44" s="56"/>
      <c r="LM44" s="56"/>
      <c r="LN44" s="56"/>
      <c r="LO44" s="56"/>
      <c r="LP44" s="56"/>
      <c r="LQ44" s="56"/>
      <c r="LR44" s="56"/>
      <c r="LS44" s="56"/>
      <c r="LT44" s="56"/>
      <c r="LU44" s="56"/>
      <c r="LV44" s="56"/>
      <c r="LW44" s="56"/>
      <c r="LX44" s="56"/>
      <c r="LY44" s="56"/>
      <c r="LZ44" s="56"/>
      <c r="MA44" s="56"/>
      <c r="MB44" s="56"/>
      <c r="MC44" s="56"/>
      <c r="MD44" s="56"/>
      <c r="ME44" s="56"/>
      <c r="MF44" s="56"/>
      <c r="MG44" s="56"/>
      <c r="MH44" s="56"/>
      <c r="MI44" s="56"/>
      <c r="MJ44" s="56"/>
      <c r="MK44" s="56"/>
      <c r="ML44" s="56"/>
      <c r="MM44" s="56"/>
      <c r="MN44" s="56"/>
      <c r="MO44" s="56"/>
      <c r="MP44" s="56"/>
      <c r="MQ44" s="56"/>
      <c r="MR44" s="56"/>
      <c r="MS44" s="56"/>
      <c r="MT44" s="56"/>
      <c r="MU44" s="56"/>
      <c r="MV44" s="56"/>
      <c r="MW44" s="56"/>
      <c r="MX44" s="56"/>
      <c r="MY44" s="56"/>
      <c r="MZ44" s="56"/>
      <c r="NA44" s="56"/>
      <c r="NB44" s="56"/>
      <c r="NC44" s="56"/>
      <c r="ND44" s="56"/>
      <c r="NE44" s="56"/>
      <c r="NF44" s="56"/>
      <c r="NG44" s="56"/>
      <c r="NH44" s="56"/>
      <c r="NI44" s="56"/>
      <c r="NJ44" s="56"/>
      <c r="NK44" s="56"/>
      <c r="NL44" s="56"/>
      <c r="NM44" s="56"/>
      <c r="NN44" s="56"/>
      <c r="NO44" s="56"/>
      <c r="NP44" s="56"/>
      <c r="NQ44" s="56"/>
      <c r="NR44" s="56"/>
      <c r="NS44" s="56"/>
      <c r="NT44" s="56"/>
      <c r="NU44" s="56"/>
      <c r="NV44" s="56"/>
      <c r="NW44" s="56"/>
      <c r="NX44" s="56"/>
      <c r="NY44" s="56"/>
      <c r="NZ44" s="56"/>
      <c r="OA44" s="56"/>
      <c r="OB44" s="56"/>
      <c r="OC44" s="56"/>
      <c r="OD44" s="56"/>
      <c r="OE44" s="56"/>
      <c r="OF44" s="56"/>
      <c r="OG44" s="56"/>
      <c r="OH44" s="56"/>
      <c r="OI44" s="56"/>
      <c r="OJ44" s="56"/>
      <c r="OK44" s="56"/>
      <c r="OL44" s="56"/>
      <c r="OM44" s="56"/>
      <c r="ON44" s="56"/>
      <c r="OO44" s="56"/>
      <c r="OP44" s="56"/>
      <c r="OQ44" s="56"/>
      <c r="OR44" s="56"/>
      <c r="OS44" s="56"/>
      <c r="OT44" s="56"/>
      <c r="OU44" s="56"/>
      <c r="OV44" s="56"/>
      <c r="OW44" s="56"/>
      <c r="OX44" s="56"/>
      <c r="OY44" s="56"/>
      <c r="OZ44" s="56"/>
      <c r="PA44" s="56"/>
      <c r="PB44" s="56"/>
      <c r="PC44" s="56"/>
      <c r="PD44" s="56"/>
      <c r="PE44" s="56"/>
      <c r="PF44" s="56"/>
      <c r="PG44" s="56"/>
      <c r="PH44" s="56"/>
      <c r="PI44" s="56"/>
      <c r="PJ44" s="56"/>
      <c r="PK44" s="56"/>
      <c r="PL44" s="56"/>
      <c r="PM44" s="56"/>
      <c r="PN44" s="56"/>
      <c r="PO44" s="56"/>
      <c r="PP44" s="56"/>
      <c r="PQ44" s="56"/>
      <c r="PR44" s="56"/>
      <c r="PS44" s="56"/>
      <c r="PT44" s="56"/>
      <c r="PU44" s="56"/>
      <c r="PV44" s="56"/>
      <c r="PW44" s="56"/>
      <c r="PX44" s="56"/>
      <c r="PY44" s="56"/>
      <c r="PZ44" s="56"/>
      <c r="QA44" s="56"/>
      <c r="QB44" s="56"/>
      <c r="QC44" s="56"/>
      <c r="QD44" s="56"/>
      <c r="QE44" s="56"/>
      <c r="QF44" s="56"/>
      <c r="QG44" s="56"/>
      <c r="QH44" s="56"/>
      <c r="QI44" s="56"/>
      <c r="QJ44" s="56"/>
      <c r="QK44" s="56"/>
      <c r="QL44" s="56"/>
      <c r="QM44" s="56"/>
      <c r="QN44" s="56"/>
      <c r="QO44" s="56"/>
      <c r="QP44" s="56"/>
      <c r="QQ44" s="56"/>
      <c r="QR44" s="56"/>
      <c r="QS44" s="56"/>
      <c r="QT44" s="56"/>
      <c r="QU44" s="56"/>
      <c r="QV44" s="56"/>
      <c r="QW44" s="56"/>
      <c r="QX44" s="56"/>
      <c r="QY44" s="56"/>
      <c r="QZ44" s="56"/>
      <c r="RA44" s="56"/>
      <c r="RB44" s="56"/>
      <c r="RC44" s="56"/>
      <c r="RD44" s="56"/>
      <c r="RE44" s="56"/>
      <c r="RF44" s="56"/>
      <c r="RG44" s="56"/>
      <c r="RH44" s="56"/>
      <c r="RI44" s="56"/>
      <c r="RJ44" s="56"/>
      <c r="RK44" s="56"/>
      <c r="RL44" s="56"/>
      <c r="RM44" s="56"/>
      <c r="RN44" s="56"/>
      <c r="RO44" s="56"/>
      <c r="RP44" s="56"/>
      <c r="RQ44" s="56"/>
      <c r="RR44" s="56"/>
      <c r="RS44" s="56"/>
      <c r="RT44" s="56"/>
      <c r="RU44" s="56"/>
      <c r="RV44" s="56"/>
      <c r="RW44" s="56"/>
      <c r="RX44" s="56"/>
      <c r="RY44" s="56"/>
      <c r="RZ44" s="56"/>
      <c r="SA44" s="56"/>
      <c r="SB44" s="56"/>
      <c r="SC44" s="56"/>
      <c r="SD44" s="56"/>
      <c r="SE44" s="56"/>
      <c r="SF44" s="56"/>
      <c r="SG44" s="56"/>
      <c r="SH44" s="56"/>
      <c r="SI44" s="56"/>
      <c r="SJ44" s="56"/>
      <c r="SK44" s="56"/>
      <c r="SL44" s="56"/>
      <c r="SM44" s="56"/>
      <c r="SN44" s="56"/>
      <c r="SO44" s="56"/>
      <c r="SP44" s="56"/>
      <c r="SQ44" s="56"/>
      <c r="SR44" s="56"/>
      <c r="SS44" s="56"/>
      <c r="ST44" s="56"/>
      <c r="SU44" s="56"/>
      <c r="SV44" s="56"/>
      <c r="SW44" s="56"/>
      <c r="SX44" s="56"/>
      <c r="SY44" s="56"/>
      <c r="SZ44" s="56"/>
      <c r="TA44" s="56"/>
      <c r="TB44" s="56"/>
      <c r="TC44" s="56"/>
      <c r="TD44" s="56"/>
      <c r="TE44" s="56"/>
      <c r="TF44" s="56"/>
      <c r="TG44" s="56"/>
      <c r="TH44" s="56"/>
      <c r="TI44" s="56"/>
      <c r="TJ44" s="56"/>
      <c r="TK44" s="56"/>
      <c r="TL44" s="56"/>
      <c r="TM44" s="56"/>
      <c r="TN44" s="56"/>
      <c r="TO44" s="56"/>
      <c r="TP44" s="56"/>
      <c r="TQ44" s="56"/>
      <c r="TR44" s="56"/>
      <c r="TS44" s="56"/>
      <c r="TT44" s="56"/>
      <c r="TU44" s="56"/>
      <c r="TV44" s="56"/>
      <c r="TW44" s="56"/>
      <c r="TX44" s="56"/>
      <c r="TY44" s="56"/>
      <c r="TZ44" s="56"/>
      <c r="UA44" s="56"/>
      <c r="UB44" s="56"/>
      <c r="UC44" s="56"/>
      <c r="UD44" s="56"/>
      <c r="UE44" s="56"/>
      <c r="UF44" s="56"/>
      <c r="UG44" s="56"/>
      <c r="UH44" s="56"/>
      <c r="UI44" s="56"/>
      <c r="UJ44" s="56"/>
      <c r="UK44" s="56"/>
      <c r="UL44" s="56"/>
      <c r="UM44" s="56"/>
      <c r="UN44" s="56"/>
      <c r="UO44" s="56"/>
      <c r="UP44" s="56"/>
      <c r="UQ44" s="56"/>
      <c r="UR44" s="56"/>
      <c r="US44" s="56"/>
      <c r="UT44" s="56"/>
      <c r="UU44" s="56"/>
      <c r="UV44" s="56"/>
      <c r="UW44" s="56"/>
      <c r="UX44" s="56"/>
      <c r="UY44" s="56"/>
      <c r="UZ44" s="56"/>
      <c r="VA44" s="56"/>
      <c r="VB44" s="56"/>
      <c r="VC44" s="56"/>
      <c r="VD44" s="56"/>
      <c r="VE44" s="56"/>
      <c r="VF44" s="56"/>
      <c r="VG44" s="56"/>
      <c r="VH44" s="56"/>
      <c r="VI44" s="56"/>
      <c r="VJ44" s="56"/>
      <c r="VK44" s="56"/>
      <c r="VL44" s="56"/>
      <c r="VM44" s="56"/>
      <c r="VN44" s="56"/>
      <c r="VO44" s="56"/>
      <c r="VP44" s="56"/>
      <c r="VQ44" s="56"/>
      <c r="VR44" s="56"/>
      <c r="VS44" s="56"/>
      <c r="VT44" s="56"/>
      <c r="VU44" s="56"/>
      <c r="VV44" s="56"/>
      <c r="VW44" s="56"/>
      <c r="VX44" s="56"/>
      <c r="VY44" s="56"/>
      <c r="VZ44" s="56"/>
      <c r="WA44" s="56"/>
      <c r="WB44" s="56"/>
      <c r="WC44" s="56"/>
      <c r="WD44" s="56"/>
      <c r="WE44" s="56"/>
      <c r="WF44" s="56"/>
      <c r="WG44" s="56"/>
      <c r="WH44" s="56"/>
      <c r="WI44" s="56"/>
      <c r="WJ44" s="56"/>
      <c r="WK44" s="56"/>
      <c r="WL44" s="56"/>
      <c r="WM44" s="56"/>
      <c r="WN44" s="56"/>
      <c r="WO44" s="56"/>
      <c r="WP44" s="56"/>
      <c r="WQ44" s="56"/>
      <c r="WR44" s="56"/>
      <c r="WS44" s="56"/>
      <c r="WT44" s="56"/>
      <c r="WU44" s="56"/>
      <c r="WV44" s="56"/>
      <c r="WW44" s="56"/>
      <c r="WX44" s="56"/>
      <c r="WY44" s="56"/>
      <c r="WZ44" s="56"/>
      <c r="XA44" s="56"/>
      <c r="XB44" s="56"/>
      <c r="XC44" s="56"/>
      <c r="XD44" s="56"/>
      <c r="XE44" s="56"/>
      <c r="XF44" s="56"/>
      <c r="XG44" s="56"/>
      <c r="XH44" s="56"/>
      <c r="XI44" s="56"/>
      <c r="XJ44" s="56"/>
      <c r="XK44" s="56"/>
      <c r="XL44" s="56"/>
      <c r="XM44" s="56"/>
      <c r="XN44" s="56"/>
      <c r="XO44" s="56"/>
      <c r="XP44" s="56"/>
      <c r="XQ44" s="56"/>
      <c r="XR44" s="56"/>
      <c r="XS44" s="56"/>
      <c r="XT44" s="56"/>
      <c r="XU44" s="56"/>
      <c r="XV44" s="56"/>
      <c r="XW44" s="56"/>
      <c r="XX44" s="56"/>
      <c r="XY44" s="56"/>
      <c r="XZ44" s="56"/>
      <c r="YA44" s="56"/>
      <c r="YB44" s="56"/>
      <c r="YC44" s="56"/>
      <c r="YD44" s="56"/>
      <c r="YE44" s="56"/>
      <c r="YF44" s="56"/>
      <c r="YG44" s="56"/>
      <c r="YH44" s="56"/>
      <c r="YI44" s="56"/>
      <c r="YJ44" s="56"/>
      <c r="YK44" s="56"/>
      <c r="YL44" s="56"/>
      <c r="YM44" s="56"/>
      <c r="YN44" s="56"/>
      <c r="YO44" s="56"/>
      <c r="YP44" s="56"/>
      <c r="YQ44" s="56"/>
      <c r="YR44" s="56"/>
      <c r="YS44" s="56"/>
      <c r="YT44" s="56"/>
      <c r="YU44" s="56"/>
      <c r="YV44" s="56"/>
      <c r="YW44" s="56"/>
      <c r="YX44" s="56"/>
      <c r="YY44" s="56"/>
      <c r="YZ44" s="56"/>
      <c r="ZA44" s="56"/>
      <c r="ZB44" s="56"/>
      <c r="ZC44" s="56"/>
      <c r="ZD44" s="56"/>
      <c r="ZE44" s="56"/>
      <c r="ZF44" s="56"/>
      <c r="ZG44" s="56"/>
      <c r="ZH44" s="56"/>
      <c r="ZI44" s="56"/>
      <c r="ZJ44" s="56"/>
      <c r="ZK44" s="56"/>
      <c r="ZL44" s="56"/>
      <c r="ZM44" s="56"/>
      <c r="ZN44" s="56"/>
      <c r="ZO44" s="56"/>
      <c r="ZP44" s="56"/>
      <c r="ZQ44" s="56"/>
      <c r="ZR44" s="56"/>
      <c r="ZS44" s="56"/>
      <c r="ZT44" s="56"/>
      <c r="ZU44" s="56"/>
      <c r="ZV44" s="56"/>
      <c r="ZW44" s="56"/>
      <c r="ZX44" s="56"/>
      <c r="ZY44" s="56"/>
      <c r="ZZ44" s="56"/>
      <c r="AAA44" s="56"/>
      <c r="AAB44" s="56"/>
      <c r="AAC44" s="56"/>
      <c r="AAD44" s="56"/>
      <c r="AAE44" s="56"/>
      <c r="AAF44" s="56"/>
      <c r="AAG44" s="56"/>
      <c r="AAH44" s="56"/>
      <c r="AAI44" s="56"/>
      <c r="AAJ44" s="56"/>
      <c r="AAK44" s="56"/>
      <c r="AAL44" s="56"/>
      <c r="AAM44" s="56"/>
      <c r="AAN44" s="56"/>
      <c r="AAO44" s="56"/>
      <c r="AAP44" s="56"/>
      <c r="AAQ44" s="56"/>
      <c r="AAR44" s="56"/>
      <c r="AAS44" s="56"/>
      <c r="AAT44" s="56"/>
      <c r="AAU44" s="56"/>
      <c r="AAV44" s="56"/>
      <c r="AAW44" s="56"/>
      <c r="AAX44" s="56"/>
      <c r="AAY44" s="56"/>
      <c r="AAZ44" s="56"/>
      <c r="ABA44" s="56"/>
      <c r="ABB44" s="56"/>
      <c r="ABC44" s="56"/>
      <c r="ABD44" s="56"/>
      <c r="ABE44" s="56"/>
      <c r="ABF44" s="56"/>
      <c r="ABG44" s="56"/>
      <c r="ABH44" s="56"/>
      <c r="ABI44" s="56"/>
      <c r="ABJ44" s="56"/>
      <c r="ABK44" s="56"/>
      <c r="ABL44" s="56"/>
      <c r="ABM44" s="56"/>
      <c r="ABN44" s="56"/>
      <c r="ABO44" s="56"/>
      <c r="ABP44" s="56"/>
      <c r="ABQ44" s="56"/>
      <c r="ABR44" s="56"/>
      <c r="ABS44" s="56"/>
      <c r="ABT44" s="56"/>
      <c r="ABU44" s="56"/>
      <c r="ABV44" s="56"/>
      <c r="ABW44" s="56"/>
      <c r="ABX44" s="56"/>
      <c r="ABY44" s="56"/>
      <c r="ABZ44" s="56"/>
      <c r="ACA44" s="56"/>
      <c r="ACB44" s="56"/>
      <c r="ACC44" s="56"/>
      <c r="ACD44" s="56"/>
      <c r="ACE44" s="56"/>
      <c r="ACF44" s="56"/>
      <c r="ACG44" s="56"/>
      <c r="ACH44" s="56"/>
      <c r="ACI44" s="56"/>
      <c r="ACJ44" s="56"/>
      <c r="ACK44" s="56"/>
      <c r="ACL44" s="56"/>
      <c r="ACM44" s="56"/>
      <c r="ACN44" s="56"/>
      <c r="ACO44" s="56"/>
      <c r="ACP44" s="56"/>
      <c r="ACQ44" s="56"/>
      <c r="ACR44" s="56"/>
      <c r="ACS44" s="56"/>
      <c r="ACT44" s="56"/>
      <c r="ACU44" s="56"/>
      <c r="ACV44" s="56"/>
      <c r="ACW44" s="56"/>
      <c r="ACX44" s="56"/>
      <c r="ACY44" s="56"/>
      <c r="ACZ44" s="56"/>
      <c r="ADA44" s="56"/>
      <c r="ADB44" s="56"/>
      <c r="ADC44" s="56"/>
      <c r="ADD44" s="56"/>
      <c r="ADE44" s="56"/>
      <c r="ADF44" s="56"/>
      <c r="ADG44" s="56"/>
      <c r="ADH44" s="56"/>
      <c r="ADI44" s="56"/>
      <c r="ADJ44" s="56"/>
      <c r="ADK44" s="56"/>
      <c r="ADL44" s="56"/>
      <c r="ADM44" s="56"/>
      <c r="ADN44" s="56"/>
      <c r="ADO44" s="56"/>
      <c r="ADP44" s="56"/>
      <c r="ADQ44" s="56"/>
      <c r="ADR44" s="56"/>
      <c r="ADS44" s="56"/>
      <c r="ADT44" s="56"/>
      <c r="ADU44" s="56"/>
      <c r="ADV44" s="56"/>
      <c r="ADW44" s="56"/>
      <c r="ADX44" s="56"/>
      <c r="ADY44" s="56"/>
      <c r="ADZ44" s="56"/>
      <c r="AEA44" s="56"/>
      <c r="AEB44" s="56"/>
      <c r="AEC44" s="56"/>
      <c r="AED44" s="56"/>
      <c r="AEE44" s="56"/>
      <c r="AEF44" s="56"/>
      <c r="AEG44" s="56"/>
      <c r="AEH44" s="56"/>
      <c r="AEI44" s="56"/>
      <c r="AEJ44" s="56"/>
      <c r="AEK44" s="56"/>
      <c r="AEL44" s="56"/>
      <c r="AEM44" s="56"/>
      <c r="AEN44" s="56"/>
      <c r="AEO44" s="56"/>
      <c r="AEP44" s="56"/>
      <c r="AEQ44" s="56"/>
      <c r="AER44" s="56"/>
      <c r="AES44" s="56"/>
      <c r="AET44" s="56"/>
      <c r="AEU44" s="56"/>
      <c r="AEV44" s="56"/>
      <c r="AEW44" s="56"/>
      <c r="AEX44" s="56"/>
      <c r="AEY44" s="56"/>
      <c r="AEZ44" s="56"/>
      <c r="AFA44" s="56"/>
      <c r="AFB44" s="56"/>
      <c r="AFC44" s="56"/>
      <c r="AFD44" s="56"/>
      <c r="AFE44" s="56"/>
      <c r="AFF44" s="56"/>
      <c r="AFG44" s="56"/>
      <c r="AFH44" s="56"/>
      <c r="AFI44" s="56"/>
      <c r="AFJ44" s="56"/>
      <c r="AFK44" s="56"/>
      <c r="AFL44" s="56"/>
      <c r="AFM44" s="56"/>
      <c r="AFN44" s="56"/>
      <c r="AFO44" s="56"/>
      <c r="AFP44" s="56"/>
      <c r="AFQ44" s="56"/>
      <c r="AFR44" s="56"/>
      <c r="AFS44" s="56"/>
      <c r="AFT44" s="56"/>
      <c r="AFU44" s="56"/>
      <c r="AFV44" s="56"/>
      <c r="AFW44" s="56"/>
      <c r="AFX44" s="56"/>
      <c r="AFY44" s="56"/>
      <c r="AFZ44" s="56"/>
      <c r="AGA44" s="56"/>
      <c r="AGB44" s="56"/>
      <c r="AGC44" s="56"/>
      <c r="AGD44" s="56"/>
      <c r="AGE44" s="56"/>
      <c r="AGF44" s="56"/>
      <c r="AGG44" s="56"/>
      <c r="AGH44" s="56"/>
      <c r="AGI44" s="56"/>
      <c r="AGJ44" s="56"/>
      <c r="AGK44" s="56"/>
      <c r="AGL44" s="56"/>
      <c r="AGM44" s="56"/>
      <c r="AGN44" s="56"/>
      <c r="AGO44" s="56"/>
      <c r="AGP44" s="56"/>
      <c r="AGQ44" s="56"/>
      <c r="AGR44" s="56"/>
      <c r="AGS44" s="56"/>
      <c r="AGT44" s="56"/>
      <c r="AGU44" s="56"/>
      <c r="AGV44" s="56"/>
      <c r="AGW44" s="56"/>
      <c r="AGX44" s="56"/>
      <c r="AGY44" s="56"/>
      <c r="AGZ44" s="56"/>
      <c r="AHA44" s="56"/>
      <c r="AHB44" s="56"/>
      <c r="AHC44" s="56"/>
      <c r="AHD44" s="56"/>
      <c r="AHE44" s="56"/>
      <c r="AHF44" s="56"/>
      <c r="AHG44" s="56"/>
      <c r="AHH44" s="56"/>
      <c r="AHI44" s="56"/>
      <c r="AHJ44" s="56"/>
      <c r="AHK44" s="56"/>
      <c r="AHL44" s="56"/>
      <c r="AHM44" s="56"/>
      <c r="AHN44" s="56"/>
      <c r="AHO44" s="56"/>
      <c r="AHP44" s="56"/>
      <c r="AHQ44" s="56"/>
      <c r="AHR44" s="56"/>
      <c r="AHS44" s="56"/>
      <c r="AHT44" s="56"/>
      <c r="AHU44" s="56"/>
      <c r="AHV44" s="56"/>
      <c r="AHW44" s="56"/>
      <c r="AHX44" s="56"/>
      <c r="AHY44" s="56"/>
      <c r="AHZ44" s="56"/>
      <c r="AIA44" s="56"/>
      <c r="AIB44" s="56"/>
      <c r="AIC44" s="56"/>
      <c r="AID44" s="56"/>
      <c r="AIE44" s="56"/>
      <c r="AIF44" s="56"/>
      <c r="AIG44" s="56"/>
      <c r="AIH44" s="56"/>
      <c r="AII44" s="56"/>
      <c r="AIJ44" s="56"/>
      <c r="AIK44" s="56"/>
      <c r="AIL44" s="56"/>
      <c r="AIM44" s="56"/>
      <c r="AIN44" s="56"/>
      <c r="AIO44" s="56"/>
      <c r="AIP44" s="56"/>
      <c r="AIQ44" s="56"/>
      <c r="AIR44" s="56"/>
      <c r="AIS44" s="56"/>
      <c r="AIT44" s="56"/>
      <c r="AIU44" s="56"/>
      <c r="AIV44" s="56"/>
      <c r="AIW44" s="56"/>
      <c r="AIX44" s="56"/>
      <c r="AIY44" s="56"/>
      <c r="AIZ44" s="56"/>
      <c r="AJA44" s="56"/>
      <c r="AJB44" s="56"/>
      <c r="AJC44" s="56"/>
      <c r="AJD44" s="56"/>
      <c r="AJE44" s="56"/>
      <c r="AJF44" s="56"/>
      <c r="AJG44" s="56"/>
      <c r="AJH44" s="56"/>
      <c r="AJI44" s="56"/>
      <c r="AJJ44" s="56"/>
      <c r="AJK44" s="56"/>
      <c r="AJL44" s="56"/>
      <c r="AJM44" s="56"/>
      <c r="AJN44" s="56"/>
      <c r="AJO44" s="56"/>
      <c r="AJP44" s="56"/>
      <c r="AJQ44" s="56"/>
      <c r="AJR44" s="56"/>
      <c r="AJS44" s="56"/>
      <c r="AJT44" s="56"/>
      <c r="AJU44" s="56"/>
      <c r="AJV44" s="56"/>
      <c r="AJW44" s="56"/>
      <c r="AJX44" s="56"/>
      <c r="AJY44" s="56"/>
      <c r="AJZ44" s="56"/>
      <c r="AKA44" s="56"/>
      <c r="AKB44" s="56"/>
      <c r="AKC44" s="56"/>
      <c r="AKD44" s="56"/>
      <c r="AKE44" s="56"/>
      <c r="AKF44" s="56"/>
      <c r="AKG44" s="56"/>
      <c r="AKH44" s="56"/>
      <c r="AKI44" s="56"/>
      <c r="AKJ44" s="56"/>
      <c r="AKK44" s="56"/>
      <c r="AKL44" s="56"/>
      <c r="AKM44" s="56"/>
      <c r="AKN44" s="56"/>
      <c r="AKO44" s="56"/>
      <c r="AKP44" s="56"/>
      <c r="AKQ44" s="56"/>
      <c r="AKR44" s="56"/>
      <c r="AKS44" s="56"/>
      <c r="AKT44" s="56"/>
      <c r="AKU44" s="56"/>
      <c r="AKV44" s="56"/>
      <c r="AKW44" s="56"/>
      <c r="AKX44" s="56"/>
      <c r="AKY44" s="56"/>
      <c r="AKZ44" s="56"/>
      <c r="ALA44" s="56"/>
      <c r="ALB44" s="56"/>
      <c r="ALC44" s="56"/>
      <c r="ALD44" s="56"/>
      <c r="ALE44" s="56"/>
      <c r="ALF44" s="56"/>
    </row>
    <row r="45" spans="1:994" ht="13.5" customHeight="1" x14ac:dyDescent="0.2">
      <c r="A45" s="29" t="s">
        <v>11</v>
      </c>
      <c r="B45" s="56" t="s">
        <v>47</v>
      </c>
      <c r="C45" s="54"/>
      <c r="D45" s="54"/>
      <c r="I45" s="54"/>
      <c r="J45" s="47">
        <v>1</v>
      </c>
      <c r="K45" s="60"/>
      <c r="L45" s="60"/>
      <c r="N45" s="58"/>
      <c r="O45" s="61"/>
      <c r="P45" s="61"/>
      <c r="Q45" s="58">
        <v>4</v>
      </c>
      <c r="R45" s="58"/>
      <c r="S45" s="61"/>
      <c r="T45" s="58"/>
      <c r="U45" s="58"/>
      <c r="V45" s="58"/>
      <c r="W45" s="58"/>
      <c r="X45" s="58"/>
      <c r="Y45" s="58"/>
      <c r="Z45" s="58"/>
      <c r="AA45" s="58"/>
      <c r="AB45" s="58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6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6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6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6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6"/>
      <c r="SC45" s="56"/>
      <c r="SD45" s="56"/>
      <c r="SE45" s="56"/>
      <c r="SF45" s="56"/>
      <c r="SG45" s="56"/>
      <c r="SH45" s="56"/>
      <c r="SI45" s="56"/>
      <c r="SJ45" s="56"/>
      <c r="SK45" s="56"/>
      <c r="SL45" s="56"/>
      <c r="SM45" s="56"/>
      <c r="SN45" s="56"/>
      <c r="SO45" s="56"/>
      <c r="SP45" s="56"/>
      <c r="SQ45" s="56"/>
      <c r="SR45" s="56"/>
      <c r="SS45" s="56"/>
      <c r="ST45" s="56"/>
      <c r="SU45" s="56"/>
      <c r="SV45" s="56"/>
      <c r="SW45" s="56"/>
      <c r="SX45" s="56"/>
      <c r="SY45" s="56"/>
      <c r="SZ45" s="56"/>
      <c r="TA45" s="56"/>
      <c r="TB45" s="56"/>
      <c r="TC45" s="56"/>
      <c r="TD45" s="56"/>
      <c r="TE45" s="56"/>
      <c r="TF45" s="56"/>
      <c r="TG45" s="56"/>
      <c r="TH45" s="56"/>
      <c r="TI45" s="56"/>
      <c r="TJ45" s="56"/>
      <c r="TK45" s="56"/>
      <c r="TL45" s="56"/>
      <c r="TM45" s="56"/>
      <c r="TN45" s="56"/>
      <c r="TO45" s="56"/>
      <c r="TP45" s="56"/>
      <c r="TQ45" s="56"/>
      <c r="TR45" s="56"/>
      <c r="TS45" s="56"/>
      <c r="TT45" s="56"/>
      <c r="TU45" s="56"/>
      <c r="TV45" s="56"/>
      <c r="TW45" s="56"/>
      <c r="TX45" s="56"/>
      <c r="TY45" s="56"/>
      <c r="TZ45" s="56"/>
      <c r="UA45" s="56"/>
      <c r="UB45" s="56"/>
      <c r="UC45" s="56"/>
      <c r="UD45" s="56"/>
      <c r="UE45" s="56"/>
      <c r="UF45" s="56"/>
      <c r="UG45" s="56"/>
      <c r="UH45" s="56"/>
      <c r="UI45" s="56"/>
      <c r="UJ45" s="56"/>
      <c r="UK45" s="56"/>
      <c r="UL45" s="56"/>
      <c r="UM45" s="56"/>
      <c r="UN45" s="56"/>
      <c r="UO45" s="56"/>
      <c r="UP45" s="56"/>
      <c r="UQ45" s="56"/>
      <c r="UR45" s="56"/>
      <c r="US45" s="56"/>
      <c r="UT45" s="56"/>
      <c r="UU45" s="56"/>
      <c r="UV45" s="56"/>
      <c r="UW45" s="56"/>
      <c r="UX45" s="56"/>
      <c r="UY45" s="56"/>
      <c r="UZ45" s="56"/>
      <c r="VA45" s="56"/>
      <c r="VB45" s="56"/>
      <c r="VC45" s="56"/>
      <c r="VD45" s="56"/>
      <c r="VE45" s="56"/>
      <c r="VF45" s="56"/>
      <c r="VG45" s="56"/>
      <c r="VH45" s="56"/>
      <c r="VI45" s="56"/>
      <c r="VJ45" s="56"/>
      <c r="VK45" s="56"/>
      <c r="VL45" s="56"/>
      <c r="VM45" s="56"/>
      <c r="VN45" s="56"/>
      <c r="VO45" s="56"/>
      <c r="VP45" s="56"/>
      <c r="VQ45" s="56"/>
      <c r="VR45" s="56"/>
      <c r="VS45" s="56"/>
      <c r="VT45" s="56"/>
      <c r="VU45" s="56"/>
      <c r="VV45" s="56"/>
      <c r="VW45" s="56"/>
      <c r="VX45" s="56"/>
      <c r="VY45" s="56"/>
      <c r="VZ45" s="56"/>
      <c r="WA45" s="56"/>
      <c r="WB45" s="56"/>
      <c r="WC45" s="56"/>
      <c r="WD45" s="56"/>
      <c r="WE45" s="56"/>
      <c r="WF45" s="56"/>
      <c r="WG45" s="56"/>
      <c r="WH45" s="56"/>
      <c r="WI45" s="56"/>
      <c r="WJ45" s="56"/>
      <c r="WK45" s="56"/>
      <c r="WL45" s="56"/>
      <c r="WM45" s="56"/>
      <c r="WN45" s="56"/>
      <c r="WO45" s="56"/>
      <c r="WP45" s="56"/>
      <c r="WQ45" s="56"/>
      <c r="WR45" s="56"/>
      <c r="WS45" s="56"/>
      <c r="WT45" s="56"/>
      <c r="WU45" s="56"/>
      <c r="WV45" s="56"/>
      <c r="WW45" s="56"/>
      <c r="WX45" s="56"/>
      <c r="WY45" s="56"/>
      <c r="WZ45" s="56"/>
      <c r="XA45" s="56"/>
      <c r="XB45" s="56"/>
      <c r="XC45" s="56"/>
      <c r="XD45" s="56"/>
      <c r="XE45" s="56"/>
      <c r="XF45" s="56"/>
      <c r="XG45" s="56"/>
      <c r="XH45" s="56"/>
      <c r="XI45" s="56"/>
      <c r="XJ45" s="56"/>
      <c r="XK45" s="56"/>
      <c r="XL45" s="56"/>
      <c r="XM45" s="56"/>
      <c r="XN45" s="56"/>
      <c r="XO45" s="56"/>
      <c r="XP45" s="56"/>
      <c r="XQ45" s="56"/>
      <c r="XR45" s="56"/>
      <c r="XS45" s="56"/>
      <c r="XT45" s="56"/>
      <c r="XU45" s="56"/>
      <c r="XV45" s="56"/>
      <c r="XW45" s="56"/>
      <c r="XX45" s="56"/>
      <c r="XY45" s="56"/>
      <c r="XZ45" s="56"/>
      <c r="YA45" s="56"/>
      <c r="YB45" s="56"/>
      <c r="YC45" s="56"/>
      <c r="YD45" s="56"/>
      <c r="YE45" s="56"/>
      <c r="YF45" s="56"/>
      <c r="YG45" s="56"/>
      <c r="YH45" s="56"/>
      <c r="YI45" s="56"/>
      <c r="YJ45" s="56"/>
      <c r="YK45" s="56"/>
      <c r="YL45" s="56"/>
      <c r="YM45" s="56"/>
      <c r="YN45" s="56"/>
      <c r="YO45" s="56"/>
      <c r="YP45" s="56"/>
      <c r="YQ45" s="56"/>
      <c r="YR45" s="56"/>
      <c r="YS45" s="56"/>
      <c r="YT45" s="56"/>
      <c r="YU45" s="56"/>
      <c r="YV45" s="56"/>
      <c r="YW45" s="56"/>
      <c r="YX45" s="56"/>
      <c r="YY45" s="56"/>
      <c r="YZ45" s="56"/>
      <c r="ZA45" s="56"/>
      <c r="ZB45" s="56"/>
      <c r="ZC45" s="56"/>
      <c r="ZD45" s="56"/>
      <c r="ZE45" s="56"/>
      <c r="ZF45" s="56"/>
      <c r="ZG45" s="56"/>
      <c r="ZH45" s="56"/>
      <c r="ZI45" s="56"/>
      <c r="ZJ45" s="56"/>
      <c r="ZK45" s="56"/>
      <c r="ZL45" s="56"/>
      <c r="ZM45" s="56"/>
      <c r="ZN45" s="56"/>
      <c r="ZO45" s="56"/>
      <c r="ZP45" s="56"/>
      <c r="ZQ45" s="56"/>
      <c r="ZR45" s="56"/>
      <c r="ZS45" s="56"/>
      <c r="ZT45" s="56"/>
      <c r="ZU45" s="56"/>
      <c r="ZV45" s="56"/>
      <c r="ZW45" s="56"/>
      <c r="ZX45" s="56"/>
      <c r="ZY45" s="56"/>
      <c r="ZZ45" s="56"/>
      <c r="AAA45" s="56"/>
      <c r="AAB45" s="56"/>
      <c r="AAC45" s="56"/>
      <c r="AAD45" s="56"/>
      <c r="AAE45" s="56"/>
      <c r="AAF45" s="56"/>
      <c r="AAG45" s="56"/>
      <c r="AAH45" s="56"/>
      <c r="AAI45" s="56"/>
      <c r="AAJ45" s="56"/>
      <c r="AAK45" s="56"/>
      <c r="AAL45" s="56"/>
      <c r="AAM45" s="56"/>
      <c r="AAN45" s="56"/>
      <c r="AAO45" s="56"/>
      <c r="AAP45" s="56"/>
      <c r="AAQ45" s="56"/>
      <c r="AAR45" s="56"/>
      <c r="AAS45" s="56"/>
      <c r="AAT45" s="56"/>
      <c r="AAU45" s="56"/>
      <c r="AAV45" s="56"/>
      <c r="AAW45" s="56"/>
      <c r="AAX45" s="56"/>
      <c r="AAY45" s="56"/>
      <c r="AAZ45" s="56"/>
      <c r="ABA45" s="56"/>
      <c r="ABB45" s="56"/>
      <c r="ABC45" s="56"/>
      <c r="ABD45" s="56"/>
      <c r="ABE45" s="56"/>
      <c r="ABF45" s="56"/>
      <c r="ABG45" s="56"/>
      <c r="ABH45" s="56"/>
      <c r="ABI45" s="56"/>
      <c r="ABJ45" s="56"/>
      <c r="ABK45" s="56"/>
      <c r="ABL45" s="56"/>
      <c r="ABM45" s="56"/>
      <c r="ABN45" s="56"/>
      <c r="ABO45" s="56"/>
      <c r="ABP45" s="56"/>
      <c r="ABQ45" s="56"/>
      <c r="ABR45" s="56"/>
      <c r="ABS45" s="56"/>
      <c r="ABT45" s="56"/>
      <c r="ABU45" s="56"/>
      <c r="ABV45" s="56"/>
      <c r="ABW45" s="56"/>
      <c r="ABX45" s="56"/>
      <c r="ABY45" s="56"/>
      <c r="ABZ45" s="56"/>
      <c r="ACA45" s="56"/>
      <c r="ACB45" s="56"/>
      <c r="ACC45" s="56"/>
      <c r="ACD45" s="56"/>
      <c r="ACE45" s="56"/>
      <c r="ACF45" s="56"/>
      <c r="ACG45" s="56"/>
      <c r="ACH45" s="56"/>
      <c r="ACI45" s="56"/>
      <c r="ACJ45" s="56"/>
      <c r="ACK45" s="56"/>
      <c r="ACL45" s="56"/>
      <c r="ACM45" s="56"/>
      <c r="ACN45" s="56"/>
      <c r="ACO45" s="56"/>
      <c r="ACP45" s="56"/>
      <c r="ACQ45" s="56"/>
      <c r="ACR45" s="56"/>
      <c r="ACS45" s="56"/>
      <c r="ACT45" s="56"/>
      <c r="ACU45" s="56"/>
      <c r="ACV45" s="56"/>
      <c r="ACW45" s="56"/>
      <c r="ACX45" s="56"/>
      <c r="ACY45" s="56"/>
      <c r="ACZ45" s="56"/>
      <c r="ADA45" s="56"/>
      <c r="ADB45" s="56"/>
      <c r="ADC45" s="56"/>
      <c r="ADD45" s="56"/>
      <c r="ADE45" s="56"/>
      <c r="ADF45" s="56"/>
      <c r="ADG45" s="56"/>
      <c r="ADH45" s="56"/>
      <c r="ADI45" s="56"/>
      <c r="ADJ45" s="56"/>
      <c r="ADK45" s="56"/>
      <c r="ADL45" s="56"/>
      <c r="ADM45" s="56"/>
      <c r="ADN45" s="56"/>
      <c r="ADO45" s="56"/>
      <c r="ADP45" s="56"/>
      <c r="ADQ45" s="56"/>
      <c r="ADR45" s="56"/>
      <c r="ADS45" s="56"/>
      <c r="ADT45" s="56"/>
      <c r="ADU45" s="56"/>
      <c r="ADV45" s="56"/>
      <c r="ADW45" s="56"/>
      <c r="ADX45" s="56"/>
      <c r="ADY45" s="56"/>
      <c r="ADZ45" s="56"/>
      <c r="AEA45" s="56"/>
      <c r="AEB45" s="56"/>
      <c r="AEC45" s="56"/>
      <c r="AED45" s="56"/>
      <c r="AEE45" s="56"/>
      <c r="AEF45" s="56"/>
      <c r="AEG45" s="56"/>
      <c r="AEH45" s="56"/>
      <c r="AEI45" s="56"/>
      <c r="AEJ45" s="56"/>
      <c r="AEK45" s="56"/>
      <c r="AEL45" s="56"/>
      <c r="AEM45" s="56"/>
      <c r="AEN45" s="56"/>
      <c r="AEO45" s="56"/>
      <c r="AEP45" s="56"/>
      <c r="AEQ45" s="56"/>
      <c r="AER45" s="56"/>
      <c r="AES45" s="56"/>
      <c r="AET45" s="56"/>
      <c r="AEU45" s="56"/>
      <c r="AEV45" s="56"/>
      <c r="AEW45" s="56"/>
      <c r="AEX45" s="56"/>
      <c r="AEY45" s="56"/>
      <c r="AEZ45" s="56"/>
      <c r="AFA45" s="56"/>
      <c r="AFB45" s="56"/>
      <c r="AFC45" s="56"/>
      <c r="AFD45" s="56"/>
      <c r="AFE45" s="56"/>
      <c r="AFF45" s="56"/>
      <c r="AFG45" s="56"/>
      <c r="AFH45" s="56"/>
      <c r="AFI45" s="56"/>
      <c r="AFJ45" s="56"/>
      <c r="AFK45" s="56"/>
      <c r="AFL45" s="56"/>
      <c r="AFM45" s="56"/>
      <c r="AFN45" s="56"/>
      <c r="AFO45" s="56"/>
      <c r="AFP45" s="56"/>
      <c r="AFQ45" s="56"/>
      <c r="AFR45" s="56"/>
      <c r="AFS45" s="56"/>
      <c r="AFT45" s="56"/>
      <c r="AFU45" s="56"/>
      <c r="AFV45" s="56"/>
      <c r="AFW45" s="56"/>
      <c r="AFX45" s="56"/>
      <c r="AFY45" s="56"/>
      <c r="AFZ45" s="56"/>
      <c r="AGA45" s="56"/>
      <c r="AGB45" s="56"/>
      <c r="AGC45" s="56"/>
      <c r="AGD45" s="56"/>
      <c r="AGE45" s="56"/>
      <c r="AGF45" s="56"/>
      <c r="AGG45" s="56"/>
      <c r="AGH45" s="56"/>
      <c r="AGI45" s="56"/>
      <c r="AGJ45" s="56"/>
      <c r="AGK45" s="56"/>
      <c r="AGL45" s="56"/>
      <c r="AGM45" s="56"/>
      <c r="AGN45" s="56"/>
      <c r="AGO45" s="56"/>
      <c r="AGP45" s="56"/>
      <c r="AGQ45" s="56"/>
      <c r="AGR45" s="56"/>
      <c r="AGS45" s="56"/>
      <c r="AGT45" s="56"/>
      <c r="AGU45" s="56"/>
      <c r="AGV45" s="56"/>
      <c r="AGW45" s="56"/>
      <c r="AGX45" s="56"/>
      <c r="AGY45" s="56"/>
      <c r="AGZ45" s="56"/>
      <c r="AHA45" s="56"/>
      <c r="AHB45" s="56"/>
      <c r="AHC45" s="56"/>
      <c r="AHD45" s="56"/>
      <c r="AHE45" s="56"/>
      <c r="AHF45" s="56"/>
      <c r="AHG45" s="56"/>
      <c r="AHH45" s="56"/>
      <c r="AHI45" s="56"/>
      <c r="AHJ45" s="56"/>
      <c r="AHK45" s="56"/>
      <c r="AHL45" s="56"/>
      <c r="AHM45" s="56"/>
      <c r="AHN45" s="56"/>
      <c r="AHO45" s="56"/>
      <c r="AHP45" s="56"/>
      <c r="AHQ45" s="56"/>
      <c r="AHR45" s="56"/>
      <c r="AHS45" s="56"/>
      <c r="AHT45" s="56"/>
      <c r="AHU45" s="56"/>
      <c r="AHV45" s="56"/>
      <c r="AHW45" s="56"/>
      <c r="AHX45" s="56"/>
      <c r="AHY45" s="56"/>
      <c r="AHZ45" s="56"/>
      <c r="AIA45" s="56"/>
      <c r="AIB45" s="56"/>
      <c r="AIC45" s="56"/>
      <c r="AID45" s="56"/>
      <c r="AIE45" s="56"/>
      <c r="AIF45" s="56"/>
      <c r="AIG45" s="56"/>
      <c r="AIH45" s="56"/>
      <c r="AII45" s="56"/>
      <c r="AIJ45" s="56"/>
      <c r="AIK45" s="56"/>
      <c r="AIL45" s="56"/>
      <c r="AIM45" s="56"/>
      <c r="AIN45" s="56"/>
      <c r="AIO45" s="56"/>
      <c r="AIP45" s="56"/>
      <c r="AIQ45" s="56"/>
      <c r="AIR45" s="56"/>
      <c r="AIS45" s="56"/>
      <c r="AIT45" s="56"/>
      <c r="AIU45" s="56"/>
      <c r="AIV45" s="56"/>
      <c r="AIW45" s="56"/>
      <c r="AIX45" s="56"/>
      <c r="AIY45" s="56"/>
      <c r="AIZ45" s="56"/>
      <c r="AJA45" s="56"/>
      <c r="AJB45" s="56"/>
      <c r="AJC45" s="56"/>
      <c r="AJD45" s="56"/>
      <c r="AJE45" s="56"/>
      <c r="AJF45" s="56"/>
      <c r="AJG45" s="56"/>
      <c r="AJH45" s="56"/>
      <c r="AJI45" s="56"/>
      <c r="AJJ45" s="56"/>
      <c r="AJK45" s="56"/>
      <c r="AJL45" s="56"/>
      <c r="AJM45" s="56"/>
      <c r="AJN45" s="56"/>
      <c r="AJO45" s="56"/>
      <c r="AJP45" s="56"/>
      <c r="AJQ45" s="56"/>
      <c r="AJR45" s="56"/>
      <c r="AJS45" s="56"/>
      <c r="AJT45" s="56"/>
      <c r="AJU45" s="56"/>
      <c r="AJV45" s="56"/>
      <c r="AJW45" s="56"/>
      <c r="AJX45" s="56"/>
      <c r="AJY45" s="56"/>
      <c r="AJZ45" s="56"/>
      <c r="AKA45" s="56"/>
      <c r="AKB45" s="56"/>
      <c r="AKC45" s="56"/>
      <c r="AKD45" s="56"/>
      <c r="AKE45" s="56"/>
      <c r="AKF45" s="56"/>
      <c r="AKG45" s="56"/>
      <c r="AKH45" s="56"/>
      <c r="AKI45" s="56"/>
      <c r="AKJ45" s="56"/>
      <c r="AKK45" s="56"/>
      <c r="AKL45" s="56"/>
      <c r="AKM45" s="56"/>
      <c r="AKN45" s="56"/>
      <c r="AKO45" s="56"/>
      <c r="AKP45" s="56"/>
      <c r="AKQ45" s="56"/>
      <c r="AKR45" s="56"/>
      <c r="AKS45" s="56"/>
      <c r="AKT45" s="56"/>
      <c r="AKU45" s="56"/>
      <c r="AKV45" s="56"/>
      <c r="AKW45" s="56"/>
      <c r="AKX45" s="56"/>
      <c r="AKY45" s="56"/>
      <c r="AKZ45" s="56"/>
      <c r="ALA45" s="56"/>
      <c r="ALB45" s="56"/>
      <c r="ALC45" s="56"/>
      <c r="ALD45" s="56"/>
      <c r="ALE45" s="56"/>
      <c r="ALF45" s="56"/>
    </row>
    <row r="46" spans="1:994" ht="13.5" customHeight="1" x14ac:dyDescent="0.2">
      <c r="A46" s="29" t="s">
        <v>135</v>
      </c>
      <c r="B46" s="56" t="s">
        <v>318</v>
      </c>
      <c r="C46" s="54"/>
      <c r="D46" s="54"/>
      <c r="I46" s="54"/>
      <c r="K46" s="60"/>
      <c r="L46" s="60"/>
      <c r="N46" s="58"/>
      <c r="O46" s="61"/>
      <c r="P46" s="61"/>
      <c r="Q46" s="58">
        <v>2</v>
      </c>
      <c r="R46" s="58">
        <v>3</v>
      </c>
      <c r="S46" s="61"/>
      <c r="T46" s="58"/>
      <c r="U46" s="58"/>
      <c r="V46" s="58"/>
      <c r="W46" s="58"/>
      <c r="X46" s="58"/>
      <c r="Y46" s="58"/>
      <c r="Z46" s="58"/>
      <c r="AA46" s="58"/>
      <c r="AB46" s="58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6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6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6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6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6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6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6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6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6"/>
      <c r="ON46" s="56"/>
      <c r="OO46" s="56"/>
      <c r="OP46" s="56"/>
      <c r="OQ46" s="56"/>
      <c r="OR46" s="56"/>
      <c r="OS46" s="56"/>
      <c r="OT46" s="56"/>
      <c r="OU46" s="56"/>
      <c r="OV46" s="56"/>
      <c r="OW46" s="56"/>
      <c r="OX46" s="56"/>
      <c r="OY46" s="56"/>
      <c r="OZ46" s="56"/>
      <c r="PA46" s="56"/>
      <c r="PB46" s="56"/>
      <c r="PC46" s="56"/>
      <c r="PD46" s="56"/>
      <c r="PE46" s="56"/>
      <c r="PF46" s="56"/>
      <c r="PG46" s="56"/>
      <c r="PH46" s="56"/>
      <c r="PI46" s="56"/>
      <c r="PJ46" s="56"/>
      <c r="PK46" s="56"/>
      <c r="PL46" s="56"/>
      <c r="PM46" s="56"/>
      <c r="PN46" s="56"/>
      <c r="PO46" s="56"/>
      <c r="PP46" s="56"/>
      <c r="PQ46" s="56"/>
      <c r="PR46" s="56"/>
      <c r="PS46" s="56"/>
      <c r="PT46" s="56"/>
      <c r="PU46" s="56"/>
      <c r="PV46" s="56"/>
      <c r="PW46" s="56"/>
      <c r="PX46" s="56"/>
      <c r="PY46" s="56"/>
      <c r="PZ46" s="56"/>
      <c r="QA46" s="56"/>
      <c r="QB46" s="56"/>
      <c r="QC46" s="56"/>
      <c r="QD46" s="56"/>
      <c r="QE46" s="56"/>
      <c r="QF46" s="56"/>
      <c r="QG46" s="56"/>
      <c r="QH46" s="56"/>
      <c r="QI46" s="56"/>
      <c r="QJ46" s="56"/>
      <c r="QK46" s="56"/>
      <c r="QL46" s="56"/>
      <c r="QM46" s="56"/>
      <c r="QN46" s="56"/>
      <c r="QO46" s="56"/>
      <c r="QP46" s="56"/>
      <c r="QQ46" s="56"/>
      <c r="QR46" s="56"/>
      <c r="QS46" s="56"/>
      <c r="QT46" s="56"/>
      <c r="QU46" s="56"/>
      <c r="QV46" s="56"/>
      <c r="QW46" s="56"/>
      <c r="QX46" s="56"/>
      <c r="QY46" s="56"/>
      <c r="QZ46" s="56"/>
      <c r="RA46" s="56"/>
      <c r="RB46" s="56"/>
      <c r="RC46" s="56"/>
      <c r="RD46" s="56"/>
      <c r="RE46" s="56"/>
      <c r="RF46" s="56"/>
      <c r="RG46" s="56"/>
      <c r="RH46" s="56"/>
      <c r="RI46" s="56"/>
      <c r="RJ46" s="56"/>
      <c r="RK46" s="56"/>
      <c r="RL46" s="56"/>
      <c r="RM46" s="56"/>
      <c r="RN46" s="56"/>
      <c r="RO46" s="56"/>
      <c r="RP46" s="56"/>
      <c r="RQ46" s="56"/>
      <c r="RR46" s="56"/>
      <c r="RS46" s="56"/>
      <c r="RT46" s="56"/>
      <c r="RU46" s="56"/>
      <c r="RV46" s="56"/>
      <c r="RW46" s="56"/>
      <c r="RX46" s="56"/>
      <c r="RY46" s="56"/>
      <c r="RZ46" s="56"/>
      <c r="SA46" s="56"/>
      <c r="SB46" s="56"/>
      <c r="SC46" s="56"/>
      <c r="SD46" s="56"/>
      <c r="SE46" s="56"/>
      <c r="SF46" s="56"/>
      <c r="SG46" s="56"/>
      <c r="SH46" s="56"/>
      <c r="SI46" s="56"/>
      <c r="SJ46" s="56"/>
      <c r="SK46" s="56"/>
      <c r="SL46" s="56"/>
      <c r="SM46" s="56"/>
      <c r="SN46" s="56"/>
      <c r="SO46" s="56"/>
      <c r="SP46" s="56"/>
      <c r="SQ46" s="56"/>
      <c r="SR46" s="56"/>
      <c r="SS46" s="56"/>
      <c r="ST46" s="56"/>
      <c r="SU46" s="56"/>
      <c r="SV46" s="56"/>
      <c r="SW46" s="56"/>
      <c r="SX46" s="56"/>
      <c r="SY46" s="56"/>
      <c r="SZ46" s="56"/>
      <c r="TA46" s="56"/>
      <c r="TB46" s="56"/>
      <c r="TC46" s="56"/>
      <c r="TD46" s="56"/>
      <c r="TE46" s="56"/>
      <c r="TF46" s="56"/>
      <c r="TG46" s="56"/>
      <c r="TH46" s="56"/>
      <c r="TI46" s="56"/>
      <c r="TJ46" s="56"/>
      <c r="TK46" s="56"/>
      <c r="TL46" s="56"/>
      <c r="TM46" s="56"/>
      <c r="TN46" s="56"/>
      <c r="TO46" s="56"/>
      <c r="TP46" s="56"/>
      <c r="TQ46" s="56"/>
      <c r="TR46" s="56"/>
      <c r="TS46" s="56"/>
      <c r="TT46" s="56"/>
      <c r="TU46" s="56"/>
      <c r="TV46" s="56"/>
      <c r="TW46" s="56"/>
      <c r="TX46" s="56"/>
      <c r="TY46" s="56"/>
      <c r="TZ46" s="56"/>
      <c r="UA46" s="56"/>
      <c r="UB46" s="56"/>
      <c r="UC46" s="56"/>
      <c r="UD46" s="56"/>
      <c r="UE46" s="56"/>
      <c r="UF46" s="56"/>
      <c r="UG46" s="56"/>
      <c r="UH46" s="56"/>
      <c r="UI46" s="56"/>
      <c r="UJ46" s="56"/>
      <c r="UK46" s="56"/>
      <c r="UL46" s="56"/>
      <c r="UM46" s="56"/>
      <c r="UN46" s="56"/>
      <c r="UO46" s="56"/>
      <c r="UP46" s="56"/>
      <c r="UQ46" s="56"/>
      <c r="UR46" s="56"/>
      <c r="US46" s="56"/>
      <c r="UT46" s="56"/>
      <c r="UU46" s="56"/>
      <c r="UV46" s="56"/>
      <c r="UW46" s="56"/>
      <c r="UX46" s="56"/>
      <c r="UY46" s="56"/>
      <c r="UZ46" s="56"/>
      <c r="VA46" s="56"/>
      <c r="VB46" s="56"/>
      <c r="VC46" s="56"/>
      <c r="VD46" s="56"/>
      <c r="VE46" s="56"/>
      <c r="VF46" s="56"/>
      <c r="VG46" s="56"/>
      <c r="VH46" s="56"/>
      <c r="VI46" s="56"/>
      <c r="VJ46" s="56"/>
      <c r="VK46" s="56"/>
      <c r="VL46" s="56"/>
      <c r="VM46" s="56"/>
      <c r="VN46" s="56"/>
      <c r="VO46" s="56"/>
      <c r="VP46" s="56"/>
      <c r="VQ46" s="56"/>
      <c r="VR46" s="56"/>
      <c r="VS46" s="56"/>
      <c r="VT46" s="56"/>
      <c r="VU46" s="56"/>
      <c r="VV46" s="56"/>
      <c r="VW46" s="56"/>
      <c r="VX46" s="56"/>
      <c r="VY46" s="56"/>
      <c r="VZ46" s="56"/>
      <c r="WA46" s="56"/>
      <c r="WB46" s="56"/>
      <c r="WC46" s="56"/>
      <c r="WD46" s="56"/>
      <c r="WE46" s="56"/>
      <c r="WF46" s="56"/>
      <c r="WG46" s="56"/>
      <c r="WH46" s="56"/>
      <c r="WI46" s="56"/>
      <c r="WJ46" s="56"/>
      <c r="WK46" s="56"/>
      <c r="WL46" s="56"/>
      <c r="WM46" s="56"/>
      <c r="WN46" s="56"/>
      <c r="WO46" s="56"/>
      <c r="WP46" s="56"/>
      <c r="WQ46" s="56"/>
      <c r="WR46" s="56"/>
      <c r="WS46" s="56"/>
      <c r="WT46" s="56"/>
      <c r="WU46" s="56"/>
      <c r="WV46" s="56"/>
      <c r="WW46" s="56"/>
      <c r="WX46" s="56"/>
      <c r="WY46" s="56"/>
      <c r="WZ46" s="56"/>
      <c r="XA46" s="56"/>
      <c r="XB46" s="56"/>
      <c r="XC46" s="56"/>
      <c r="XD46" s="56"/>
      <c r="XE46" s="56"/>
      <c r="XF46" s="56"/>
      <c r="XG46" s="56"/>
      <c r="XH46" s="56"/>
      <c r="XI46" s="56"/>
      <c r="XJ46" s="56"/>
      <c r="XK46" s="56"/>
      <c r="XL46" s="56"/>
      <c r="XM46" s="56"/>
      <c r="XN46" s="56"/>
      <c r="XO46" s="56"/>
      <c r="XP46" s="56"/>
      <c r="XQ46" s="56"/>
      <c r="XR46" s="56"/>
      <c r="XS46" s="56"/>
      <c r="XT46" s="56"/>
      <c r="XU46" s="56"/>
      <c r="XV46" s="56"/>
      <c r="XW46" s="56"/>
      <c r="XX46" s="56"/>
      <c r="XY46" s="56"/>
      <c r="XZ46" s="56"/>
      <c r="YA46" s="56"/>
      <c r="YB46" s="56"/>
      <c r="YC46" s="56"/>
      <c r="YD46" s="56"/>
      <c r="YE46" s="56"/>
      <c r="YF46" s="56"/>
      <c r="YG46" s="56"/>
      <c r="YH46" s="56"/>
      <c r="YI46" s="56"/>
      <c r="YJ46" s="56"/>
      <c r="YK46" s="56"/>
      <c r="YL46" s="56"/>
      <c r="YM46" s="56"/>
      <c r="YN46" s="56"/>
      <c r="YO46" s="56"/>
      <c r="YP46" s="56"/>
      <c r="YQ46" s="56"/>
      <c r="YR46" s="56"/>
      <c r="YS46" s="56"/>
      <c r="YT46" s="56"/>
      <c r="YU46" s="56"/>
      <c r="YV46" s="56"/>
      <c r="YW46" s="56"/>
      <c r="YX46" s="56"/>
      <c r="YY46" s="56"/>
      <c r="YZ46" s="56"/>
      <c r="ZA46" s="56"/>
      <c r="ZB46" s="56"/>
      <c r="ZC46" s="56"/>
      <c r="ZD46" s="56"/>
      <c r="ZE46" s="56"/>
      <c r="ZF46" s="56"/>
      <c r="ZG46" s="56"/>
      <c r="ZH46" s="56"/>
      <c r="ZI46" s="56"/>
      <c r="ZJ46" s="56"/>
      <c r="ZK46" s="56"/>
      <c r="ZL46" s="56"/>
      <c r="ZM46" s="56"/>
      <c r="ZN46" s="56"/>
      <c r="ZO46" s="56"/>
      <c r="ZP46" s="56"/>
      <c r="ZQ46" s="56"/>
      <c r="ZR46" s="56"/>
      <c r="ZS46" s="56"/>
      <c r="ZT46" s="56"/>
      <c r="ZU46" s="56"/>
      <c r="ZV46" s="56"/>
      <c r="ZW46" s="56"/>
      <c r="ZX46" s="56"/>
      <c r="ZY46" s="56"/>
      <c r="ZZ46" s="56"/>
      <c r="AAA46" s="56"/>
      <c r="AAB46" s="56"/>
      <c r="AAC46" s="56"/>
      <c r="AAD46" s="56"/>
      <c r="AAE46" s="56"/>
      <c r="AAF46" s="56"/>
      <c r="AAG46" s="56"/>
      <c r="AAH46" s="56"/>
      <c r="AAI46" s="56"/>
      <c r="AAJ46" s="56"/>
      <c r="AAK46" s="56"/>
      <c r="AAL46" s="56"/>
      <c r="AAM46" s="56"/>
      <c r="AAN46" s="56"/>
      <c r="AAO46" s="56"/>
      <c r="AAP46" s="56"/>
      <c r="AAQ46" s="56"/>
      <c r="AAR46" s="56"/>
      <c r="AAS46" s="56"/>
      <c r="AAT46" s="56"/>
      <c r="AAU46" s="56"/>
      <c r="AAV46" s="56"/>
      <c r="AAW46" s="56"/>
      <c r="AAX46" s="56"/>
      <c r="AAY46" s="56"/>
      <c r="AAZ46" s="56"/>
      <c r="ABA46" s="56"/>
      <c r="ABB46" s="56"/>
      <c r="ABC46" s="56"/>
      <c r="ABD46" s="56"/>
      <c r="ABE46" s="56"/>
      <c r="ABF46" s="56"/>
      <c r="ABG46" s="56"/>
      <c r="ABH46" s="56"/>
      <c r="ABI46" s="56"/>
      <c r="ABJ46" s="56"/>
      <c r="ABK46" s="56"/>
      <c r="ABL46" s="56"/>
      <c r="ABM46" s="56"/>
      <c r="ABN46" s="56"/>
      <c r="ABO46" s="56"/>
      <c r="ABP46" s="56"/>
      <c r="ABQ46" s="56"/>
      <c r="ABR46" s="56"/>
      <c r="ABS46" s="56"/>
      <c r="ABT46" s="56"/>
      <c r="ABU46" s="56"/>
      <c r="ABV46" s="56"/>
      <c r="ABW46" s="56"/>
      <c r="ABX46" s="56"/>
      <c r="ABY46" s="56"/>
      <c r="ABZ46" s="56"/>
      <c r="ACA46" s="56"/>
      <c r="ACB46" s="56"/>
      <c r="ACC46" s="56"/>
      <c r="ACD46" s="56"/>
      <c r="ACE46" s="56"/>
      <c r="ACF46" s="56"/>
      <c r="ACG46" s="56"/>
      <c r="ACH46" s="56"/>
      <c r="ACI46" s="56"/>
      <c r="ACJ46" s="56"/>
      <c r="ACK46" s="56"/>
      <c r="ACL46" s="56"/>
      <c r="ACM46" s="56"/>
      <c r="ACN46" s="56"/>
      <c r="ACO46" s="56"/>
      <c r="ACP46" s="56"/>
      <c r="ACQ46" s="56"/>
      <c r="ACR46" s="56"/>
      <c r="ACS46" s="56"/>
      <c r="ACT46" s="56"/>
      <c r="ACU46" s="56"/>
      <c r="ACV46" s="56"/>
      <c r="ACW46" s="56"/>
      <c r="ACX46" s="56"/>
      <c r="ACY46" s="56"/>
      <c r="ACZ46" s="56"/>
      <c r="ADA46" s="56"/>
      <c r="ADB46" s="56"/>
      <c r="ADC46" s="56"/>
      <c r="ADD46" s="56"/>
      <c r="ADE46" s="56"/>
      <c r="ADF46" s="56"/>
      <c r="ADG46" s="56"/>
      <c r="ADH46" s="56"/>
      <c r="ADI46" s="56"/>
      <c r="ADJ46" s="56"/>
      <c r="ADK46" s="56"/>
      <c r="ADL46" s="56"/>
      <c r="ADM46" s="56"/>
      <c r="ADN46" s="56"/>
      <c r="ADO46" s="56"/>
      <c r="ADP46" s="56"/>
      <c r="ADQ46" s="56"/>
      <c r="ADR46" s="56"/>
      <c r="ADS46" s="56"/>
      <c r="ADT46" s="56"/>
      <c r="ADU46" s="56"/>
      <c r="ADV46" s="56"/>
      <c r="ADW46" s="56"/>
      <c r="ADX46" s="56"/>
      <c r="ADY46" s="56"/>
      <c r="ADZ46" s="56"/>
      <c r="AEA46" s="56"/>
      <c r="AEB46" s="56"/>
      <c r="AEC46" s="56"/>
      <c r="AED46" s="56"/>
      <c r="AEE46" s="56"/>
      <c r="AEF46" s="56"/>
      <c r="AEG46" s="56"/>
      <c r="AEH46" s="56"/>
      <c r="AEI46" s="56"/>
      <c r="AEJ46" s="56"/>
      <c r="AEK46" s="56"/>
      <c r="AEL46" s="56"/>
      <c r="AEM46" s="56"/>
      <c r="AEN46" s="56"/>
      <c r="AEO46" s="56"/>
      <c r="AEP46" s="56"/>
      <c r="AEQ46" s="56"/>
      <c r="AER46" s="56"/>
      <c r="AES46" s="56"/>
      <c r="AET46" s="56"/>
      <c r="AEU46" s="56"/>
      <c r="AEV46" s="56"/>
      <c r="AEW46" s="56"/>
      <c r="AEX46" s="56"/>
      <c r="AEY46" s="56"/>
      <c r="AEZ46" s="56"/>
      <c r="AFA46" s="56"/>
      <c r="AFB46" s="56"/>
      <c r="AFC46" s="56"/>
      <c r="AFD46" s="56"/>
      <c r="AFE46" s="56"/>
      <c r="AFF46" s="56"/>
      <c r="AFG46" s="56"/>
      <c r="AFH46" s="56"/>
      <c r="AFI46" s="56"/>
      <c r="AFJ46" s="56"/>
      <c r="AFK46" s="56"/>
      <c r="AFL46" s="56"/>
      <c r="AFM46" s="56"/>
      <c r="AFN46" s="56"/>
      <c r="AFO46" s="56"/>
      <c r="AFP46" s="56"/>
      <c r="AFQ46" s="56"/>
      <c r="AFR46" s="56"/>
      <c r="AFS46" s="56"/>
      <c r="AFT46" s="56"/>
      <c r="AFU46" s="56"/>
      <c r="AFV46" s="56"/>
      <c r="AFW46" s="56"/>
      <c r="AFX46" s="56"/>
      <c r="AFY46" s="56"/>
      <c r="AFZ46" s="56"/>
      <c r="AGA46" s="56"/>
      <c r="AGB46" s="56"/>
      <c r="AGC46" s="56"/>
      <c r="AGD46" s="56"/>
      <c r="AGE46" s="56"/>
      <c r="AGF46" s="56"/>
      <c r="AGG46" s="56"/>
      <c r="AGH46" s="56"/>
      <c r="AGI46" s="56"/>
      <c r="AGJ46" s="56"/>
      <c r="AGK46" s="56"/>
      <c r="AGL46" s="56"/>
      <c r="AGM46" s="56"/>
      <c r="AGN46" s="56"/>
      <c r="AGO46" s="56"/>
      <c r="AGP46" s="56"/>
      <c r="AGQ46" s="56"/>
      <c r="AGR46" s="56"/>
      <c r="AGS46" s="56"/>
      <c r="AGT46" s="56"/>
      <c r="AGU46" s="56"/>
      <c r="AGV46" s="56"/>
      <c r="AGW46" s="56"/>
      <c r="AGX46" s="56"/>
      <c r="AGY46" s="56"/>
      <c r="AGZ46" s="56"/>
      <c r="AHA46" s="56"/>
      <c r="AHB46" s="56"/>
      <c r="AHC46" s="56"/>
      <c r="AHD46" s="56"/>
      <c r="AHE46" s="56"/>
      <c r="AHF46" s="56"/>
      <c r="AHG46" s="56"/>
      <c r="AHH46" s="56"/>
      <c r="AHI46" s="56"/>
      <c r="AHJ46" s="56"/>
      <c r="AHK46" s="56"/>
      <c r="AHL46" s="56"/>
      <c r="AHM46" s="56"/>
      <c r="AHN46" s="56"/>
      <c r="AHO46" s="56"/>
      <c r="AHP46" s="56"/>
      <c r="AHQ46" s="56"/>
      <c r="AHR46" s="56"/>
      <c r="AHS46" s="56"/>
      <c r="AHT46" s="56"/>
      <c r="AHU46" s="56"/>
      <c r="AHV46" s="56"/>
      <c r="AHW46" s="56"/>
      <c r="AHX46" s="56"/>
      <c r="AHY46" s="56"/>
      <c r="AHZ46" s="56"/>
      <c r="AIA46" s="56"/>
      <c r="AIB46" s="56"/>
      <c r="AIC46" s="56"/>
      <c r="AID46" s="56"/>
      <c r="AIE46" s="56"/>
      <c r="AIF46" s="56"/>
      <c r="AIG46" s="56"/>
      <c r="AIH46" s="56"/>
      <c r="AII46" s="56"/>
      <c r="AIJ46" s="56"/>
      <c r="AIK46" s="56"/>
      <c r="AIL46" s="56"/>
      <c r="AIM46" s="56"/>
      <c r="AIN46" s="56"/>
      <c r="AIO46" s="56"/>
      <c r="AIP46" s="56"/>
      <c r="AIQ46" s="56"/>
      <c r="AIR46" s="56"/>
      <c r="AIS46" s="56"/>
      <c r="AIT46" s="56"/>
      <c r="AIU46" s="56"/>
      <c r="AIV46" s="56"/>
      <c r="AIW46" s="56"/>
      <c r="AIX46" s="56"/>
      <c r="AIY46" s="56"/>
      <c r="AIZ46" s="56"/>
      <c r="AJA46" s="56"/>
      <c r="AJB46" s="56"/>
      <c r="AJC46" s="56"/>
      <c r="AJD46" s="56"/>
      <c r="AJE46" s="56"/>
      <c r="AJF46" s="56"/>
      <c r="AJG46" s="56"/>
      <c r="AJH46" s="56"/>
      <c r="AJI46" s="56"/>
      <c r="AJJ46" s="56"/>
      <c r="AJK46" s="56"/>
      <c r="AJL46" s="56"/>
      <c r="AJM46" s="56"/>
      <c r="AJN46" s="56"/>
      <c r="AJO46" s="56"/>
      <c r="AJP46" s="56"/>
      <c r="AJQ46" s="56"/>
      <c r="AJR46" s="56"/>
      <c r="AJS46" s="56"/>
      <c r="AJT46" s="56"/>
      <c r="AJU46" s="56"/>
      <c r="AJV46" s="56"/>
      <c r="AJW46" s="56"/>
      <c r="AJX46" s="56"/>
      <c r="AJY46" s="56"/>
      <c r="AJZ46" s="56"/>
      <c r="AKA46" s="56"/>
      <c r="AKB46" s="56"/>
      <c r="AKC46" s="56"/>
      <c r="AKD46" s="56"/>
      <c r="AKE46" s="56"/>
      <c r="AKF46" s="56"/>
      <c r="AKG46" s="56"/>
      <c r="AKH46" s="56"/>
      <c r="AKI46" s="56"/>
      <c r="AKJ46" s="56"/>
      <c r="AKK46" s="56"/>
      <c r="AKL46" s="56"/>
      <c r="AKM46" s="56"/>
      <c r="AKN46" s="56"/>
      <c r="AKO46" s="56"/>
      <c r="AKP46" s="56"/>
      <c r="AKQ46" s="56"/>
      <c r="AKR46" s="56"/>
      <c r="AKS46" s="56"/>
      <c r="AKT46" s="56"/>
      <c r="AKU46" s="56"/>
      <c r="AKV46" s="56"/>
      <c r="AKW46" s="56"/>
      <c r="AKX46" s="56"/>
      <c r="AKY46" s="56"/>
      <c r="AKZ46" s="56"/>
      <c r="ALA46" s="56"/>
      <c r="ALB46" s="56"/>
      <c r="ALC46" s="56"/>
      <c r="ALD46" s="56"/>
      <c r="ALE46" s="56"/>
      <c r="ALF46" s="56"/>
    </row>
    <row r="47" spans="1:994" ht="13.5" customHeight="1" x14ac:dyDescent="0.2">
      <c r="A47" s="29" t="s">
        <v>136</v>
      </c>
      <c r="B47" s="56" t="s">
        <v>872</v>
      </c>
      <c r="C47" s="54"/>
      <c r="D47" s="54"/>
      <c r="I47" s="54"/>
      <c r="K47" s="60"/>
      <c r="L47" s="60"/>
      <c r="N47" s="58"/>
      <c r="O47" s="61"/>
      <c r="P47" s="61"/>
      <c r="Q47" s="58">
        <v>1</v>
      </c>
      <c r="R47" s="58"/>
      <c r="S47" s="61"/>
      <c r="T47" s="58"/>
      <c r="U47" s="58"/>
      <c r="V47" s="58"/>
      <c r="W47" s="58"/>
      <c r="X47" s="58"/>
      <c r="Y47" s="58"/>
      <c r="Z47" s="58"/>
      <c r="AA47" s="58"/>
      <c r="AB47" s="58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  <c r="IR47" s="56"/>
      <c r="IS47" s="56"/>
      <c r="IT47" s="56"/>
      <c r="IU47" s="56"/>
      <c r="IV47" s="56"/>
      <c r="IW47" s="56"/>
      <c r="IX47" s="56"/>
      <c r="IY47" s="56"/>
      <c r="IZ47" s="56"/>
      <c r="JA47" s="56"/>
      <c r="JB47" s="56"/>
      <c r="JC47" s="56"/>
      <c r="JD47" s="56"/>
      <c r="JE47" s="56"/>
      <c r="JF47" s="56"/>
      <c r="JG47" s="56"/>
      <c r="JH47" s="56"/>
      <c r="JI47" s="56"/>
      <c r="JJ47" s="56"/>
      <c r="JK47" s="56"/>
      <c r="JL47" s="56"/>
      <c r="JM47" s="56"/>
      <c r="JN47" s="56"/>
      <c r="JO47" s="56"/>
      <c r="JP47" s="56"/>
      <c r="JQ47" s="56"/>
      <c r="JR47" s="56"/>
      <c r="JS47" s="56"/>
      <c r="JT47" s="56"/>
      <c r="JU47" s="56"/>
      <c r="JV47" s="56"/>
      <c r="JW47" s="56"/>
      <c r="JX47" s="56"/>
      <c r="JY47" s="56"/>
      <c r="JZ47" s="56"/>
      <c r="KA47" s="56"/>
      <c r="KB47" s="56"/>
      <c r="KC47" s="56"/>
      <c r="KD47" s="56"/>
      <c r="KE47" s="56"/>
      <c r="KF47" s="56"/>
      <c r="KG47" s="56"/>
      <c r="KH47" s="56"/>
      <c r="KI47" s="56"/>
      <c r="KJ47" s="56"/>
      <c r="KK47" s="56"/>
      <c r="KL47" s="56"/>
      <c r="KM47" s="56"/>
      <c r="KN47" s="56"/>
      <c r="KO47" s="56"/>
      <c r="KP47" s="56"/>
      <c r="KQ47" s="56"/>
      <c r="KR47" s="56"/>
      <c r="KS47" s="56"/>
      <c r="KT47" s="56"/>
      <c r="KU47" s="56"/>
      <c r="KV47" s="56"/>
      <c r="KW47" s="56"/>
      <c r="KX47" s="56"/>
      <c r="KY47" s="56"/>
      <c r="KZ47" s="56"/>
      <c r="LA47" s="56"/>
      <c r="LB47" s="56"/>
      <c r="LC47" s="56"/>
      <c r="LD47" s="56"/>
      <c r="LE47" s="56"/>
      <c r="LF47" s="56"/>
      <c r="LG47" s="56"/>
      <c r="LH47" s="56"/>
      <c r="LI47" s="56"/>
      <c r="LJ47" s="56"/>
      <c r="LK47" s="56"/>
      <c r="LL47" s="56"/>
      <c r="LM47" s="56"/>
      <c r="LN47" s="56"/>
      <c r="LO47" s="56"/>
      <c r="LP47" s="56"/>
      <c r="LQ47" s="56"/>
      <c r="LR47" s="56"/>
      <c r="LS47" s="56"/>
      <c r="LT47" s="56"/>
      <c r="LU47" s="56"/>
      <c r="LV47" s="56"/>
      <c r="LW47" s="56"/>
      <c r="LX47" s="56"/>
      <c r="LY47" s="56"/>
      <c r="LZ47" s="56"/>
      <c r="MA47" s="56"/>
      <c r="MB47" s="56"/>
      <c r="MC47" s="56"/>
      <c r="MD47" s="56"/>
      <c r="ME47" s="56"/>
      <c r="MF47" s="56"/>
      <c r="MG47" s="56"/>
      <c r="MH47" s="56"/>
      <c r="MI47" s="56"/>
      <c r="MJ47" s="56"/>
      <c r="MK47" s="56"/>
      <c r="ML47" s="56"/>
      <c r="MM47" s="56"/>
      <c r="MN47" s="56"/>
      <c r="MO47" s="56"/>
      <c r="MP47" s="56"/>
      <c r="MQ47" s="56"/>
      <c r="MR47" s="56"/>
      <c r="MS47" s="56"/>
      <c r="MT47" s="56"/>
      <c r="MU47" s="56"/>
      <c r="MV47" s="56"/>
      <c r="MW47" s="56"/>
      <c r="MX47" s="56"/>
      <c r="MY47" s="56"/>
      <c r="MZ47" s="56"/>
      <c r="NA47" s="56"/>
      <c r="NB47" s="56"/>
      <c r="NC47" s="56"/>
      <c r="ND47" s="56"/>
      <c r="NE47" s="56"/>
      <c r="NF47" s="56"/>
      <c r="NG47" s="56"/>
      <c r="NH47" s="56"/>
      <c r="NI47" s="56"/>
      <c r="NJ47" s="56"/>
      <c r="NK47" s="56"/>
      <c r="NL47" s="56"/>
      <c r="NM47" s="56"/>
      <c r="NN47" s="56"/>
      <c r="NO47" s="56"/>
      <c r="NP47" s="56"/>
      <c r="NQ47" s="56"/>
      <c r="NR47" s="56"/>
      <c r="NS47" s="56"/>
      <c r="NT47" s="56"/>
      <c r="NU47" s="56"/>
      <c r="NV47" s="56"/>
      <c r="NW47" s="56"/>
      <c r="NX47" s="56"/>
      <c r="NY47" s="56"/>
      <c r="NZ47" s="56"/>
      <c r="OA47" s="56"/>
      <c r="OB47" s="56"/>
      <c r="OC47" s="56"/>
      <c r="OD47" s="56"/>
      <c r="OE47" s="56"/>
      <c r="OF47" s="56"/>
      <c r="OG47" s="56"/>
      <c r="OH47" s="56"/>
      <c r="OI47" s="56"/>
      <c r="OJ47" s="56"/>
      <c r="OK47" s="56"/>
      <c r="OL47" s="56"/>
      <c r="OM47" s="56"/>
      <c r="ON47" s="56"/>
      <c r="OO47" s="56"/>
      <c r="OP47" s="56"/>
      <c r="OQ47" s="56"/>
      <c r="OR47" s="56"/>
      <c r="OS47" s="56"/>
      <c r="OT47" s="56"/>
      <c r="OU47" s="56"/>
      <c r="OV47" s="56"/>
      <c r="OW47" s="56"/>
      <c r="OX47" s="56"/>
      <c r="OY47" s="56"/>
      <c r="OZ47" s="56"/>
      <c r="PA47" s="56"/>
      <c r="PB47" s="56"/>
      <c r="PC47" s="56"/>
      <c r="PD47" s="56"/>
      <c r="PE47" s="56"/>
      <c r="PF47" s="56"/>
      <c r="PG47" s="56"/>
      <c r="PH47" s="56"/>
      <c r="PI47" s="56"/>
      <c r="PJ47" s="56"/>
      <c r="PK47" s="56"/>
      <c r="PL47" s="56"/>
      <c r="PM47" s="56"/>
      <c r="PN47" s="56"/>
      <c r="PO47" s="56"/>
      <c r="PP47" s="56"/>
      <c r="PQ47" s="56"/>
      <c r="PR47" s="56"/>
      <c r="PS47" s="56"/>
      <c r="PT47" s="56"/>
      <c r="PU47" s="56"/>
      <c r="PV47" s="56"/>
      <c r="PW47" s="56"/>
      <c r="PX47" s="56"/>
      <c r="PY47" s="56"/>
      <c r="PZ47" s="56"/>
      <c r="QA47" s="56"/>
      <c r="QB47" s="56"/>
      <c r="QC47" s="56"/>
      <c r="QD47" s="56"/>
      <c r="QE47" s="56"/>
      <c r="QF47" s="56"/>
      <c r="QG47" s="56"/>
      <c r="QH47" s="56"/>
      <c r="QI47" s="56"/>
      <c r="QJ47" s="56"/>
      <c r="QK47" s="56"/>
      <c r="QL47" s="56"/>
      <c r="QM47" s="56"/>
      <c r="QN47" s="56"/>
      <c r="QO47" s="56"/>
      <c r="QP47" s="56"/>
      <c r="QQ47" s="56"/>
      <c r="QR47" s="56"/>
      <c r="QS47" s="56"/>
      <c r="QT47" s="56"/>
      <c r="QU47" s="56"/>
      <c r="QV47" s="56"/>
      <c r="QW47" s="56"/>
      <c r="QX47" s="56"/>
      <c r="QY47" s="56"/>
      <c r="QZ47" s="56"/>
      <c r="RA47" s="56"/>
      <c r="RB47" s="56"/>
      <c r="RC47" s="56"/>
      <c r="RD47" s="56"/>
      <c r="RE47" s="56"/>
      <c r="RF47" s="56"/>
      <c r="RG47" s="56"/>
      <c r="RH47" s="56"/>
      <c r="RI47" s="56"/>
      <c r="RJ47" s="56"/>
      <c r="RK47" s="56"/>
      <c r="RL47" s="56"/>
      <c r="RM47" s="56"/>
      <c r="RN47" s="56"/>
      <c r="RO47" s="56"/>
      <c r="RP47" s="56"/>
      <c r="RQ47" s="56"/>
      <c r="RR47" s="56"/>
      <c r="RS47" s="56"/>
      <c r="RT47" s="56"/>
      <c r="RU47" s="56"/>
      <c r="RV47" s="56"/>
      <c r="RW47" s="56"/>
      <c r="RX47" s="56"/>
      <c r="RY47" s="56"/>
      <c r="RZ47" s="56"/>
      <c r="SA47" s="56"/>
      <c r="SB47" s="56"/>
      <c r="SC47" s="56"/>
      <c r="SD47" s="56"/>
      <c r="SE47" s="56"/>
      <c r="SF47" s="56"/>
      <c r="SG47" s="56"/>
      <c r="SH47" s="56"/>
      <c r="SI47" s="56"/>
      <c r="SJ47" s="56"/>
      <c r="SK47" s="56"/>
      <c r="SL47" s="56"/>
      <c r="SM47" s="56"/>
      <c r="SN47" s="56"/>
      <c r="SO47" s="56"/>
      <c r="SP47" s="56"/>
      <c r="SQ47" s="56"/>
      <c r="SR47" s="56"/>
      <c r="SS47" s="56"/>
      <c r="ST47" s="56"/>
      <c r="SU47" s="56"/>
      <c r="SV47" s="56"/>
      <c r="SW47" s="56"/>
      <c r="SX47" s="56"/>
      <c r="SY47" s="56"/>
      <c r="SZ47" s="56"/>
      <c r="TA47" s="56"/>
      <c r="TB47" s="56"/>
      <c r="TC47" s="56"/>
      <c r="TD47" s="56"/>
      <c r="TE47" s="56"/>
      <c r="TF47" s="56"/>
      <c r="TG47" s="56"/>
      <c r="TH47" s="56"/>
      <c r="TI47" s="56"/>
      <c r="TJ47" s="56"/>
      <c r="TK47" s="56"/>
      <c r="TL47" s="56"/>
      <c r="TM47" s="56"/>
      <c r="TN47" s="56"/>
      <c r="TO47" s="56"/>
      <c r="TP47" s="56"/>
      <c r="TQ47" s="56"/>
      <c r="TR47" s="56"/>
      <c r="TS47" s="56"/>
      <c r="TT47" s="56"/>
      <c r="TU47" s="56"/>
      <c r="TV47" s="56"/>
      <c r="TW47" s="56"/>
      <c r="TX47" s="56"/>
      <c r="TY47" s="56"/>
      <c r="TZ47" s="56"/>
      <c r="UA47" s="56"/>
      <c r="UB47" s="56"/>
      <c r="UC47" s="56"/>
      <c r="UD47" s="56"/>
      <c r="UE47" s="56"/>
      <c r="UF47" s="56"/>
      <c r="UG47" s="56"/>
      <c r="UH47" s="56"/>
      <c r="UI47" s="56"/>
      <c r="UJ47" s="56"/>
      <c r="UK47" s="56"/>
      <c r="UL47" s="56"/>
      <c r="UM47" s="56"/>
      <c r="UN47" s="56"/>
      <c r="UO47" s="56"/>
      <c r="UP47" s="56"/>
      <c r="UQ47" s="56"/>
      <c r="UR47" s="56"/>
      <c r="US47" s="56"/>
      <c r="UT47" s="56"/>
      <c r="UU47" s="56"/>
      <c r="UV47" s="56"/>
      <c r="UW47" s="56"/>
      <c r="UX47" s="56"/>
      <c r="UY47" s="56"/>
      <c r="UZ47" s="56"/>
      <c r="VA47" s="56"/>
      <c r="VB47" s="56"/>
      <c r="VC47" s="56"/>
      <c r="VD47" s="56"/>
      <c r="VE47" s="56"/>
      <c r="VF47" s="56"/>
      <c r="VG47" s="56"/>
      <c r="VH47" s="56"/>
      <c r="VI47" s="56"/>
      <c r="VJ47" s="56"/>
      <c r="VK47" s="56"/>
      <c r="VL47" s="56"/>
      <c r="VM47" s="56"/>
      <c r="VN47" s="56"/>
      <c r="VO47" s="56"/>
      <c r="VP47" s="56"/>
      <c r="VQ47" s="56"/>
      <c r="VR47" s="56"/>
      <c r="VS47" s="56"/>
      <c r="VT47" s="56"/>
      <c r="VU47" s="56"/>
      <c r="VV47" s="56"/>
      <c r="VW47" s="56"/>
      <c r="VX47" s="56"/>
      <c r="VY47" s="56"/>
      <c r="VZ47" s="56"/>
      <c r="WA47" s="56"/>
      <c r="WB47" s="56"/>
      <c r="WC47" s="56"/>
      <c r="WD47" s="56"/>
      <c r="WE47" s="56"/>
      <c r="WF47" s="56"/>
      <c r="WG47" s="56"/>
      <c r="WH47" s="56"/>
      <c r="WI47" s="56"/>
      <c r="WJ47" s="56"/>
      <c r="WK47" s="56"/>
      <c r="WL47" s="56"/>
      <c r="WM47" s="56"/>
      <c r="WN47" s="56"/>
      <c r="WO47" s="56"/>
      <c r="WP47" s="56"/>
      <c r="WQ47" s="56"/>
      <c r="WR47" s="56"/>
      <c r="WS47" s="56"/>
      <c r="WT47" s="56"/>
      <c r="WU47" s="56"/>
      <c r="WV47" s="56"/>
      <c r="WW47" s="56"/>
      <c r="WX47" s="56"/>
      <c r="WY47" s="56"/>
      <c r="WZ47" s="56"/>
      <c r="XA47" s="56"/>
      <c r="XB47" s="56"/>
      <c r="XC47" s="56"/>
      <c r="XD47" s="56"/>
      <c r="XE47" s="56"/>
      <c r="XF47" s="56"/>
      <c r="XG47" s="56"/>
      <c r="XH47" s="56"/>
      <c r="XI47" s="56"/>
      <c r="XJ47" s="56"/>
      <c r="XK47" s="56"/>
      <c r="XL47" s="56"/>
      <c r="XM47" s="56"/>
      <c r="XN47" s="56"/>
      <c r="XO47" s="56"/>
      <c r="XP47" s="56"/>
      <c r="XQ47" s="56"/>
      <c r="XR47" s="56"/>
      <c r="XS47" s="56"/>
      <c r="XT47" s="56"/>
      <c r="XU47" s="56"/>
      <c r="XV47" s="56"/>
      <c r="XW47" s="56"/>
      <c r="XX47" s="56"/>
      <c r="XY47" s="56"/>
      <c r="XZ47" s="56"/>
      <c r="YA47" s="56"/>
      <c r="YB47" s="56"/>
      <c r="YC47" s="56"/>
      <c r="YD47" s="56"/>
      <c r="YE47" s="56"/>
      <c r="YF47" s="56"/>
      <c r="YG47" s="56"/>
      <c r="YH47" s="56"/>
      <c r="YI47" s="56"/>
      <c r="YJ47" s="56"/>
      <c r="YK47" s="56"/>
      <c r="YL47" s="56"/>
      <c r="YM47" s="56"/>
      <c r="YN47" s="56"/>
      <c r="YO47" s="56"/>
      <c r="YP47" s="56"/>
      <c r="YQ47" s="56"/>
      <c r="YR47" s="56"/>
      <c r="YS47" s="56"/>
      <c r="YT47" s="56"/>
      <c r="YU47" s="56"/>
      <c r="YV47" s="56"/>
      <c r="YW47" s="56"/>
      <c r="YX47" s="56"/>
      <c r="YY47" s="56"/>
      <c r="YZ47" s="56"/>
      <c r="ZA47" s="56"/>
      <c r="ZB47" s="56"/>
      <c r="ZC47" s="56"/>
      <c r="ZD47" s="56"/>
      <c r="ZE47" s="56"/>
      <c r="ZF47" s="56"/>
      <c r="ZG47" s="56"/>
      <c r="ZH47" s="56"/>
      <c r="ZI47" s="56"/>
      <c r="ZJ47" s="56"/>
      <c r="ZK47" s="56"/>
      <c r="ZL47" s="56"/>
      <c r="ZM47" s="56"/>
      <c r="ZN47" s="56"/>
      <c r="ZO47" s="56"/>
      <c r="ZP47" s="56"/>
      <c r="ZQ47" s="56"/>
      <c r="ZR47" s="56"/>
      <c r="ZS47" s="56"/>
      <c r="ZT47" s="56"/>
      <c r="ZU47" s="56"/>
      <c r="ZV47" s="56"/>
      <c r="ZW47" s="56"/>
      <c r="ZX47" s="56"/>
      <c r="ZY47" s="56"/>
      <c r="ZZ47" s="56"/>
      <c r="AAA47" s="56"/>
      <c r="AAB47" s="56"/>
      <c r="AAC47" s="56"/>
      <c r="AAD47" s="56"/>
      <c r="AAE47" s="56"/>
      <c r="AAF47" s="56"/>
      <c r="AAG47" s="56"/>
      <c r="AAH47" s="56"/>
      <c r="AAI47" s="56"/>
      <c r="AAJ47" s="56"/>
      <c r="AAK47" s="56"/>
      <c r="AAL47" s="56"/>
      <c r="AAM47" s="56"/>
      <c r="AAN47" s="56"/>
      <c r="AAO47" s="56"/>
      <c r="AAP47" s="56"/>
      <c r="AAQ47" s="56"/>
      <c r="AAR47" s="56"/>
      <c r="AAS47" s="56"/>
      <c r="AAT47" s="56"/>
      <c r="AAU47" s="56"/>
      <c r="AAV47" s="56"/>
      <c r="AAW47" s="56"/>
      <c r="AAX47" s="56"/>
      <c r="AAY47" s="56"/>
      <c r="AAZ47" s="56"/>
      <c r="ABA47" s="56"/>
      <c r="ABB47" s="56"/>
      <c r="ABC47" s="56"/>
      <c r="ABD47" s="56"/>
      <c r="ABE47" s="56"/>
      <c r="ABF47" s="56"/>
      <c r="ABG47" s="56"/>
      <c r="ABH47" s="56"/>
      <c r="ABI47" s="56"/>
      <c r="ABJ47" s="56"/>
      <c r="ABK47" s="56"/>
      <c r="ABL47" s="56"/>
      <c r="ABM47" s="56"/>
      <c r="ABN47" s="56"/>
      <c r="ABO47" s="56"/>
      <c r="ABP47" s="56"/>
      <c r="ABQ47" s="56"/>
      <c r="ABR47" s="56"/>
      <c r="ABS47" s="56"/>
      <c r="ABT47" s="56"/>
      <c r="ABU47" s="56"/>
      <c r="ABV47" s="56"/>
      <c r="ABW47" s="56"/>
      <c r="ABX47" s="56"/>
      <c r="ABY47" s="56"/>
      <c r="ABZ47" s="56"/>
      <c r="ACA47" s="56"/>
      <c r="ACB47" s="56"/>
      <c r="ACC47" s="56"/>
      <c r="ACD47" s="56"/>
      <c r="ACE47" s="56"/>
      <c r="ACF47" s="56"/>
      <c r="ACG47" s="56"/>
      <c r="ACH47" s="56"/>
      <c r="ACI47" s="56"/>
      <c r="ACJ47" s="56"/>
      <c r="ACK47" s="56"/>
      <c r="ACL47" s="56"/>
      <c r="ACM47" s="56"/>
      <c r="ACN47" s="56"/>
      <c r="ACO47" s="56"/>
      <c r="ACP47" s="56"/>
      <c r="ACQ47" s="56"/>
      <c r="ACR47" s="56"/>
      <c r="ACS47" s="56"/>
      <c r="ACT47" s="56"/>
      <c r="ACU47" s="56"/>
      <c r="ACV47" s="56"/>
      <c r="ACW47" s="56"/>
      <c r="ACX47" s="56"/>
      <c r="ACY47" s="56"/>
      <c r="ACZ47" s="56"/>
      <c r="ADA47" s="56"/>
      <c r="ADB47" s="56"/>
      <c r="ADC47" s="56"/>
      <c r="ADD47" s="56"/>
      <c r="ADE47" s="56"/>
      <c r="ADF47" s="56"/>
      <c r="ADG47" s="56"/>
      <c r="ADH47" s="56"/>
      <c r="ADI47" s="56"/>
      <c r="ADJ47" s="56"/>
      <c r="ADK47" s="56"/>
      <c r="ADL47" s="56"/>
      <c r="ADM47" s="56"/>
      <c r="ADN47" s="56"/>
      <c r="ADO47" s="56"/>
      <c r="ADP47" s="56"/>
      <c r="ADQ47" s="56"/>
      <c r="ADR47" s="56"/>
      <c r="ADS47" s="56"/>
      <c r="ADT47" s="56"/>
      <c r="ADU47" s="56"/>
      <c r="ADV47" s="56"/>
      <c r="ADW47" s="56"/>
      <c r="ADX47" s="56"/>
      <c r="ADY47" s="56"/>
      <c r="ADZ47" s="56"/>
      <c r="AEA47" s="56"/>
      <c r="AEB47" s="56"/>
      <c r="AEC47" s="56"/>
      <c r="AED47" s="56"/>
      <c r="AEE47" s="56"/>
      <c r="AEF47" s="56"/>
      <c r="AEG47" s="56"/>
      <c r="AEH47" s="56"/>
      <c r="AEI47" s="56"/>
      <c r="AEJ47" s="56"/>
      <c r="AEK47" s="56"/>
      <c r="AEL47" s="56"/>
      <c r="AEM47" s="56"/>
      <c r="AEN47" s="56"/>
      <c r="AEO47" s="56"/>
      <c r="AEP47" s="56"/>
      <c r="AEQ47" s="56"/>
      <c r="AER47" s="56"/>
      <c r="AES47" s="56"/>
      <c r="AET47" s="56"/>
      <c r="AEU47" s="56"/>
      <c r="AEV47" s="56"/>
      <c r="AEW47" s="56"/>
      <c r="AEX47" s="56"/>
      <c r="AEY47" s="56"/>
      <c r="AEZ47" s="56"/>
      <c r="AFA47" s="56"/>
      <c r="AFB47" s="56"/>
      <c r="AFC47" s="56"/>
      <c r="AFD47" s="56"/>
      <c r="AFE47" s="56"/>
      <c r="AFF47" s="56"/>
      <c r="AFG47" s="56"/>
      <c r="AFH47" s="56"/>
      <c r="AFI47" s="56"/>
      <c r="AFJ47" s="56"/>
      <c r="AFK47" s="56"/>
      <c r="AFL47" s="56"/>
      <c r="AFM47" s="56"/>
      <c r="AFN47" s="56"/>
      <c r="AFO47" s="56"/>
      <c r="AFP47" s="56"/>
      <c r="AFQ47" s="56"/>
      <c r="AFR47" s="56"/>
      <c r="AFS47" s="56"/>
      <c r="AFT47" s="56"/>
      <c r="AFU47" s="56"/>
      <c r="AFV47" s="56"/>
      <c r="AFW47" s="56"/>
      <c r="AFX47" s="56"/>
      <c r="AFY47" s="56"/>
      <c r="AFZ47" s="56"/>
      <c r="AGA47" s="56"/>
      <c r="AGB47" s="56"/>
      <c r="AGC47" s="56"/>
      <c r="AGD47" s="56"/>
      <c r="AGE47" s="56"/>
      <c r="AGF47" s="56"/>
      <c r="AGG47" s="56"/>
      <c r="AGH47" s="56"/>
      <c r="AGI47" s="56"/>
      <c r="AGJ47" s="56"/>
      <c r="AGK47" s="56"/>
      <c r="AGL47" s="56"/>
      <c r="AGM47" s="56"/>
      <c r="AGN47" s="56"/>
      <c r="AGO47" s="56"/>
      <c r="AGP47" s="56"/>
      <c r="AGQ47" s="56"/>
      <c r="AGR47" s="56"/>
      <c r="AGS47" s="56"/>
      <c r="AGT47" s="56"/>
      <c r="AGU47" s="56"/>
      <c r="AGV47" s="56"/>
      <c r="AGW47" s="56"/>
      <c r="AGX47" s="56"/>
      <c r="AGY47" s="56"/>
      <c r="AGZ47" s="56"/>
      <c r="AHA47" s="56"/>
      <c r="AHB47" s="56"/>
      <c r="AHC47" s="56"/>
      <c r="AHD47" s="56"/>
      <c r="AHE47" s="56"/>
      <c r="AHF47" s="56"/>
      <c r="AHG47" s="56"/>
      <c r="AHH47" s="56"/>
      <c r="AHI47" s="56"/>
      <c r="AHJ47" s="56"/>
      <c r="AHK47" s="56"/>
      <c r="AHL47" s="56"/>
      <c r="AHM47" s="56"/>
      <c r="AHN47" s="56"/>
      <c r="AHO47" s="56"/>
      <c r="AHP47" s="56"/>
      <c r="AHQ47" s="56"/>
      <c r="AHR47" s="56"/>
      <c r="AHS47" s="56"/>
      <c r="AHT47" s="56"/>
      <c r="AHU47" s="56"/>
      <c r="AHV47" s="56"/>
      <c r="AHW47" s="56"/>
      <c r="AHX47" s="56"/>
      <c r="AHY47" s="56"/>
      <c r="AHZ47" s="56"/>
      <c r="AIA47" s="56"/>
      <c r="AIB47" s="56"/>
      <c r="AIC47" s="56"/>
      <c r="AID47" s="56"/>
      <c r="AIE47" s="56"/>
      <c r="AIF47" s="56"/>
      <c r="AIG47" s="56"/>
      <c r="AIH47" s="56"/>
      <c r="AII47" s="56"/>
      <c r="AIJ47" s="56"/>
      <c r="AIK47" s="56"/>
      <c r="AIL47" s="56"/>
      <c r="AIM47" s="56"/>
      <c r="AIN47" s="56"/>
      <c r="AIO47" s="56"/>
      <c r="AIP47" s="56"/>
      <c r="AIQ47" s="56"/>
      <c r="AIR47" s="56"/>
      <c r="AIS47" s="56"/>
      <c r="AIT47" s="56"/>
      <c r="AIU47" s="56"/>
      <c r="AIV47" s="56"/>
      <c r="AIW47" s="56"/>
      <c r="AIX47" s="56"/>
      <c r="AIY47" s="56"/>
      <c r="AIZ47" s="56"/>
      <c r="AJA47" s="56"/>
      <c r="AJB47" s="56"/>
      <c r="AJC47" s="56"/>
      <c r="AJD47" s="56"/>
      <c r="AJE47" s="56"/>
      <c r="AJF47" s="56"/>
      <c r="AJG47" s="56"/>
      <c r="AJH47" s="56"/>
      <c r="AJI47" s="56"/>
      <c r="AJJ47" s="56"/>
      <c r="AJK47" s="56"/>
      <c r="AJL47" s="56"/>
      <c r="AJM47" s="56"/>
      <c r="AJN47" s="56"/>
      <c r="AJO47" s="56"/>
      <c r="AJP47" s="56"/>
      <c r="AJQ47" s="56"/>
      <c r="AJR47" s="56"/>
      <c r="AJS47" s="56"/>
      <c r="AJT47" s="56"/>
      <c r="AJU47" s="56"/>
      <c r="AJV47" s="56"/>
      <c r="AJW47" s="56"/>
      <c r="AJX47" s="56"/>
      <c r="AJY47" s="56"/>
      <c r="AJZ47" s="56"/>
      <c r="AKA47" s="56"/>
      <c r="AKB47" s="56"/>
      <c r="AKC47" s="56"/>
      <c r="AKD47" s="56"/>
      <c r="AKE47" s="56"/>
      <c r="AKF47" s="56"/>
      <c r="AKG47" s="56"/>
      <c r="AKH47" s="56"/>
      <c r="AKI47" s="56"/>
      <c r="AKJ47" s="56"/>
      <c r="AKK47" s="56"/>
      <c r="AKL47" s="56"/>
      <c r="AKM47" s="56"/>
      <c r="AKN47" s="56"/>
      <c r="AKO47" s="56"/>
      <c r="AKP47" s="56"/>
      <c r="AKQ47" s="56"/>
      <c r="AKR47" s="56"/>
      <c r="AKS47" s="56"/>
      <c r="AKT47" s="56"/>
      <c r="AKU47" s="56"/>
      <c r="AKV47" s="56"/>
      <c r="AKW47" s="56"/>
      <c r="AKX47" s="56"/>
      <c r="AKY47" s="56"/>
      <c r="AKZ47" s="56"/>
      <c r="ALA47" s="56"/>
      <c r="ALB47" s="56"/>
      <c r="ALC47" s="56"/>
      <c r="ALD47" s="56"/>
      <c r="ALE47" s="56"/>
      <c r="ALF47" s="56"/>
    </row>
    <row r="48" spans="1:994" ht="13.5" customHeight="1" x14ac:dyDescent="0.2">
      <c r="A48" s="29" t="s">
        <v>8</v>
      </c>
      <c r="B48" s="56" t="s">
        <v>336</v>
      </c>
      <c r="C48" s="54"/>
      <c r="D48" s="54"/>
      <c r="I48" s="54"/>
      <c r="K48" s="60"/>
      <c r="L48" s="60"/>
      <c r="N48" s="58"/>
      <c r="O48" s="61"/>
      <c r="P48" s="61"/>
      <c r="Q48" s="58">
        <v>3</v>
      </c>
      <c r="R48" s="58"/>
      <c r="S48" s="61"/>
      <c r="T48" s="58"/>
      <c r="U48" s="58"/>
      <c r="V48" s="58"/>
      <c r="W48" s="58"/>
      <c r="X48" s="58"/>
      <c r="Y48" s="58"/>
      <c r="Z48" s="58"/>
      <c r="AA48" s="58"/>
      <c r="AB48" s="58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  <c r="IW48" s="56"/>
      <c r="IX48" s="56"/>
      <c r="IY48" s="56"/>
      <c r="IZ48" s="56"/>
      <c r="JA48" s="56"/>
      <c r="JB48" s="56"/>
      <c r="JC48" s="56"/>
      <c r="JD48" s="56"/>
      <c r="JE48" s="56"/>
      <c r="JF48" s="56"/>
      <c r="JG48" s="56"/>
      <c r="JH48" s="56"/>
      <c r="JI48" s="56"/>
      <c r="JJ48" s="56"/>
      <c r="JK48" s="56"/>
      <c r="JL48" s="56"/>
      <c r="JM48" s="56"/>
      <c r="JN48" s="56"/>
      <c r="JO48" s="56"/>
      <c r="JP48" s="56"/>
      <c r="JQ48" s="56"/>
      <c r="JR48" s="56"/>
      <c r="JS48" s="56"/>
      <c r="JT48" s="56"/>
      <c r="JU48" s="56"/>
      <c r="JV48" s="56"/>
      <c r="JW48" s="56"/>
      <c r="JX48" s="56"/>
      <c r="JY48" s="56"/>
      <c r="JZ48" s="56"/>
      <c r="KA48" s="56"/>
      <c r="KB48" s="56"/>
      <c r="KC48" s="56"/>
      <c r="KD48" s="56"/>
      <c r="KE48" s="56"/>
      <c r="KF48" s="56"/>
      <c r="KG48" s="56"/>
      <c r="KH48" s="56"/>
      <c r="KI48" s="56"/>
      <c r="KJ48" s="56"/>
      <c r="KK48" s="56"/>
      <c r="KL48" s="56"/>
      <c r="KM48" s="56"/>
      <c r="KN48" s="56"/>
      <c r="KO48" s="56"/>
      <c r="KP48" s="56"/>
      <c r="KQ48" s="56"/>
      <c r="KR48" s="56"/>
      <c r="KS48" s="56"/>
      <c r="KT48" s="56"/>
      <c r="KU48" s="56"/>
      <c r="KV48" s="56"/>
      <c r="KW48" s="56"/>
      <c r="KX48" s="56"/>
      <c r="KY48" s="56"/>
      <c r="KZ48" s="56"/>
      <c r="LA48" s="56"/>
      <c r="LB48" s="56"/>
      <c r="LC48" s="56"/>
      <c r="LD48" s="56"/>
      <c r="LE48" s="56"/>
      <c r="LF48" s="56"/>
      <c r="LG48" s="56"/>
      <c r="LH48" s="56"/>
      <c r="LI48" s="56"/>
      <c r="LJ48" s="56"/>
      <c r="LK48" s="56"/>
      <c r="LL48" s="56"/>
      <c r="LM48" s="56"/>
      <c r="LN48" s="56"/>
      <c r="LO48" s="56"/>
      <c r="LP48" s="56"/>
      <c r="LQ48" s="56"/>
      <c r="LR48" s="56"/>
      <c r="LS48" s="56"/>
      <c r="LT48" s="56"/>
      <c r="LU48" s="56"/>
      <c r="LV48" s="56"/>
      <c r="LW48" s="56"/>
      <c r="LX48" s="56"/>
      <c r="LY48" s="56"/>
      <c r="LZ48" s="56"/>
      <c r="MA48" s="56"/>
      <c r="MB48" s="56"/>
      <c r="MC48" s="56"/>
      <c r="MD48" s="56"/>
      <c r="ME48" s="56"/>
      <c r="MF48" s="56"/>
      <c r="MG48" s="56"/>
      <c r="MH48" s="56"/>
      <c r="MI48" s="56"/>
      <c r="MJ48" s="56"/>
      <c r="MK48" s="56"/>
      <c r="ML48" s="56"/>
      <c r="MM48" s="56"/>
      <c r="MN48" s="56"/>
      <c r="MO48" s="56"/>
      <c r="MP48" s="56"/>
      <c r="MQ48" s="56"/>
      <c r="MR48" s="56"/>
      <c r="MS48" s="56"/>
      <c r="MT48" s="56"/>
      <c r="MU48" s="56"/>
      <c r="MV48" s="56"/>
      <c r="MW48" s="56"/>
      <c r="MX48" s="56"/>
      <c r="MY48" s="56"/>
      <c r="MZ48" s="56"/>
      <c r="NA48" s="56"/>
      <c r="NB48" s="56"/>
      <c r="NC48" s="56"/>
      <c r="ND48" s="56"/>
      <c r="NE48" s="56"/>
      <c r="NF48" s="56"/>
      <c r="NG48" s="56"/>
      <c r="NH48" s="56"/>
      <c r="NI48" s="56"/>
      <c r="NJ48" s="56"/>
      <c r="NK48" s="56"/>
      <c r="NL48" s="56"/>
      <c r="NM48" s="56"/>
      <c r="NN48" s="56"/>
      <c r="NO48" s="56"/>
      <c r="NP48" s="56"/>
      <c r="NQ48" s="56"/>
      <c r="NR48" s="56"/>
      <c r="NS48" s="56"/>
      <c r="NT48" s="56"/>
      <c r="NU48" s="56"/>
      <c r="NV48" s="56"/>
      <c r="NW48" s="56"/>
      <c r="NX48" s="56"/>
      <c r="NY48" s="56"/>
      <c r="NZ48" s="56"/>
      <c r="OA48" s="56"/>
      <c r="OB48" s="56"/>
      <c r="OC48" s="56"/>
      <c r="OD48" s="56"/>
      <c r="OE48" s="56"/>
      <c r="OF48" s="56"/>
      <c r="OG48" s="56"/>
      <c r="OH48" s="56"/>
      <c r="OI48" s="56"/>
      <c r="OJ48" s="56"/>
      <c r="OK48" s="56"/>
      <c r="OL48" s="56"/>
      <c r="OM48" s="56"/>
      <c r="ON48" s="56"/>
      <c r="OO48" s="56"/>
      <c r="OP48" s="56"/>
      <c r="OQ48" s="56"/>
      <c r="OR48" s="56"/>
      <c r="OS48" s="56"/>
      <c r="OT48" s="56"/>
      <c r="OU48" s="56"/>
      <c r="OV48" s="56"/>
      <c r="OW48" s="56"/>
      <c r="OX48" s="56"/>
      <c r="OY48" s="56"/>
      <c r="OZ48" s="56"/>
      <c r="PA48" s="56"/>
      <c r="PB48" s="56"/>
      <c r="PC48" s="56"/>
      <c r="PD48" s="56"/>
      <c r="PE48" s="56"/>
      <c r="PF48" s="56"/>
      <c r="PG48" s="56"/>
      <c r="PH48" s="56"/>
      <c r="PI48" s="56"/>
      <c r="PJ48" s="56"/>
      <c r="PK48" s="56"/>
      <c r="PL48" s="56"/>
      <c r="PM48" s="56"/>
      <c r="PN48" s="56"/>
      <c r="PO48" s="56"/>
      <c r="PP48" s="56"/>
      <c r="PQ48" s="56"/>
      <c r="PR48" s="56"/>
      <c r="PS48" s="56"/>
      <c r="PT48" s="56"/>
      <c r="PU48" s="56"/>
      <c r="PV48" s="56"/>
      <c r="PW48" s="56"/>
      <c r="PX48" s="56"/>
      <c r="PY48" s="56"/>
      <c r="PZ48" s="56"/>
      <c r="QA48" s="56"/>
      <c r="QB48" s="56"/>
      <c r="QC48" s="56"/>
      <c r="QD48" s="56"/>
      <c r="QE48" s="56"/>
      <c r="QF48" s="56"/>
      <c r="QG48" s="56"/>
      <c r="QH48" s="56"/>
      <c r="QI48" s="56"/>
      <c r="QJ48" s="56"/>
      <c r="QK48" s="56"/>
      <c r="QL48" s="56"/>
      <c r="QM48" s="56"/>
      <c r="QN48" s="56"/>
      <c r="QO48" s="56"/>
      <c r="QP48" s="56"/>
      <c r="QQ48" s="56"/>
      <c r="QR48" s="56"/>
      <c r="QS48" s="56"/>
      <c r="QT48" s="56"/>
      <c r="QU48" s="56"/>
      <c r="QV48" s="56"/>
      <c r="QW48" s="56"/>
      <c r="QX48" s="56"/>
      <c r="QY48" s="56"/>
      <c r="QZ48" s="56"/>
      <c r="RA48" s="56"/>
      <c r="RB48" s="56"/>
      <c r="RC48" s="56"/>
      <c r="RD48" s="56"/>
      <c r="RE48" s="56"/>
      <c r="RF48" s="56"/>
      <c r="RG48" s="56"/>
      <c r="RH48" s="56"/>
      <c r="RI48" s="56"/>
      <c r="RJ48" s="56"/>
      <c r="RK48" s="56"/>
      <c r="RL48" s="56"/>
      <c r="RM48" s="56"/>
      <c r="RN48" s="56"/>
      <c r="RO48" s="56"/>
      <c r="RP48" s="56"/>
      <c r="RQ48" s="56"/>
      <c r="RR48" s="56"/>
      <c r="RS48" s="56"/>
      <c r="RT48" s="56"/>
      <c r="RU48" s="56"/>
      <c r="RV48" s="56"/>
      <c r="RW48" s="56"/>
      <c r="RX48" s="56"/>
      <c r="RY48" s="56"/>
      <c r="RZ48" s="56"/>
      <c r="SA48" s="56"/>
      <c r="SB48" s="56"/>
      <c r="SC48" s="56"/>
      <c r="SD48" s="56"/>
      <c r="SE48" s="56"/>
      <c r="SF48" s="56"/>
      <c r="SG48" s="56"/>
      <c r="SH48" s="56"/>
      <c r="SI48" s="56"/>
      <c r="SJ48" s="56"/>
      <c r="SK48" s="56"/>
      <c r="SL48" s="56"/>
      <c r="SM48" s="56"/>
      <c r="SN48" s="56"/>
      <c r="SO48" s="56"/>
      <c r="SP48" s="56"/>
      <c r="SQ48" s="56"/>
      <c r="SR48" s="56"/>
      <c r="SS48" s="56"/>
      <c r="ST48" s="56"/>
      <c r="SU48" s="56"/>
      <c r="SV48" s="56"/>
      <c r="SW48" s="56"/>
      <c r="SX48" s="56"/>
      <c r="SY48" s="56"/>
      <c r="SZ48" s="56"/>
      <c r="TA48" s="56"/>
      <c r="TB48" s="56"/>
      <c r="TC48" s="56"/>
      <c r="TD48" s="56"/>
      <c r="TE48" s="56"/>
      <c r="TF48" s="56"/>
      <c r="TG48" s="56"/>
      <c r="TH48" s="56"/>
      <c r="TI48" s="56"/>
      <c r="TJ48" s="56"/>
      <c r="TK48" s="56"/>
      <c r="TL48" s="56"/>
      <c r="TM48" s="56"/>
      <c r="TN48" s="56"/>
      <c r="TO48" s="56"/>
      <c r="TP48" s="56"/>
      <c r="TQ48" s="56"/>
      <c r="TR48" s="56"/>
      <c r="TS48" s="56"/>
      <c r="TT48" s="56"/>
      <c r="TU48" s="56"/>
      <c r="TV48" s="56"/>
      <c r="TW48" s="56"/>
      <c r="TX48" s="56"/>
      <c r="TY48" s="56"/>
      <c r="TZ48" s="56"/>
      <c r="UA48" s="56"/>
      <c r="UB48" s="56"/>
      <c r="UC48" s="56"/>
      <c r="UD48" s="56"/>
      <c r="UE48" s="56"/>
      <c r="UF48" s="56"/>
      <c r="UG48" s="56"/>
      <c r="UH48" s="56"/>
      <c r="UI48" s="56"/>
      <c r="UJ48" s="56"/>
      <c r="UK48" s="56"/>
      <c r="UL48" s="56"/>
      <c r="UM48" s="56"/>
      <c r="UN48" s="56"/>
      <c r="UO48" s="56"/>
      <c r="UP48" s="56"/>
      <c r="UQ48" s="56"/>
      <c r="UR48" s="56"/>
      <c r="US48" s="56"/>
      <c r="UT48" s="56"/>
      <c r="UU48" s="56"/>
      <c r="UV48" s="56"/>
      <c r="UW48" s="56"/>
      <c r="UX48" s="56"/>
      <c r="UY48" s="56"/>
      <c r="UZ48" s="56"/>
      <c r="VA48" s="56"/>
      <c r="VB48" s="56"/>
      <c r="VC48" s="56"/>
      <c r="VD48" s="56"/>
      <c r="VE48" s="56"/>
      <c r="VF48" s="56"/>
      <c r="VG48" s="56"/>
      <c r="VH48" s="56"/>
      <c r="VI48" s="56"/>
      <c r="VJ48" s="56"/>
      <c r="VK48" s="56"/>
      <c r="VL48" s="56"/>
      <c r="VM48" s="56"/>
      <c r="VN48" s="56"/>
      <c r="VO48" s="56"/>
      <c r="VP48" s="56"/>
      <c r="VQ48" s="56"/>
      <c r="VR48" s="56"/>
      <c r="VS48" s="56"/>
      <c r="VT48" s="56"/>
      <c r="VU48" s="56"/>
      <c r="VV48" s="56"/>
      <c r="VW48" s="56"/>
      <c r="VX48" s="56"/>
      <c r="VY48" s="56"/>
      <c r="VZ48" s="56"/>
      <c r="WA48" s="56"/>
      <c r="WB48" s="56"/>
      <c r="WC48" s="56"/>
      <c r="WD48" s="56"/>
      <c r="WE48" s="56"/>
      <c r="WF48" s="56"/>
      <c r="WG48" s="56"/>
      <c r="WH48" s="56"/>
      <c r="WI48" s="56"/>
      <c r="WJ48" s="56"/>
      <c r="WK48" s="56"/>
      <c r="WL48" s="56"/>
      <c r="WM48" s="56"/>
      <c r="WN48" s="56"/>
      <c r="WO48" s="56"/>
      <c r="WP48" s="56"/>
      <c r="WQ48" s="56"/>
      <c r="WR48" s="56"/>
      <c r="WS48" s="56"/>
      <c r="WT48" s="56"/>
      <c r="WU48" s="56"/>
      <c r="WV48" s="56"/>
      <c r="WW48" s="56"/>
      <c r="WX48" s="56"/>
      <c r="WY48" s="56"/>
      <c r="WZ48" s="56"/>
      <c r="XA48" s="56"/>
      <c r="XB48" s="56"/>
      <c r="XC48" s="56"/>
      <c r="XD48" s="56"/>
      <c r="XE48" s="56"/>
      <c r="XF48" s="56"/>
      <c r="XG48" s="56"/>
      <c r="XH48" s="56"/>
      <c r="XI48" s="56"/>
      <c r="XJ48" s="56"/>
      <c r="XK48" s="56"/>
      <c r="XL48" s="56"/>
      <c r="XM48" s="56"/>
      <c r="XN48" s="56"/>
      <c r="XO48" s="56"/>
      <c r="XP48" s="56"/>
      <c r="XQ48" s="56"/>
      <c r="XR48" s="56"/>
      <c r="XS48" s="56"/>
      <c r="XT48" s="56"/>
      <c r="XU48" s="56"/>
      <c r="XV48" s="56"/>
      <c r="XW48" s="56"/>
      <c r="XX48" s="56"/>
      <c r="XY48" s="56"/>
      <c r="XZ48" s="56"/>
      <c r="YA48" s="56"/>
      <c r="YB48" s="56"/>
      <c r="YC48" s="56"/>
      <c r="YD48" s="56"/>
      <c r="YE48" s="56"/>
      <c r="YF48" s="56"/>
      <c r="YG48" s="56"/>
      <c r="YH48" s="56"/>
      <c r="YI48" s="56"/>
      <c r="YJ48" s="56"/>
      <c r="YK48" s="56"/>
      <c r="YL48" s="56"/>
      <c r="YM48" s="56"/>
      <c r="YN48" s="56"/>
      <c r="YO48" s="56"/>
      <c r="YP48" s="56"/>
      <c r="YQ48" s="56"/>
      <c r="YR48" s="56"/>
      <c r="YS48" s="56"/>
      <c r="YT48" s="56"/>
      <c r="YU48" s="56"/>
      <c r="YV48" s="56"/>
      <c r="YW48" s="56"/>
      <c r="YX48" s="56"/>
      <c r="YY48" s="56"/>
      <c r="YZ48" s="56"/>
      <c r="ZA48" s="56"/>
      <c r="ZB48" s="56"/>
      <c r="ZC48" s="56"/>
      <c r="ZD48" s="56"/>
      <c r="ZE48" s="56"/>
      <c r="ZF48" s="56"/>
      <c r="ZG48" s="56"/>
      <c r="ZH48" s="56"/>
      <c r="ZI48" s="56"/>
      <c r="ZJ48" s="56"/>
      <c r="ZK48" s="56"/>
      <c r="ZL48" s="56"/>
      <c r="ZM48" s="56"/>
      <c r="ZN48" s="56"/>
      <c r="ZO48" s="56"/>
      <c r="ZP48" s="56"/>
      <c r="ZQ48" s="56"/>
      <c r="ZR48" s="56"/>
      <c r="ZS48" s="56"/>
      <c r="ZT48" s="56"/>
      <c r="ZU48" s="56"/>
      <c r="ZV48" s="56"/>
      <c r="ZW48" s="56"/>
      <c r="ZX48" s="56"/>
      <c r="ZY48" s="56"/>
      <c r="ZZ48" s="56"/>
      <c r="AAA48" s="56"/>
      <c r="AAB48" s="56"/>
      <c r="AAC48" s="56"/>
      <c r="AAD48" s="56"/>
      <c r="AAE48" s="56"/>
      <c r="AAF48" s="56"/>
      <c r="AAG48" s="56"/>
      <c r="AAH48" s="56"/>
      <c r="AAI48" s="56"/>
      <c r="AAJ48" s="56"/>
      <c r="AAK48" s="56"/>
      <c r="AAL48" s="56"/>
      <c r="AAM48" s="56"/>
      <c r="AAN48" s="56"/>
      <c r="AAO48" s="56"/>
      <c r="AAP48" s="56"/>
      <c r="AAQ48" s="56"/>
      <c r="AAR48" s="56"/>
      <c r="AAS48" s="56"/>
      <c r="AAT48" s="56"/>
      <c r="AAU48" s="56"/>
      <c r="AAV48" s="56"/>
      <c r="AAW48" s="56"/>
      <c r="AAX48" s="56"/>
      <c r="AAY48" s="56"/>
      <c r="AAZ48" s="56"/>
      <c r="ABA48" s="56"/>
      <c r="ABB48" s="56"/>
      <c r="ABC48" s="56"/>
      <c r="ABD48" s="56"/>
      <c r="ABE48" s="56"/>
      <c r="ABF48" s="56"/>
      <c r="ABG48" s="56"/>
      <c r="ABH48" s="56"/>
      <c r="ABI48" s="56"/>
      <c r="ABJ48" s="56"/>
      <c r="ABK48" s="56"/>
      <c r="ABL48" s="56"/>
      <c r="ABM48" s="56"/>
      <c r="ABN48" s="56"/>
      <c r="ABO48" s="56"/>
      <c r="ABP48" s="56"/>
      <c r="ABQ48" s="56"/>
      <c r="ABR48" s="56"/>
      <c r="ABS48" s="56"/>
      <c r="ABT48" s="56"/>
      <c r="ABU48" s="56"/>
      <c r="ABV48" s="56"/>
      <c r="ABW48" s="56"/>
      <c r="ABX48" s="56"/>
      <c r="ABY48" s="56"/>
      <c r="ABZ48" s="56"/>
      <c r="ACA48" s="56"/>
      <c r="ACB48" s="56"/>
      <c r="ACC48" s="56"/>
      <c r="ACD48" s="56"/>
      <c r="ACE48" s="56"/>
      <c r="ACF48" s="56"/>
      <c r="ACG48" s="56"/>
      <c r="ACH48" s="56"/>
      <c r="ACI48" s="56"/>
      <c r="ACJ48" s="56"/>
      <c r="ACK48" s="56"/>
      <c r="ACL48" s="56"/>
      <c r="ACM48" s="56"/>
      <c r="ACN48" s="56"/>
      <c r="ACO48" s="56"/>
      <c r="ACP48" s="56"/>
      <c r="ACQ48" s="56"/>
      <c r="ACR48" s="56"/>
      <c r="ACS48" s="56"/>
      <c r="ACT48" s="56"/>
      <c r="ACU48" s="56"/>
      <c r="ACV48" s="56"/>
      <c r="ACW48" s="56"/>
      <c r="ACX48" s="56"/>
      <c r="ACY48" s="56"/>
      <c r="ACZ48" s="56"/>
      <c r="ADA48" s="56"/>
      <c r="ADB48" s="56"/>
      <c r="ADC48" s="56"/>
      <c r="ADD48" s="56"/>
      <c r="ADE48" s="56"/>
      <c r="ADF48" s="56"/>
      <c r="ADG48" s="56"/>
      <c r="ADH48" s="56"/>
      <c r="ADI48" s="56"/>
      <c r="ADJ48" s="56"/>
      <c r="ADK48" s="56"/>
      <c r="ADL48" s="56"/>
      <c r="ADM48" s="56"/>
      <c r="ADN48" s="56"/>
      <c r="ADO48" s="56"/>
      <c r="ADP48" s="56"/>
      <c r="ADQ48" s="56"/>
      <c r="ADR48" s="56"/>
      <c r="ADS48" s="56"/>
      <c r="ADT48" s="56"/>
      <c r="ADU48" s="56"/>
      <c r="ADV48" s="56"/>
      <c r="ADW48" s="56"/>
      <c r="ADX48" s="56"/>
      <c r="ADY48" s="56"/>
      <c r="ADZ48" s="56"/>
      <c r="AEA48" s="56"/>
      <c r="AEB48" s="56"/>
      <c r="AEC48" s="56"/>
      <c r="AED48" s="56"/>
      <c r="AEE48" s="56"/>
      <c r="AEF48" s="56"/>
      <c r="AEG48" s="56"/>
      <c r="AEH48" s="56"/>
      <c r="AEI48" s="56"/>
      <c r="AEJ48" s="56"/>
      <c r="AEK48" s="56"/>
      <c r="AEL48" s="56"/>
      <c r="AEM48" s="56"/>
      <c r="AEN48" s="56"/>
      <c r="AEO48" s="56"/>
      <c r="AEP48" s="56"/>
      <c r="AEQ48" s="56"/>
      <c r="AER48" s="56"/>
      <c r="AES48" s="56"/>
      <c r="AET48" s="56"/>
      <c r="AEU48" s="56"/>
      <c r="AEV48" s="56"/>
      <c r="AEW48" s="56"/>
      <c r="AEX48" s="56"/>
      <c r="AEY48" s="56"/>
      <c r="AEZ48" s="56"/>
      <c r="AFA48" s="56"/>
      <c r="AFB48" s="56"/>
      <c r="AFC48" s="56"/>
      <c r="AFD48" s="56"/>
      <c r="AFE48" s="56"/>
      <c r="AFF48" s="56"/>
      <c r="AFG48" s="56"/>
      <c r="AFH48" s="56"/>
      <c r="AFI48" s="56"/>
      <c r="AFJ48" s="56"/>
      <c r="AFK48" s="56"/>
      <c r="AFL48" s="56"/>
      <c r="AFM48" s="56"/>
      <c r="AFN48" s="56"/>
      <c r="AFO48" s="56"/>
      <c r="AFP48" s="56"/>
      <c r="AFQ48" s="56"/>
      <c r="AFR48" s="56"/>
      <c r="AFS48" s="56"/>
      <c r="AFT48" s="56"/>
      <c r="AFU48" s="56"/>
      <c r="AFV48" s="56"/>
      <c r="AFW48" s="56"/>
      <c r="AFX48" s="56"/>
      <c r="AFY48" s="56"/>
      <c r="AFZ48" s="56"/>
      <c r="AGA48" s="56"/>
      <c r="AGB48" s="56"/>
      <c r="AGC48" s="56"/>
      <c r="AGD48" s="56"/>
      <c r="AGE48" s="56"/>
      <c r="AGF48" s="56"/>
      <c r="AGG48" s="56"/>
      <c r="AGH48" s="56"/>
      <c r="AGI48" s="56"/>
      <c r="AGJ48" s="56"/>
      <c r="AGK48" s="56"/>
      <c r="AGL48" s="56"/>
      <c r="AGM48" s="56"/>
      <c r="AGN48" s="56"/>
      <c r="AGO48" s="56"/>
      <c r="AGP48" s="56"/>
      <c r="AGQ48" s="56"/>
      <c r="AGR48" s="56"/>
      <c r="AGS48" s="56"/>
      <c r="AGT48" s="56"/>
      <c r="AGU48" s="56"/>
      <c r="AGV48" s="56"/>
      <c r="AGW48" s="56"/>
      <c r="AGX48" s="56"/>
      <c r="AGY48" s="56"/>
      <c r="AGZ48" s="56"/>
      <c r="AHA48" s="56"/>
      <c r="AHB48" s="56"/>
      <c r="AHC48" s="56"/>
      <c r="AHD48" s="56"/>
      <c r="AHE48" s="56"/>
      <c r="AHF48" s="56"/>
      <c r="AHG48" s="56"/>
      <c r="AHH48" s="56"/>
      <c r="AHI48" s="56"/>
      <c r="AHJ48" s="56"/>
      <c r="AHK48" s="56"/>
      <c r="AHL48" s="56"/>
      <c r="AHM48" s="56"/>
      <c r="AHN48" s="56"/>
      <c r="AHO48" s="56"/>
      <c r="AHP48" s="56"/>
      <c r="AHQ48" s="56"/>
      <c r="AHR48" s="56"/>
      <c r="AHS48" s="56"/>
      <c r="AHT48" s="56"/>
      <c r="AHU48" s="56"/>
      <c r="AHV48" s="56"/>
      <c r="AHW48" s="56"/>
      <c r="AHX48" s="56"/>
      <c r="AHY48" s="56"/>
      <c r="AHZ48" s="56"/>
      <c r="AIA48" s="56"/>
      <c r="AIB48" s="56"/>
      <c r="AIC48" s="56"/>
      <c r="AID48" s="56"/>
      <c r="AIE48" s="56"/>
      <c r="AIF48" s="56"/>
      <c r="AIG48" s="56"/>
      <c r="AIH48" s="56"/>
      <c r="AII48" s="56"/>
      <c r="AIJ48" s="56"/>
      <c r="AIK48" s="56"/>
      <c r="AIL48" s="56"/>
      <c r="AIM48" s="56"/>
      <c r="AIN48" s="56"/>
      <c r="AIO48" s="56"/>
      <c r="AIP48" s="56"/>
      <c r="AIQ48" s="56"/>
      <c r="AIR48" s="56"/>
      <c r="AIS48" s="56"/>
      <c r="AIT48" s="56"/>
      <c r="AIU48" s="56"/>
      <c r="AIV48" s="56"/>
      <c r="AIW48" s="56"/>
      <c r="AIX48" s="56"/>
      <c r="AIY48" s="56"/>
      <c r="AIZ48" s="56"/>
      <c r="AJA48" s="56"/>
      <c r="AJB48" s="56"/>
      <c r="AJC48" s="56"/>
      <c r="AJD48" s="56"/>
      <c r="AJE48" s="56"/>
      <c r="AJF48" s="56"/>
      <c r="AJG48" s="56"/>
      <c r="AJH48" s="56"/>
      <c r="AJI48" s="56"/>
      <c r="AJJ48" s="56"/>
      <c r="AJK48" s="56"/>
      <c r="AJL48" s="56"/>
      <c r="AJM48" s="56"/>
      <c r="AJN48" s="56"/>
      <c r="AJO48" s="56"/>
      <c r="AJP48" s="56"/>
      <c r="AJQ48" s="56"/>
      <c r="AJR48" s="56"/>
      <c r="AJS48" s="56"/>
      <c r="AJT48" s="56"/>
      <c r="AJU48" s="56"/>
      <c r="AJV48" s="56"/>
      <c r="AJW48" s="56"/>
      <c r="AJX48" s="56"/>
      <c r="AJY48" s="56"/>
      <c r="AJZ48" s="56"/>
      <c r="AKA48" s="56"/>
      <c r="AKB48" s="56"/>
      <c r="AKC48" s="56"/>
      <c r="AKD48" s="56"/>
      <c r="AKE48" s="56"/>
      <c r="AKF48" s="56"/>
      <c r="AKG48" s="56"/>
      <c r="AKH48" s="56"/>
      <c r="AKI48" s="56"/>
      <c r="AKJ48" s="56"/>
      <c r="AKK48" s="56"/>
      <c r="AKL48" s="56"/>
      <c r="AKM48" s="56"/>
      <c r="AKN48" s="56"/>
      <c r="AKO48" s="56"/>
      <c r="AKP48" s="56"/>
      <c r="AKQ48" s="56"/>
      <c r="AKR48" s="56"/>
      <c r="AKS48" s="56"/>
      <c r="AKT48" s="56"/>
      <c r="AKU48" s="56"/>
      <c r="AKV48" s="56"/>
      <c r="AKW48" s="56"/>
      <c r="AKX48" s="56"/>
      <c r="AKY48" s="56"/>
      <c r="AKZ48" s="56"/>
      <c r="ALA48" s="56"/>
      <c r="ALB48" s="56"/>
      <c r="ALC48" s="56"/>
      <c r="ALD48" s="56"/>
      <c r="ALE48" s="56"/>
      <c r="ALF48" s="56"/>
    </row>
    <row r="49" spans="1:18" x14ac:dyDescent="0.2">
      <c r="A49" s="29" t="s">
        <v>9</v>
      </c>
      <c r="B49" s="56" t="s">
        <v>442</v>
      </c>
      <c r="C49" s="54"/>
      <c r="D49" s="54"/>
      <c r="I49" s="54"/>
      <c r="K49" s="55"/>
      <c r="L49" s="55"/>
      <c r="Q49" s="47">
        <v>1</v>
      </c>
    </row>
    <row r="50" spans="1:18" x14ac:dyDescent="0.2">
      <c r="A50" s="29" t="s">
        <v>215</v>
      </c>
      <c r="B50" s="56" t="s">
        <v>321</v>
      </c>
      <c r="C50" s="54"/>
      <c r="D50" s="54"/>
      <c r="I50" s="54"/>
      <c r="K50" s="55"/>
      <c r="L50" s="55"/>
      <c r="Q50" s="47">
        <v>1</v>
      </c>
    </row>
    <row r="52" spans="1:18" x14ac:dyDescent="0.2">
      <c r="A52" s="29" t="s">
        <v>477</v>
      </c>
      <c r="B52" s="56" t="s">
        <v>533</v>
      </c>
      <c r="C52" s="54"/>
      <c r="D52" s="54"/>
      <c r="I52" s="54"/>
      <c r="K52" s="55"/>
      <c r="L52" s="55"/>
      <c r="N52" s="47">
        <v>11</v>
      </c>
      <c r="R52" s="47">
        <v>16</v>
      </c>
    </row>
    <row r="53" spans="1:18" x14ac:dyDescent="0.2">
      <c r="A53" s="29" t="s">
        <v>155</v>
      </c>
      <c r="B53" s="56" t="s">
        <v>444</v>
      </c>
      <c r="C53" s="54"/>
      <c r="D53" s="54"/>
      <c r="H53" s="47">
        <v>1</v>
      </c>
      <c r="I53" s="54"/>
      <c r="J53" s="47">
        <v>2</v>
      </c>
      <c r="K53" s="55"/>
      <c r="L53" s="55"/>
      <c r="N53" s="47">
        <v>20</v>
      </c>
      <c r="R53" s="47">
        <v>26</v>
      </c>
    </row>
    <row r="54" spans="1:18" x14ac:dyDescent="0.2">
      <c r="A54" s="29" t="s">
        <v>247</v>
      </c>
      <c r="B54" s="56" t="s">
        <v>767</v>
      </c>
      <c r="C54" s="54"/>
      <c r="D54" s="54"/>
      <c r="I54" s="54"/>
      <c r="K54" s="55"/>
      <c r="L54" s="55"/>
      <c r="N54" s="47">
        <v>3</v>
      </c>
      <c r="R54" s="47">
        <v>2</v>
      </c>
    </row>
    <row r="55" spans="1:18" x14ac:dyDescent="0.2">
      <c r="A55" s="29" t="s">
        <v>551</v>
      </c>
      <c r="B55" s="56" t="s">
        <v>656</v>
      </c>
      <c r="C55" s="54"/>
      <c r="D55" s="54"/>
      <c r="I55" s="54"/>
      <c r="K55" s="55"/>
      <c r="L55" s="55"/>
      <c r="N55" s="47">
        <v>4</v>
      </c>
      <c r="R55" s="47">
        <v>1</v>
      </c>
    </row>
    <row r="56" spans="1:18" x14ac:dyDescent="0.2">
      <c r="A56" s="29" t="s">
        <v>1176</v>
      </c>
      <c r="B56" s="56" t="s">
        <v>683</v>
      </c>
      <c r="N56" s="47">
        <v>2</v>
      </c>
      <c r="R56" s="47">
        <v>15</v>
      </c>
    </row>
    <row r="57" spans="1:18" x14ac:dyDescent="0.2">
      <c r="A57" s="29" t="s">
        <v>249</v>
      </c>
      <c r="B57" s="56" t="s">
        <v>630</v>
      </c>
      <c r="C57" s="54"/>
      <c r="D57" s="54"/>
      <c r="I57" s="54"/>
      <c r="K57" s="55"/>
      <c r="L57" s="55"/>
      <c r="N57" s="47">
        <v>11</v>
      </c>
      <c r="R57" s="47">
        <v>23</v>
      </c>
    </row>
    <row r="58" spans="1:18" x14ac:dyDescent="0.2">
      <c r="A58" s="29" t="s">
        <v>552</v>
      </c>
      <c r="B58" s="56" t="s">
        <v>632</v>
      </c>
      <c r="C58" s="54"/>
      <c r="D58" s="54"/>
      <c r="I58" s="54"/>
      <c r="K58" s="55"/>
      <c r="L58" s="55"/>
      <c r="N58" s="47">
        <v>3</v>
      </c>
      <c r="R58" s="47">
        <v>2</v>
      </c>
    </row>
    <row r="59" spans="1:18" x14ac:dyDescent="0.2">
      <c r="A59" s="29" t="s">
        <v>739</v>
      </c>
      <c r="B59" s="56" t="s">
        <v>811</v>
      </c>
      <c r="C59" s="54"/>
      <c r="D59" s="54"/>
      <c r="I59" s="54"/>
      <c r="K59" s="55"/>
      <c r="L59" s="55"/>
      <c r="N59" s="47">
        <v>2</v>
      </c>
    </row>
    <row r="60" spans="1:18" x14ac:dyDescent="0.2">
      <c r="A60" s="29" t="s">
        <v>479</v>
      </c>
      <c r="B60" s="56" t="s">
        <v>480</v>
      </c>
      <c r="C60" s="54"/>
      <c r="D60" s="54"/>
      <c r="I60" s="54"/>
      <c r="K60" s="55"/>
      <c r="L60" s="55"/>
      <c r="N60" s="47">
        <v>5</v>
      </c>
      <c r="R60" s="47">
        <v>6</v>
      </c>
    </row>
    <row r="61" spans="1:18" x14ac:dyDescent="0.2">
      <c r="A61" s="29" t="s">
        <v>173</v>
      </c>
      <c r="B61" s="56" t="s">
        <v>343</v>
      </c>
      <c r="C61" s="54"/>
      <c r="D61" s="54"/>
      <c r="I61" s="54"/>
      <c r="J61" s="47">
        <v>1</v>
      </c>
      <c r="K61" s="55"/>
      <c r="L61" s="55"/>
      <c r="N61" s="47">
        <v>6</v>
      </c>
      <c r="R61" s="47">
        <v>3</v>
      </c>
    </row>
    <row r="62" spans="1:18" x14ac:dyDescent="0.2">
      <c r="A62" s="29" t="s">
        <v>264</v>
      </c>
      <c r="B62" s="56" t="s">
        <v>631</v>
      </c>
      <c r="R62" s="47">
        <v>1</v>
      </c>
    </row>
    <row r="63" spans="1:18" x14ac:dyDescent="0.2">
      <c r="A63" s="29" t="s">
        <v>269</v>
      </c>
      <c r="B63" s="56" t="s">
        <v>452</v>
      </c>
      <c r="C63" s="54"/>
      <c r="D63" s="54"/>
      <c r="I63" s="54"/>
      <c r="K63" s="55"/>
      <c r="L63" s="55"/>
      <c r="N63" s="47">
        <v>4</v>
      </c>
      <c r="R63" s="47">
        <v>4</v>
      </c>
    </row>
    <row r="64" spans="1:18" x14ac:dyDescent="0.2">
      <c r="A64" s="29" t="s">
        <v>539</v>
      </c>
      <c r="B64" s="56" t="s">
        <v>550</v>
      </c>
      <c r="C64" s="54"/>
      <c r="D64" s="54"/>
      <c r="I64" s="54"/>
      <c r="K64" s="55"/>
      <c r="L64" s="55"/>
      <c r="N64" s="47">
        <v>4</v>
      </c>
      <c r="R64" s="47">
        <v>7</v>
      </c>
    </row>
    <row r="65" spans="1:18" x14ac:dyDescent="0.2">
      <c r="A65" s="29" t="s">
        <v>686</v>
      </c>
      <c r="B65" s="56" t="s">
        <v>1013</v>
      </c>
      <c r="R65" s="47">
        <v>3</v>
      </c>
    </row>
    <row r="66" spans="1:18" x14ac:dyDescent="0.2">
      <c r="A66" s="29" t="s">
        <v>553</v>
      </c>
      <c r="B66" s="56" t="s">
        <v>628</v>
      </c>
      <c r="C66" s="54"/>
      <c r="D66" s="54"/>
      <c r="I66" s="54"/>
      <c r="K66" s="55"/>
      <c r="L66" s="55"/>
      <c r="N66" s="47">
        <v>5</v>
      </c>
      <c r="R66" s="47">
        <v>5</v>
      </c>
    </row>
    <row r="67" spans="1:18" x14ac:dyDescent="0.2">
      <c r="A67" s="29" t="s">
        <v>825</v>
      </c>
      <c r="B67" s="56" t="s">
        <v>907</v>
      </c>
      <c r="C67" s="54"/>
      <c r="D67" s="54"/>
      <c r="I67" s="54"/>
      <c r="K67" s="55"/>
      <c r="L67" s="55"/>
      <c r="R67" s="47">
        <v>2</v>
      </c>
    </row>
    <row r="68" spans="1:18" x14ac:dyDescent="0.2">
      <c r="A68" s="29" t="s">
        <v>1154</v>
      </c>
      <c r="B68" s="56" t="s">
        <v>1175</v>
      </c>
      <c r="C68" s="54"/>
      <c r="D68" s="54"/>
      <c r="I68" s="54"/>
      <c r="K68" s="55"/>
      <c r="L68" s="55"/>
      <c r="R68" s="47">
        <v>1</v>
      </c>
    </row>
    <row r="69" spans="1:18" x14ac:dyDescent="0.2">
      <c r="A69" s="29" t="s">
        <v>740</v>
      </c>
      <c r="B69" s="56" t="s">
        <v>775</v>
      </c>
      <c r="C69" s="54"/>
      <c r="D69" s="54"/>
      <c r="I69" s="54"/>
      <c r="K69" s="55"/>
      <c r="L69" s="55"/>
      <c r="N69" s="47">
        <v>1</v>
      </c>
      <c r="R69" s="47">
        <v>5</v>
      </c>
    </row>
    <row r="70" spans="1:18" x14ac:dyDescent="0.2">
      <c r="A70" s="29" t="s">
        <v>1155</v>
      </c>
      <c r="B70" s="56" t="s">
        <v>1174</v>
      </c>
      <c r="C70" s="54"/>
      <c r="D70" s="54"/>
      <c r="I70" s="54"/>
      <c r="K70" s="55"/>
      <c r="L70" s="55"/>
      <c r="R70" s="47">
        <v>1</v>
      </c>
    </row>
    <row r="71" spans="1:18" x14ac:dyDescent="0.2">
      <c r="A71" s="29" t="s">
        <v>1156</v>
      </c>
      <c r="B71" s="56" t="s">
        <v>1173</v>
      </c>
      <c r="R71" s="47">
        <v>5</v>
      </c>
    </row>
    <row r="72" spans="1:18" x14ac:dyDescent="0.2">
      <c r="A72" s="29" t="s">
        <v>554</v>
      </c>
      <c r="B72" s="56" t="s">
        <v>653</v>
      </c>
      <c r="C72" s="54"/>
      <c r="D72" s="54"/>
      <c r="I72" s="54"/>
      <c r="K72" s="55"/>
      <c r="L72" s="55"/>
      <c r="N72" s="47">
        <v>1</v>
      </c>
      <c r="R72" s="47">
        <v>2</v>
      </c>
    </row>
    <row r="73" spans="1:18" x14ac:dyDescent="0.2">
      <c r="A73" s="29" t="s">
        <v>555</v>
      </c>
      <c r="B73" s="56" t="s">
        <v>629</v>
      </c>
      <c r="C73" s="54"/>
      <c r="D73" s="54"/>
      <c r="I73" s="54"/>
      <c r="K73" s="55"/>
      <c r="L73" s="55"/>
      <c r="N73" s="47">
        <v>2</v>
      </c>
      <c r="R73" s="47">
        <v>6</v>
      </c>
    </row>
    <row r="74" spans="1:18" x14ac:dyDescent="0.2">
      <c r="A74" s="29" t="s">
        <v>687</v>
      </c>
      <c r="B74" s="56" t="s">
        <v>705</v>
      </c>
      <c r="C74" s="54"/>
      <c r="D74" s="54"/>
      <c r="I74" s="54"/>
      <c r="K74" s="55"/>
      <c r="L74" s="55"/>
      <c r="N74" s="47">
        <v>2</v>
      </c>
      <c r="R74" s="47">
        <v>1</v>
      </c>
    </row>
    <row r="75" spans="1:18" x14ac:dyDescent="0.2">
      <c r="A75" s="29" t="s">
        <v>1012</v>
      </c>
      <c r="B75" s="56" t="s">
        <v>527</v>
      </c>
      <c r="C75" s="54"/>
      <c r="D75" s="54"/>
      <c r="I75" s="54"/>
      <c r="K75" s="55"/>
      <c r="L75" s="55"/>
      <c r="R75" s="47">
        <v>12</v>
      </c>
    </row>
    <row r="76" spans="1:18" x14ac:dyDescent="0.2">
      <c r="A76" s="29" t="s">
        <v>270</v>
      </c>
      <c r="B76" s="56" t="s">
        <v>355</v>
      </c>
      <c r="C76" s="54"/>
      <c r="D76" s="54"/>
      <c r="I76" s="54"/>
      <c r="J76" s="47">
        <v>2</v>
      </c>
      <c r="K76" s="55"/>
      <c r="L76" s="55"/>
      <c r="N76" s="47">
        <v>17</v>
      </c>
      <c r="R76" s="47">
        <v>10</v>
      </c>
    </row>
    <row r="77" spans="1:18" x14ac:dyDescent="0.2">
      <c r="A77" s="29" t="s">
        <v>741</v>
      </c>
      <c r="B77" s="56" t="s">
        <v>781</v>
      </c>
      <c r="C77" s="54"/>
      <c r="D77" s="54"/>
      <c r="I77" s="54"/>
      <c r="K77" s="55"/>
      <c r="L77" s="55"/>
      <c r="N77" s="47">
        <v>1</v>
      </c>
    </row>
    <row r="78" spans="1:18" x14ac:dyDescent="0.2">
      <c r="A78" s="29" t="s">
        <v>556</v>
      </c>
      <c r="B78" s="56" t="s">
        <v>626</v>
      </c>
      <c r="C78" s="54"/>
      <c r="D78" s="54"/>
      <c r="I78" s="54"/>
      <c r="K78" s="55"/>
      <c r="L78" s="55"/>
      <c r="N78" s="47">
        <v>1</v>
      </c>
      <c r="R78" s="47">
        <v>6</v>
      </c>
    </row>
    <row r="79" spans="1:18" x14ac:dyDescent="0.2">
      <c r="A79" s="29" t="s">
        <v>244</v>
      </c>
      <c r="B79" s="56" t="s">
        <v>354</v>
      </c>
      <c r="C79" s="54"/>
      <c r="D79" s="54"/>
      <c r="E79" s="47">
        <v>1</v>
      </c>
      <c r="I79" s="54"/>
      <c r="K79" s="55"/>
      <c r="L79" s="55"/>
      <c r="M79" s="29"/>
      <c r="R79" s="47">
        <v>1</v>
      </c>
    </row>
    <row r="80" spans="1:18" x14ac:dyDescent="0.2">
      <c r="A80" s="29" t="s">
        <v>176</v>
      </c>
      <c r="B80" s="56" t="s">
        <v>353</v>
      </c>
      <c r="C80" s="54"/>
      <c r="D80" s="54"/>
      <c r="H80" s="47">
        <v>1</v>
      </c>
      <c r="I80" s="54"/>
      <c r="J80" s="47">
        <v>1</v>
      </c>
      <c r="K80" s="55"/>
      <c r="L80" s="55"/>
      <c r="M80" s="29"/>
      <c r="R80" s="47">
        <v>3</v>
      </c>
    </row>
    <row r="81" spans="1:18" x14ac:dyDescent="0.2">
      <c r="A81" s="29" t="s">
        <v>483</v>
      </c>
      <c r="B81" s="56" t="s">
        <v>521</v>
      </c>
      <c r="C81" s="54"/>
      <c r="D81" s="54"/>
      <c r="I81" s="54"/>
      <c r="K81" s="55"/>
      <c r="L81" s="55"/>
      <c r="N81" s="47">
        <v>18</v>
      </c>
    </row>
    <row r="82" spans="1:18" x14ac:dyDescent="0.2">
      <c r="A82" s="29" t="s">
        <v>560</v>
      </c>
      <c r="B82" s="56" t="s">
        <v>627</v>
      </c>
      <c r="C82" s="54"/>
      <c r="D82" s="54"/>
      <c r="I82" s="54"/>
      <c r="K82" s="55"/>
      <c r="L82" s="55"/>
      <c r="N82" s="47">
        <v>1</v>
      </c>
    </row>
    <row r="83" spans="1:18" x14ac:dyDescent="0.2">
      <c r="A83" s="29" t="s">
        <v>216</v>
      </c>
      <c r="B83" s="56" t="s">
        <v>351</v>
      </c>
      <c r="C83" s="54"/>
      <c r="D83" s="54"/>
      <c r="I83" s="54"/>
      <c r="K83" s="55"/>
      <c r="L83" s="55"/>
      <c r="N83" s="47">
        <v>1</v>
      </c>
      <c r="R83" s="47">
        <v>1</v>
      </c>
    </row>
    <row r="84" spans="1:18" x14ac:dyDescent="0.2">
      <c r="A84" s="29" t="s">
        <v>712</v>
      </c>
      <c r="B84" s="56" t="s">
        <v>728</v>
      </c>
      <c r="C84" s="54"/>
      <c r="D84" s="54"/>
      <c r="I84" s="54"/>
      <c r="K84" s="55"/>
      <c r="L84" s="55"/>
      <c r="N84" s="47">
        <v>2</v>
      </c>
      <c r="R84" s="47">
        <v>2</v>
      </c>
    </row>
    <row r="85" spans="1:18" x14ac:dyDescent="0.2">
      <c r="A85" s="29" t="s">
        <v>177</v>
      </c>
      <c r="B85" s="56" t="s">
        <v>522</v>
      </c>
      <c r="R85" s="47">
        <v>1</v>
      </c>
    </row>
    <row r="86" spans="1:18" x14ac:dyDescent="0.2">
      <c r="A86" s="29" t="s">
        <v>565</v>
      </c>
      <c r="B86" s="56" t="s">
        <v>624</v>
      </c>
      <c r="C86" s="54"/>
      <c r="D86" s="54"/>
      <c r="I86" s="54"/>
      <c r="K86" s="55"/>
      <c r="L86" s="55"/>
      <c r="N86" s="47">
        <v>4</v>
      </c>
      <c r="R86" s="47">
        <v>10</v>
      </c>
    </row>
    <row r="87" spans="1:18" x14ac:dyDescent="0.2">
      <c r="A87" s="29" t="s">
        <v>1157</v>
      </c>
      <c r="B87" s="56" t="s">
        <v>1172</v>
      </c>
      <c r="R87" s="47">
        <v>1</v>
      </c>
    </row>
    <row r="88" spans="1:18" x14ac:dyDescent="0.2">
      <c r="A88" s="29" t="s">
        <v>315</v>
      </c>
      <c r="B88" s="56" t="s">
        <v>625</v>
      </c>
      <c r="C88" s="54"/>
      <c r="D88" s="54"/>
      <c r="I88" s="54"/>
      <c r="K88" s="55"/>
      <c r="L88" s="55"/>
      <c r="N88" s="47">
        <v>1</v>
      </c>
      <c r="R88" s="47">
        <v>5</v>
      </c>
    </row>
    <row r="89" spans="1:18" x14ac:dyDescent="0.2">
      <c r="A89" s="29" t="s">
        <v>156</v>
      </c>
      <c r="B89" s="56" t="s">
        <v>420</v>
      </c>
      <c r="C89" s="54"/>
      <c r="D89" s="54"/>
      <c r="H89" s="47">
        <v>2</v>
      </c>
      <c r="I89" s="54"/>
      <c r="K89" s="55"/>
      <c r="L89" s="55"/>
      <c r="M89" s="29"/>
      <c r="N89" s="47">
        <v>4</v>
      </c>
      <c r="R89" s="47">
        <v>12</v>
      </c>
    </row>
    <row r="90" spans="1:18" x14ac:dyDescent="0.2">
      <c r="A90" s="29" t="s">
        <v>486</v>
      </c>
      <c r="B90" s="56" t="s">
        <v>525</v>
      </c>
      <c r="C90" s="54"/>
      <c r="D90" s="54"/>
      <c r="I90" s="54"/>
      <c r="K90" s="55"/>
      <c r="L90" s="55"/>
      <c r="N90" s="47">
        <v>4</v>
      </c>
      <c r="R90" s="47">
        <v>14</v>
      </c>
    </row>
    <row r="91" spans="1:18" x14ac:dyDescent="0.2">
      <c r="A91" s="29" t="s">
        <v>234</v>
      </c>
      <c r="B91" s="56" t="s">
        <v>448</v>
      </c>
      <c r="C91" s="54"/>
      <c r="D91" s="54"/>
      <c r="H91" s="47">
        <v>4</v>
      </c>
      <c r="I91" s="54"/>
      <c r="J91" s="47">
        <v>2</v>
      </c>
      <c r="K91" s="55"/>
      <c r="L91" s="55"/>
      <c r="M91" s="29"/>
      <c r="N91" s="47">
        <v>10</v>
      </c>
      <c r="R91" s="47">
        <v>17</v>
      </c>
    </row>
    <row r="92" spans="1:18" x14ac:dyDescent="0.2">
      <c r="A92" s="29" t="s">
        <v>303</v>
      </c>
      <c r="B92" s="56" t="s">
        <v>421</v>
      </c>
      <c r="C92" s="54"/>
      <c r="D92" s="54"/>
      <c r="I92" s="54"/>
      <c r="J92" s="47">
        <v>1</v>
      </c>
      <c r="K92" s="55"/>
      <c r="L92" s="55"/>
      <c r="M92" s="29"/>
    </row>
    <row r="93" spans="1:18" x14ac:dyDescent="0.2">
      <c r="A93" s="29" t="s">
        <v>182</v>
      </c>
      <c r="B93" s="56" t="s">
        <v>526</v>
      </c>
      <c r="C93" s="54"/>
      <c r="D93" s="54"/>
      <c r="H93" s="47">
        <v>1</v>
      </c>
      <c r="I93" s="54"/>
      <c r="K93" s="55"/>
      <c r="L93" s="55"/>
      <c r="M93" s="29"/>
      <c r="N93" s="47">
        <v>9</v>
      </c>
      <c r="R93" s="47">
        <v>3</v>
      </c>
    </row>
    <row r="94" spans="1:18" x14ac:dyDescent="0.2">
      <c r="A94" s="29" t="s">
        <v>1145</v>
      </c>
      <c r="B94" s="56" t="s">
        <v>422</v>
      </c>
      <c r="C94" s="54"/>
      <c r="D94" s="54"/>
      <c r="I94" s="54"/>
      <c r="K94" s="55"/>
      <c r="L94" s="55"/>
      <c r="N94" s="47">
        <v>9</v>
      </c>
      <c r="R94" s="47">
        <v>23</v>
      </c>
    </row>
    <row r="95" spans="1:18" x14ac:dyDescent="0.2">
      <c r="A95" s="29" t="s">
        <v>296</v>
      </c>
      <c r="B95" s="56" t="s">
        <v>547</v>
      </c>
      <c r="C95" s="54"/>
      <c r="D95" s="54"/>
      <c r="H95" s="47">
        <v>1</v>
      </c>
      <c r="I95" s="54"/>
      <c r="K95" s="55"/>
      <c r="L95" s="55"/>
      <c r="M95" s="29"/>
      <c r="N95" s="47">
        <v>3</v>
      </c>
      <c r="R95" s="47">
        <v>5</v>
      </c>
    </row>
    <row r="96" spans="1:18" x14ac:dyDescent="0.2">
      <c r="A96" s="29" t="s">
        <v>731</v>
      </c>
      <c r="B96" s="56" t="s">
        <v>730</v>
      </c>
      <c r="C96" s="54"/>
      <c r="D96" s="54"/>
      <c r="I96" s="54"/>
      <c r="K96" s="55"/>
      <c r="L96" s="55"/>
      <c r="N96" s="47">
        <v>1</v>
      </c>
    </row>
    <row r="97" spans="1:18" x14ac:dyDescent="0.2">
      <c r="A97" s="29" t="s">
        <v>668</v>
      </c>
      <c r="B97" s="56" t="s">
        <v>678</v>
      </c>
      <c r="C97" s="54"/>
      <c r="D97" s="54"/>
      <c r="I97" s="54"/>
      <c r="K97" s="55"/>
      <c r="L97" s="55"/>
      <c r="N97" s="47">
        <v>3</v>
      </c>
      <c r="R97" s="47">
        <v>3</v>
      </c>
    </row>
    <row r="98" spans="1:18" x14ac:dyDescent="0.2">
      <c r="A98" s="29" t="s">
        <v>1158</v>
      </c>
      <c r="B98" s="56" t="s">
        <v>1171</v>
      </c>
      <c r="R98" s="47">
        <v>4</v>
      </c>
    </row>
    <row r="99" spans="1:18" x14ac:dyDescent="0.2">
      <c r="A99" s="29" t="s">
        <v>304</v>
      </c>
      <c r="B99" s="56" t="s">
        <v>345</v>
      </c>
      <c r="R99" s="47">
        <v>1</v>
      </c>
    </row>
    <row r="100" spans="1:18" x14ac:dyDescent="0.2">
      <c r="A100" s="29" t="s">
        <v>487</v>
      </c>
      <c r="B100" s="56" t="s">
        <v>529</v>
      </c>
      <c r="C100" s="54"/>
      <c r="D100" s="54"/>
      <c r="I100" s="54"/>
      <c r="K100" s="55"/>
      <c r="L100" s="55"/>
      <c r="N100" s="47">
        <v>9</v>
      </c>
      <c r="R100" s="47">
        <v>5</v>
      </c>
    </row>
    <row r="101" spans="1:18" x14ac:dyDescent="0.2">
      <c r="A101" s="29" t="s">
        <v>742</v>
      </c>
      <c r="B101" s="56" t="s">
        <v>780</v>
      </c>
      <c r="C101" s="54"/>
      <c r="D101" s="54"/>
      <c r="I101" s="54"/>
      <c r="K101" s="55"/>
      <c r="L101" s="55"/>
      <c r="N101" s="47">
        <v>3</v>
      </c>
    </row>
    <row r="102" spans="1:18" x14ac:dyDescent="0.2">
      <c r="A102" s="29" t="s">
        <v>743</v>
      </c>
      <c r="B102" s="56" t="s">
        <v>763</v>
      </c>
      <c r="C102" s="54"/>
      <c r="D102" s="54"/>
      <c r="I102" s="54"/>
      <c r="K102" s="55"/>
      <c r="L102" s="55"/>
      <c r="N102" s="47">
        <v>3</v>
      </c>
      <c r="R102" s="47">
        <v>3</v>
      </c>
    </row>
    <row r="103" spans="1:18" x14ac:dyDescent="0.2">
      <c r="A103" s="29" t="s">
        <v>488</v>
      </c>
      <c r="B103" s="56" t="s">
        <v>530</v>
      </c>
      <c r="R103" s="47">
        <v>1</v>
      </c>
    </row>
    <row r="104" spans="1:18" x14ac:dyDescent="0.2">
      <c r="A104" s="29" t="s">
        <v>409</v>
      </c>
      <c r="B104" s="56" t="s">
        <v>423</v>
      </c>
      <c r="R104" s="47">
        <v>1</v>
      </c>
    </row>
    <row r="105" spans="1:18" x14ac:dyDescent="0.2">
      <c r="A105" s="29" t="s">
        <v>744</v>
      </c>
      <c r="B105" s="56" t="s">
        <v>779</v>
      </c>
      <c r="C105" s="54"/>
      <c r="D105" s="54"/>
      <c r="I105" s="54"/>
      <c r="K105" s="55"/>
      <c r="L105" s="55"/>
      <c r="N105" s="47">
        <v>2</v>
      </c>
      <c r="R105" s="47">
        <v>3</v>
      </c>
    </row>
    <row r="106" spans="1:18" x14ac:dyDescent="0.2">
      <c r="A106" s="29" t="s">
        <v>745</v>
      </c>
      <c r="B106" s="56" t="s">
        <v>764</v>
      </c>
      <c r="C106" s="54"/>
      <c r="D106" s="54"/>
      <c r="I106" s="54"/>
      <c r="K106" s="55"/>
      <c r="L106" s="55"/>
      <c r="N106" s="47">
        <v>1</v>
      </c>
      <c r="R106" s="47">
        <v>1</v>
      </c>
    </row>
    <row r="107" spans="1:18" x14ac:dyDescent="0.2">
      <c r="A107" s="29" t="s">
        <v>569</v>
      </c>
      <c r="B107" s="56" t="s">
        <v>634</v>
      </c>
      <c r="C107" s="54"/>
      <c r="D107" s="54"/>
      <c r="I107" s="54"/>
      <c r="K107" s="55"/>
      <c r="L107" s="55"/>
      <c r="N107" s="47">
        <v>2</v>
      </c>
      <c r="R107" s="47">
        <v>1</v>
      </c>
    </row>
    <row r="108" spans="1:18" x14ac:dyDescent="0.2">
      <c r="A108" s="29" t="s">
        <v>746</v>
      </c>
      <c r="B108" s="56" t="s">
        <v>778</v>
      </c>
      <c r="C108" s="54"/>
      <c r="D108" s="54"/>
      <c r="I108" s="54"/>
      <c r="K108" s="55"/>
      <c r="L108" s="55"/>
      <c r="N108" s="47">
        <v>1</v>
      </c>
    </row>
    <row r="109" spans="1:18" x14ac:dyDescent="0.2">
      <c r="A109" s="29" t="s">
        <v>747</v>
      </c>
      <c r="B109" s="56" t="s">
        <v>765</v>
      </c>
      <c r="C109" s="54"/>
      <c r="D109" s="54"/>
      <c r="I109" s="54"/>
      <c r="K109" s="55"/>
      <c r="L109" s="55"/>
      <c r="N109" s="47">
        <v>1</v>
      </c>
      <c r="R109" s="47">
        <v>1</v>
      </c>
    </row>
    <row r="110" spans="1:18" x14ac:dyDescent="0.2">
      <c r="A110" s="29" t="s">
        <v>714</v>
      </c>
      <c r="B110" s="56" t="s">
        <v>721</v>
      </c>
      <c r="C110" s="54"/>
      <c r="D110" s="54"/>
      <c r="I110" s="54"/>
      <c r="K110" s="55"/>
      <c r="L110" s="55"/>
      <c r="N110" s="47">
        <v>1</v>
      </c>
    </row>
    <row r="111" spans="1:18" x14ac:dyDescent="0.2">
      <c r="A111" s="29" t="s">
        <v>489</v>
      </c>
      <c r="B111" s="56" t="s">
        <v>531</v>
      </c>
      <c r="C111" s="54"/>
      <c r="D111" s="54"/>
      <c r="I111" s="54"/>
      <c r="K111" s="55"/>
      <c r="L111" s="55"/>
      <c r="N111" s="47">
        <v>5</v>
      </c>
    </row>
    <row r="112" spans="1:18" x14ac:dyDescent="0.2">
      <c r="A112" s="29" t="s">
        <v>570</v>
      </c>
      <c r="B112" s="56" t="s">
        <v>633</v>
      </c>
      <c r="C112" s="54"/>
      <c r="D112" s="54"/>
      <c r="I112" s="54"/>
      <c r="K112" s="55"/>
      <c r="L112" s="55"/>
      <c r="N112" s="47">
        <v>4</v>
      </c>
      <c r="R112" s="47">
        <v>1</v>
      </c>
    </row>
    <row r="113" spans="1:18" x14ac:dyDescent="0.2">
      <c r="A113" s="29" t="s">
        <v>282</v>
      </c>
      <c r="B113" s="56" t="s">
        <v>446</v>
      </c>
      <c r="C113" s="54"/>
      <c r="D113" s="54"/>
      <c r="H113" s="47">
        <v>2</v>
      </c>
      <c r="I113" s="54"/>
      <c r="K113" s="55"/>
      <c r="L113" s="55"/>
      <c r="N113" s="47">
        <v>7</v>
      </c>
      <c r="R113" s="47">
        <v>12</v>
      </c>
    </row>
    <row r="114" spans="1:18" x14ac:dyDescent="0.2">
      <c r="A114" s="29" t="s">
        <v>571</v>
      </c>
      <c r="B114" s="56" t="s">
        <v>635</v>
      </c>
      <c r="R114" s="47">
        <v>18</v>
      </c>
    </row>
    <row r="115" spans="1:18" x14ac:dyDescent="0.2">
      <c r="A115" s="29" t="s">
        <v>748</v>
      </c>
      <c r="B115" s="56" t="s">
        <v>774</v>
      </c>
      <c r="C115" s="54"/>
      <c r="D115" s="54"/>
      <c r="I115" s="54"/>
      <c r="K115" s="55"/>
      <c r="L115" s="55"/>
      <c r="N115" s="47">
        <v>1</v>
      </c>
    </row>
    <row r="116" spans="1:18" x14ac:dyDescent="0.2">
      <c r="A116" s="29" t="s">
        <v>186</v>
      </c>
      <c r="B116" s="56" t="s">
        <v>376</v>
      </c>
      <c r="R116" s="47">
        <v>1</v>
      </c>
    </row>
    <row r="117" spans="1:18" x14ac:dyDescent="0.2">
      <c r="A117" s="29" t="s">
        <v>297</v>
      </c>
      <c r="B117" s="56" t="s">
        <v>663</v>
      </c>
      <c r="R117" s="47">
        <v>3</v>
      </c>
    </row>
    <row r="118" spans="1:18" x14ac:dyDescent="0.2">
      <c r="A118" s="29" t="s">
        <v>187</v>
      </c>
      <c r="B118" s="56" t="s">
        <v>375</v>
      </c>
      <c r="R118" s="47">
        <v>1</v>
      </c>
    </row>
    <row r="119" spans="1:18" x14ac:dyDescent="0.2">
      <c r="A119" s="29" t="s">
        <v>572</v>
      </c>
      <c r="B119" s="56" t="s">
        <v>623</v>
      </c>
      <c r="C119" s="54"/>
      <c r="D119" s="54"/>
      <c r="I119" s="54"/>
      <c r="K119" s="55"/>
      <c r="L119" s="55"/>
      <c r="N119" s="47">
        <v>7</v>
      </c>
      <c r="R119" s="47">
        <v>20</v>
      </c>
    </row>
    <row r="120" spans="1:18" x14ac:dyDescent="0.2">
      <c r="A120" s="29" t="s">
        <v>795</v>
      </c>
      <c r="B120" s="56" t="s">
        <v>800</v>
      </c>
      <c r="C120" s="54"/>
      <c r="D120" s="54"/>
      <c r="I120" s="54"/>
      <c r="K120" s="55"/>
      <c r="L120" s="55"/>
      <c r="R120" s="47">
        <v>1</v>
      </c>
    </row>
    <row r="121" spans="1:18" x14ac:dyDescent="0.2">
      <c r="A121" s="29" t="s">
        <v>291</v>
      </c>
      <c r="B121" s="56" t="s">
        <v>426</v>
      </c>
      <c r="C121" s="54"/>
      <c r="D121" s="54"/>
      <c r="I121" s="54"/>
      <c r="K121" s="55"/>
      <c r="L121" s="55"/>
      <c r="R121" s="47">
        <v>2</v>
      </c>
    </row>
    <row r="122" spans="1:18" x14ac:dyDescent="0.2">
      <c r="A122" s="29" t="s">
        <v>157</v>
      </c>
      <c r="B122" s="56" t="s">
        <v>518</v>
      </c>
      <c r="C122" s="54"/>
      <c r="D122" s="54"/>
      <c r="H122" s="47">
        <v>4</v>
      </c>
      <c r="I122" s="54"/>
      <c r="J122" s="47">
        <v>2</v>
      </c>
      <c r="K122" s="55"/>
      <c r="L122" s="55"/>
      <c r="N122" s="47">
        <v>12</v>
      </c>
      <c r="R122" s="47">
        <v>9</v>
      </c>
    </row>
    <row r="123" spans="1:18" x14ac:dyDescent="0.2">
      <c r="A123" s="29" t="s">
        <v>573</v>
      </c>
      <c r="B123" s="56" t="s">
        <v>762</v>
      </c>
      <c r="C123" s="54"/>
      <c r="D123" s="54"/>
      <c r="I123" s="54"/>
      <c r="K123" s="55"/>
      <c r="L123" s="55"/>
      <c r="N123" s="47">
        <v>5</v>
      </c>
      <c r="R123" s="47">
        <v>3</v>
      </c>
    </row>
    <row r="124" spans="1:18" x14ac:dyDescent="0.2">
      <c r="A124" s="29" t="s">
        <v>218</v>
      </c>
      <c r="B124" s="56" t="s">
        <v>445</v>
      </c>
      <c r="C124" s="54"/>
      <c r="D124" s="54"/>
      <c r="I124" s="54"/>
      <c r="K124" s="55"/>
      <c r="L124" s="55"/>
      <c r="N124" s="47">
        <v>3</v>
      </c>
      <c r="R124" s="47">
        <v>7</v>
      </c>
    </row>
    <row r="125" spans="1:18" x14ac:dyDescent="0.2">
      <c r="A125" s="29" t="s">
        <v>669</v>
      </c>
      <c r="B125" s="56" t="s">
        <v>681</v>
      </c>
      <c r="C125" s="54"/>
      <c r="D125" s="54"/>
      <c r="I125" s="54"/>
      <c r="K125" s="55"/>
      <c r="L125" s="55"/>
      <c r="N125" s="47">
        <v>4</v>
      </c>
      <c r="R125" s="47">
        <v>13</v>
      </c>
    </row>
    <row r="126" spans="1:18" x14ac:dyDescent="0.2">
      <c r="A126" s="29" t="s">
        <v>188</v>
      </c>
      <c r="B126" s="56" t="s">
        <v>374</v>
      </c>
      <c r="C126" s="54"/>
      <c r="D126" s="54"/>
      <c r="I126" s="54"/>
      <c r="K126" s="55"/>
      <c r="L126" s="55"/>
      <c r="N126" s="47">
        <v>1</v>
      </c>
      <c r="R126" s="47">
        <v>3</v>
      </c>
    </row>
    <row r="127" spans="1:18" x14ac:dyDescent="0.2">
      <c r="A127" s="29" t="s">
        <v>1159</v>
      </c>
      <c r="B127" s="56" t="s">
        <v>1169</v>
      </c>
      <c r="R127" s="47">
        <v>14</v>
      </c>
    </row>
    <row r="128" spans="1:18" x14ac:dyDescent="0.2">
      <c r="A128" s="29" t="s">
        <v>574</v>
      </c>
      <c r="B128" s="56" t="s">
        <v>637</v>
      </c>
      <c r="C128" s="54"/>
      <c r="D128" s="54"/>
      <c r="I128" s="54"/>
      <c r="K128" s="55"/>
      <c r="L128" s="55"/>
      <c r="N128" s="47">
        <v>2</v>
      </c>
      <c r="R128" s="47">
        <v>13</v>
      </c>
    </row>
    <row r="129" spans="1:994" x14ac:dyDescent="0.2">
      <c r="A129" s="29" t="s">
        <v>575</v>
      </c>
      <c r="B129" s="56" t="s">
        <v>759</v>
      </c>
      <c r="C129" s="54"/>
      <c r="D129" s="54"/>
      <c r="I129" s="54"/>
      <c r="K129" s="55"/>
      <c r="L129" s="55"/>
      <c r="N129" s="47">
        <v>4</v>
      </c>
      <c r="R129" s="47">
        <v>14</v>
      </c>
    </row>
    <row r="130" spans="1:994" x14ac:dyDescent="0.2">
      <c r="A130" s="29" t="s">
        <v>190</v>
      </c>
      <c r="B130" s="56" t="s">
        <v>371</v>
      </c>
      <c r="C130" s="54"/>
      <c r="D130" s="54"/>
      <c r="I130" s="54"/>
      <c r="K130" s="55"/>
      <c r="L130" s="55"/>
      <c r="N130" s="47">
        <v>2</v>
      </c>
      <c r="R130" s="47">
        <v>2</v>
      </c>
    </row>
    <row r="131" spans="1:994" x14ac:dyDescent="0.2">
      <c r="A131" s="29" t="s">
        <v>577</v>
      </c>
      <c r="B131" s="56" t="s">
        <v>720</v>
      </c>
      <c r="C131" s="54"/>
      <c r="D131" s="54"/>
      <c r="I131" s="54"/>
      <c r="K131" s="55"/>
      <c r="L131" s="55"/>
      <c r="N131" s="47">
        <v>6</v>
      </c>
      <c r="R131" s="47">
        <v>14</v>
      </c>
    </row>
    <row r="132" spans="1:994" x14ac:dyDescent="0.2">
      <c r="A132" s="29" t="s">
        <v>158</v>
      </c>
      <c r="B132" s="56" t="s">
        <v>370</v>
      </c>
      <c r="C132" s="54"/>
      <c r="D132" s="54"/>
      <c r="H132" s="47">
        <v>6</v>
      </c>
      <c r="I132" s="54"/>
      <c r="K132" s="55"/>
      <c r="L132" s="55"/>
      <c r="N132" s="47">
        <v>2</v>
      </c>
      <c r="R132" s="47">
        <v>10</v>
      </c>
    </row>
    <row r="133" spans="1:994" x14ac:dyDescent="0.2">
      <c r="A133" s="29" t="s">
        <v>159</v>
      </c>
      <c r="B133" s="56" t="s">
        <v>462</v>
      </c>
      <c r="C133" s="54"/>
      <c r="D133" s="54"/>
      <c r="H133" s="47">
        <v>1</v>
      </c>
      <c r="I133" s="54"/>
      <c r="K133" s="55"/>
      <c r="L133" s="55"/>
      <c r="R133" s="47">
        <v>2</v>
      </c>
    </row>
    <row r="134" spans="1:994" x14ac:dyDescent="0.2">
      <c r="A134" s="29" t="s">
        <v>305</v>
      </c>
      <c r="B134" s="56" t="s">
        <v>768</v>
      </c>
      <c r="C134" s="54"/>
      <c r="D134" s="54"/>
      <c r="I134" s="54"/>
      <c r="K134" s="55"/>
      <c r="L134" s="55"/>
      <c r="N134" s="47">
        <v>1</v>
      </c>
    </row>
    <row r="135" spans="1:994" x14ac:dyDescent="0.2">
      <c r="A135" s="29" t="s">
        <v>160</v>
      </c>
      <c r="B135" s="56" t="s">
        <v>367</v>
      </c>
      <c r="C135" s="54"/>
      <c r="D135" s="54"/>
      <c r="H135" s="47">
        <v>2</v>
      </c>
      <c r="I135" s="54"/>
      <c r="J135" s="47">
        <v>1</v>
      </c>
      <c r="K135" s="55"/>
      <c r="L135" s="55"/>
      <c r="N135" s="47">
        <v>3</v>
      </c>
      <c r="R135" s="47">
        <v>4</v>
      </c>
    </row>
    <row r="136" spans="1:994" x14ac:dyDescent="0.2">
      <c r="A136" s="29" t="s">
        <v>298</v>
      </c>
      <c r="B136" s="56" t="s">
        <v>701</v>
      </c>
      <c r="C136" s="54"/>
      <c r="D136" s="54"/>
      <c r="I136" s="54"/>
      <c r="K136" s="55"/>
      <c r="L136" s="55"/>
      <c r="N136" s="47">
        <v>1</v>
      </c>
      <c r="R136" s="47">
        <v>13</v>
      </c>
    </row>
    <row r="137" spans="1:994" x14ac:dyDescent="0.2">
      <c r="A137" s="29" t="s">
        <v>689</v>
      </c>
      <c r="B137" s="56" t="s">
        <v>702</v>
      </c>
      <c r="C137" s="54"/>
      <c r="D137" s="54"/>
      <c r="I137" s="54"/>
      <c r="J137" s="47">
        <v>1</v>
      </c>
      <c r="K137" s="55"/>
      <c r="L137" s="55"/>
      <c r="N137" s="47">
        <v>2</v>
      </c>
      <c r="R137" s="47">
        <v>5</v>
      </c>
    </row>
    <row r="138" spans="1:994" x14ac:dyDescent="0.2">
      <c r="A138" s="29" t="s">
        <v>578</v>
      </c>
      <c r="B138" s="56" t="s">
        <v>636</v>
      </c>
      <c r="C138" s="54"/>
      <c r="D138" s="54"/>
      <c r="I138" s="54"/>
      <c r="K138" s="55"/>
      <c r="L138" s="55"/>
      <c r="N138" s="47">
        <v>1</v>
      </c>
    </row>
    <row r="139" spans="1:994" x14ac:dyDescent="0.2">
      <c r="A139" s="29" t="s">
        <v>161</v>
      </c>
      <c r="B139" s="56" t="s">
        <v>365</v>
      </c>
      <c r="C139" s="54"/>
      <c r="D139" s="54"/>
      <c r="F139" s="47">
        <v>1</v>
      </c>
      <c r="I139" s="54"/>
      <c r="K139" s="60"/>
      <c r="L139" s="60"/>
      <c r="N139" s="58"/>
      <c r="O139" s="61"/>
      <c r="P139" s="61"/>
      <c r="Q139" s="58"/>
      <c r="R139" s="58"/>
      <c r="S139" s="61"/>
      <c r="T139" s="58"/>
      <c r="U139" s="58"/>
      <c r="V139" s="58"/>
      <c r="W139" s="58"/>
      <c r="X139" s="58"/>
      <c r="Y139" s="58"/>
      <c r="Z139" s="58"/>
      <c r="AA139" s="58"/>
      <c r="AB139" s="58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  <c r="EO139" s="56"/>
      <c r="EP139" s="56"/>
      <c r="EQ139" s="56"/>
      <c r="ER139" s="56"/>
      <c r="ES139" s="56"/>
      <c r="ET139" s="56"/>
      <c r="EU139" s="56"/>
      <c r="EV139" s="56"/>
      <c r="EW139" s="56"/>
      <c r="EX139" s="56"/>
      <c r="EY139" s="56"/>
      <c r="EZ139" s="56"/>
      <c r="FA139" s="56"/>
      <c r="FB139" s="56"/>
      <c r="FC139" s="56"/>
      <c r="FD139" s="56"/>
      <c r="FE139" s="56"/>
      <c r="FF139" s="56"/>
      <c r="FG139" s="56"/>
      <c r="FH139" s="56"/>
      <c r="FI139" s="56"/>
      <c r="FJ139" s="56"/>
      <c r="FK139" s="56"/>
      <c r="FL139" s="56"/>
      <c r="FM139" s="56"/>
      <c r="FN139" s="56"/>
      <c r="FO139" s="56"/>
      <c r="FP139" s="56"/>
      <c r="FQ139" s="56"/>
      <c r="FR139" s="56"/>
      <c r="FS139" s="56"/>
      <c r="FT139" s="56"/>
      <c r="FU139" s="56"/>
      <c r="FV139" s="56"/>
      <c r="FW139" s="56"/>
      <c r="FX139" s="56"/>
      <c r="FY139" s="56"/>
      <c r="FZ139" s="56"/>
      <c r="GA139" s="56"/>
      <c r="GB139" s="56"/>
      <c r="GC139" s="56"/>
      <c r="GD139" s="56"/>
      <c r="GE139" s="56"/>
      <c r="GF139" s="56"/>
      <c r="GG139" s="56"/>
      <c r="GH139" s="56"/>
      <c r="GI139" s="56"/>
      <c r="GJ139" s="56"/>
      <c r="GK139" s="56"/>
      <c r="GL139" s="56"/>
      <c r="GM139" s="56"/>
      <c r="GN139" s="56"/>
      <c r="GO139" s="56"/>
      <c r="GP139" s="56"/>
      <c r="GQ139" s="56"/>
      <c r="GR139" s="56"/>
      <c r="GS139" s="56"/>
      <c r="GT139" s="56"/>
      <c r="GU139" s="56"/>
      <c r="GV139" s="56"/>
      <c r="GW139" s="56"/>
      <c r="GX139" s="56"/>
      <c r="GY139" s="56"/>
      <c r="GZ139" s="56"/>
      <c r="HA139" s="56"/>
      <c r="HB139" s="56"/>
      <c r="HC139" s="56"/>
      <c r="HD139" s="56"/>
      <c r="HE139" s="56"/>
      <c r="HF139" s="56"/>
      <c r="HG139" s="56"/>
      <c r="HH139" s="56"/>
      <c r="HI139" s="56"/>
      <c r="HJ139" s="56"/>
      <c r="HK139" s="56"/>
      <c r="HL139" s="56"/>
      <c r="HM139" s="56"/>
      <c r="HN139" s="56"/>
      <c r="HO139" s="56"/>
      <c r="HP139" s="56"/>
      <c r="HQ139" s="56"/>
      <c r="HR139" s="56"/>
      <c r="HS139" s="56"/>
      <c r="HT139" s="56"/>
      <c r="HU139" s="56"/>
      <c r="HV139" s="56"/>
      <c r="HW139" s="56"/>
      <c r="HX139" s="56"/>
      <c r="HY139" s="56"/>
      <c r="HZ139" s="56"/>
      <c r="IA139" s="56"/>
      <c r="IB139" s="56"/>
      <c r="IC139" s="56"/>
      <c r="ID139" s="56"/>
      <c r="IE139" s="56"/>
      <c r="IF139" s="56"/>
      <c r="IG139" s="56"/>
      <c r="IH139" s="56"/>
      <c r="II139" s="56"/>
      <c r="IJ139" s="56"/>
      <c r="IK139" s="56"/>
      <c r="IL139" s="56"/>
      <c r="IM139" s="56"/>
      <c r="IN139" s="56"/>
      <c r="IO139" s="56"/>
      <c r="IP139" s="56"/>
      <c r="IQ139" s="56"/>
      <c r="IR139" s="56"/>
      <c r="IS139" s="56"/>
      <c r="IT139" s="56"/>
      <c r="IU139" s="56"/>
      <c r="IV139" s="56"/>
      <c r="IW139" s="56"/>
      <c r="IX139" s="56"/>
      <c r="IY139" s="56"/>
      <c r="IZ139" s="56"/>
      <c r="JA139" s="56"/>
      <c r="JB139" s="56"/>
      <c r="JC139" s="56"/>
      <c r="JD139" s="56"/>
      <c r="JE139" s="56"/>
      <c r="JF139" s="56"/>
      <c r="JG139" s="56"/>
      <c r="JH139" s="56"/>
      <c r="JI139" s="56"/>
      <c r="JJ139" s="56"/>
      <c r="JK139" s="56"/>
      <c r="JL139" s="56"/>
      <c r="JM139" s="56"/>
      <c r="JN139" s="56"/>
      <c r="JO139" s="56"/>
      <c r="JP139" s="56"/>
      <c r="JQ139" s="56"/>
      <c r="JR139" s="56"/>
      <c r="JS139" s="56"/>
      <c r="JT139" s="56"/>
      <c r="JU139" s="56"/>
      <c r="JV139" s="56"/>
      <c r="JW139" s="56"/>
      <c r="JX139" s="56"/>
      <c r="JY139" s="56"/>
      <c r="JZ139" s="56"/>
      <c r="KA139" s="56"/>
      <c r="KB139" s="56"/>
      <c r="KC139" s="56"/>
      <c r="KD139" s="56"/>
      <c r="KE139" s="56"/>
      <c r="KF139" s="56"/>
      <c r="KG139" s="56"/>
      <c r="KH139" s="56"/>
      <c r="KI139" s="56"/>
      <c r="KJ139" s="56"/>
      <c r="KK139" s="56"/>
      <c r="KL139" s="56"/>
      <c r="KM139" s="56"/>
      <c r="KN139" s="56"/>
      <c r="KO139" s="56"/>
      <c r="KP139" s="56"/>
      <c r="KQ139" s="56"/>
      <c r="KR139" s="56"/>
      <c r="KS139" s="56"/>
      <c r="KT139" s="56"/>
      <c r="KU139" s="56"/>
      <c r="KV139" s="56"/>
      <c r="KW139" s="56"/>
      <c r="KX139" s="56"/>
      <c r="KY139" s="56"/>
      <c r="KZ139" s="56"/>
      <c r="LA139" s="56"/>
      <c r="LB139" s="56"/>
      <c r="LC139" s="56"/>
      <c r="LD139" s="56"/>
      <c r="LE139" s="56"/>
      <c r="LF139" s="56"/>
      <c r="LG139" s="56"/>
      <c r="LH139" s="56"/>
      <c r="LI139" s="56"/>
      <c r="LJ139" s="56"/>
      <c r="LK139" s="56"/>
      <c r="LL139" s="56"/>
      <c r="LM139" s="56"/>
      <c r="LN139" s="56"/>
      <c r="LO139" s="56"/>
      <c r="LP139" s="56"/>
      <c r="LQ139" s="56"/>
      <c r="LR139" s="56"/>
      <c r="LS139" s="56"/>
      <c r="LT139" s="56"/>
      <c r="LU139" s="56"/>
      <c r="LV139" s="56"/>
      <c r="LW139" s="56"/>
      <c r="LX139" s="56"/>
      <c r="LY139" s="56"/>
      <c r="LZ139" s="56"/>
      <c r="MA139" s="56"/>
      <c r="MB139" s="56"/>
      <c r="MC139" s="56"/>
      <c r="MD139" s="56"/>
      <c r="ME139" s="56"/>
      <c r="MF139" s="56"/>
      <c r="MG139" s="56"/>
      <c r="MH139" s="56"/>
      <c r="MI139" s="56"/>
      <c r="MJ139" s="56"/>
      <c r="MK139" s="56"/>
      <c r="ML139" s="56"/>
      <c r="MM139" s="56"/>
      <c r="MN139" s="56"/>
      <c r="MO139" s="56"/>
      <c r="MP139" s="56"/>
      <c r="MQ139" s="56"/>
      <c r="MR139" s="56"/>
      <c r="MS139" s="56"/>
      <c r="MT139" s="56"/>
      <c r="MU139" s="56"/>
      <c r="MV139" s="56"/>
      <c r="MW139" s="56"/>
      <c r="MX139" s="56"/>
      <c r="MY139" s="56"/>
      <c r="MZ139" s="56"/>
      <c r="NA139" s="56"/>
      <c r="NB139" s="56"/>
      <c r="NC139" s="56"/>
      <c r="ND139" s="56"/>
      <c r="NE139" s="56"/>
      <c r="NF139" s="56"/>
      <c r="NG139" s="56"/>
      <c r="NH139" s="56"/>
      <c r="NI139" s="56"/>
      <c r="NJ139" s="56"/>
      <c r="NK139" s="56"/>
      <c r="NL139" s="56"/>
      <c r="NM139" s="56"/>
      <c r="NN139" s="56"/>
      <c r="NO139" s="56"/>
      <c r="NP139" s="56"/>
      <c r="NQ139" s="56"/>
      <c r="NR139" s="56"/>
      <c r="NS139" s="56"/>
      <c r="NT139" s="56"/>
      <c r="NU139" s="56"/>
      <c r="NV139" s="56"/>
      <c r="NW139" s="56"/>
      <c r="NX139" s="56"/>
      <c r="NY139" s="56"/>
      <c r="NZ139" s="56"/>
      <c r="OA139" s="56"/>
      <c r="OB139" s="56"/>
      <c r="OC139" s="56"/>
      <c r="OD139" s="56"/>
      <c r="OE139" s="56"/>
      <c r="OF139" s="56"/>
      <c r="OG139" s="56"/>
      <c r="OH139" s="56"/>
      <c r="OI139" s="56"/>
      <c r="OJ139" s="56"/>
      <c r="OK139" s="56"/>
      <c r="OL139" s="56"/>
      <c r="OM139" s="56"/>
      <c r="ON139" s="56"/>
      <c r="OO139" s="56"/>
      <c r="OP139" s="56"/>
      <c r="OQ139" s="56"/>
      <c r="OR139" s="56"/>
      <c r="OS139" s="56"/>
      <c r="OT139" s="56"/>
      <c r="OU139" s="56"/>
      <c r="OV139" s="56"/>
      <c r="OW139" s="56"/>
      <c r="OX139" s="56"/>
      <c r="OY139" s="56"/>
      <c r="OZ139" s="56"/>
      <c r="PA139" s="56"/>
      <c r="PB139" s="56"/>
      <c r="PC139" s="56"/>
      <c r="PD139" s="56"/>
      <c r="PE139" s="56"/>
      <c r="PF139" s="56"/>
      <c r="PG139" s="56"/>
      <c r="PH139" s="56"/>
      <c r="PI139" s="56"/>
      <c r="PJ139" s="56"/>
      <c r="PK139" s="56"/>
      <c r="PL139" s="56"/>
      <c r="PM139" s="56"/>
      <c r="PN139" s="56"/>
      <c r="PO139" s="56"/>
      <c r="PP139" s="56"/>
      <c r="PQ139" s="56"/>
      <c r="PR139" s="56"/>
      <c r="PS139" s="56"/>
      <c r="PT139" s="56"/>
      <c r="PU139" s="56"/>
      <c r="PV139" s="56"/>
      <c r="PW139" s="56"/>
      <c r="PX139" s="56"/>
      <c r="PY139" s="56"/>
      <c r="PZ139" s="56"/>
      <c r="QA139" s="56"/>
      <c r="QB139" s="56"/>
      <c r="QC139" s="56"/>
      <c r="QD139" s="56"/>
      <c r="QE139" s="56"/>
      <c r="QF139" s="56"/>
      <c r="QG139" s="56"/>
      <c r="QH139" s="56"/>
      <c r="QI139" s="56"/>
      <c r="QJ139" s="56"/>
      <c r="QK139" s="56"/>
      <c r="QL139" s="56"/>
      <c r="QM139" s="56"/>
      <c r="QN139" s="56"/>
      <c r="QO139" s="56"/>
      <c r="QP139" s="56"/>
      <c r="QQ139" s="56"/>
      <c r="QR139" s="56"/>
      <c r="QS139" s="56"/>
      <c r="QT139" s="56"/>
      <c r="QU139" s="56"/>
      <c r="QV139" s="56"/>
      <c r="QW139" s="56"/>
      <c r="QX139" s="56"/>
      <c r="QY139" s="56"/>
      <c r="QZ139" s="56"/>
      <c r="RA139" s="56"/>
      <c r="RB139" s="56"/>
      <c r="RC139" s="56"/>
      <c r="RD139" s="56"/>
      <c r="RE139" s="56"/>
      <c r="RF139" s="56"/>
      <c r="RG139" s="56"/>
      <c r="RH139" s="56"/>
      <c r="RI139" s="56"/>
      <c r="RJ139" s="56"/>
      <c r="RK139" s="56"/>
      <c r="RL139" s="56"/>
      <c r="RM139" s="56"/>
      <c r="RN139" s="56"/>
      <c r="RO139" s="56"/>
      <c r="RP139" s="56"/>
      <c r="RQ139" s="56"/>
      <c r="RR139" s="56"/>
      <c r="RS139" s="56"/>
      <c r="RT139" s="56"/>
      <c r="RU139" s="56"/>
      <c r="RV139" s="56"/>
      <c r="RW139" s="56"/>
      <c r="RX139" s="56"/>
      <c r="RY139" s="56"/>
      <c r="RZ139" s="56"/>
      <c r="SA139" s="56"/>
      <c r="SB139" s="56"/>
      <c r="SC139" s="56"/>
      <c r="SD139" s="56"/>
      <c r="SE139" s="56"/>
      <c r="SF139" s="56"/>
      <c r="SG139" s="56"/>
      <c r="SH139" s="56"/>
      <c r="SI139" s="56"/>
      <c r="SJ139" s="56"/>
      <c r="SK139" s="56"/>
      <c r="SL139" s="56"/>
      <c r="SM139" s="56"/>
      <c r="SN139" s="56"/>
      <c r="SO139" s="56"/>
      <c r="SP139" s="56"/>
      <c r="SQ139" s="56"/>
      <c r="SR139" s="56"/>
      <c r="SS139" s="56"/>
      <c r="ST139" s="56"/>
      <c r="SU139" s="56"/>
      <c r="SV139" s="56"/>
      <c r="SW139" s="56"/>
      <c r="SX139" s="56"/>
      <c r="SY139" s="56"/>
      <c r="SZ139" s="56"/>
      <c r="TA139" s="56"/>
      <c r="TB139" s="56"/>
      <c r="TC139" s="56"/>
      <c r="TD139" s="56"/>
      <c r="TE139" s="56"/>
      <c r="TF139" s="56"/>
      <c r="TG139" s="56"/>
      <c r="TH139" s="56"/>
      <c r="TI139" s="56"/>
      <c r="TJ139" s="56"/>
      <c r="TK139" s="56"/>
      <c r="TL139" s="56"/>
      <c r="TM139" s="56"/>
      <c r="TN139" s="56"/>
      <c r="TO139" s="56"/>
      <c r="TP139" s="56"/>
      <c r="TQ139" s="56"/>
      <c r="TR139" s="56"/>
      <c r="TS139" s="56"/>
      <c r="TT139" s="56"/>
      <c r="TU139" s="56"/>
      <c r="TV139" s="56"/>
      <c r="TW139" s="56"/>
      <c r="TX139" s="56"/>
      <c r="TY139" s="56"/>
      <c r="TZ139" s="56"/>
      <c r="UA139" s="56"/>
      <c r="UB139" s="56"/>
      <c r="UC139" s="56"/>
      <c r="UD139" s="56"/>
      <c r="UE139" s="56"/>
      <c r="UF139" s="56"/>
      <c r="UG139" s="56"/>
      <c r="UH139" s="56"/>
      <c r="UI139" s="56"/>
      <c r="UJ139" s="56"/>
      <c r="UK139" s="56"/>
      <c r="UL139" s="56"/>
      <c r="UM139" s="56"/>
      <c r="UN139" s="56"/>
      <c r="UO139" s="56"/>
      <c r="UP139" s="56"/>
      <c r="UQ139" s="56"/>
      <c r="UR139" s="56"/>
      <c r="US139" s="56"/>
      <c r="UT139" s="56"/>
      <c r="UU139" s="56"/>
      <c r="UV139" s="56"/>
      <c r="UW139" s="56"/>
      <c r="UX139" s="56"/>
      <c r="UY139" s="56"/>
      <c r="UZ139" s="56"/>
      <c r="VA139" s="56"/>
      <c r="VB139" s="56"/>
      <c r="VC139" s="56"/>
      <c r="VD139" s="56"/>
      <c r="VE139" s="56"/>
      <c r="VF139" s="56"/>
      <c r="VG139" s="56"/>
      <c r="VH139" s="56"/>
      <c r="VI139" s="56"/>
      <c r="VJ139" s="56"/>
      <c r="VK139" s="56"/>
      <c r="VL139" s="56"/>
      <c r="VM139" s="56"/>
      <c r="VN139" s="56"/>
      <c r="VO139" s="56"/>
      <c r="VP139" s="56"/>
      <c r="VQ139" s="56"/>
      <c r="VR139" s="56"/>
      <c r="VS139" s="56"/>
      <c r="VT139" s="56"/>
      <c r="VU139" s="56"/>
      <c r="VV139" s="56"/>
      <c r="VW139" s="56"/>
      <c r="VX139" s="56"/>
      <c r="VY139" s="56"/>
      <c r="VZ139" s="56"/>
      <c r="WA139" s="56"/>
      <c r="WB139" s="56"/>
      <c r="WC139" s="56"/>
      <c r="WD139" s="56"/>
      <c r="WE139" s="56"/>
      <c r="WF139" s="56"/>
      <c r="WG139" s="56"/>
      <c r="WH139" s="56"/>
      <c r="WI139" s="56"/>
      <c r="WJ139" s="56"/>
      <c r="WK139" s="56"/>
      <c r="WL139" s="56"/>
      <c r="WM139" s="56"/>
      <c r="WN139" s="56"/>
      <c r="WO139" s="56"/>
      <c r="WP139" s="56"/>
      <c r="WQ139" s="56"/>
      <c r="WR139" s="56"/>
      <c r="WS139" s="56"/>
      <c r="WT139" s="56"/>
      <c r="WU139" s="56"/>
      <c r="WV139" s="56"/>
      <c r="WW139" s="56"/>
      <c r="WX139" s="56"/>
      <c r="WY139" s="56"/>
      <c r="WZ139" s="56"/>
      <c r="XA139" s="56"/>
      <c r="XB139" s="56"/>
      <c r="XC139" s="56"/>
      <c r="XD139" s="56"/>
      <c r="XE139" s="56"/>
      <c r="XF139" s="56"/>
      <c r="XG139" s="56"/>
      <c r="XH139" s="56"/>
      <c r="XI139" s="56"/>
      <c r="XJ139" s="56"/>
      <c r="XK139" s="56"/>
      <c r="XL139" s="56"/>
      <c r="XM139" s="56"/>
      <c r="XN139" s="56"/>
      <c r="XO139" s="56"/>
      <c r="XP139" s="56"/>
      <c r="XQ139" s="56"/>
      <c r="XR139" s="56"/>
      <c r="XS139" s="56"/>
      <c r="XT139" s="56"/>
      <c r="XU139" s="56"/>
      <c r="XV139" s="56"/>
      <c r="XW139" s="56"/>
      <c r="XX139" s="56"/>
      <c r="XY139" s="56"/>
      <c r="XZ139" s="56"/>
      <c r="YA139" s="56"/>
      <c r="YB139" s="56"/>
      <c r="YC139" s="56"/>
      <c r="YD139" s="56"/>
      <c r="YE139" s="56"/>
      <c r="YF139" s="56"/>
      <c r="YG139" s="56"/>
      <c r="YH139" s="56"/>
      <c r="YI139" s="56"/>
      <c r="YJ139" s="56"/>
      <c r="YK139" s="56"/>
      <c r="YL139" s="56"/>
      <c r="YM139" s="56"/>
      <c r="YN139" s="56"/>
      <c r="YO139" s="56"/>
      <c r="YP139" s="56"/>
      <c r="YQ139" s="56"/>
      <c r="YR139" s="56"/>
      <c r="YS139" s="56"/>
      <c r="YT139" s="56"/>
      <c r="YU139" s="56"/>
      <c r="YV139" s="56"/>
      <c r="YW139" s="56"/>
      <c r="YX139" s="56"/>
      <c r="YY139" s="56"/>
      <c r="YZ139" s="56"/>
      <c r="ZA139" s="56"/>
      <c r="ZB139" s="56"/>
      <c r="ZC139" s="56"/>
      <c r="ZD139" s="56"/>
      <c r="ZE139" s="56"/>
      <c r="ZF139" s="56"/>
      <c r="ZG139" s="56"/>
      <c r="ZH139" s="56"/>
      <c r="ZI139" s="56"/>
      <c r="ZJ139" s="56"/>
      <c r="ZK139" s="56"/>
      <c r="ZL139" s="56"/>
      <c r="ZM139" s="56"/>
      <c r="ZN139" s="56"/>
      <c r="ZO139" s="56"/>
      <c r="ZP139" s="56"/>
      <c r="ZQ139" s="56"/>
      <c r="ZR139" s="56"/>
      <c r="ZS139" s="56"/>
      <c r="ZT139" s="56"/>
      <c r="ZU139" s="56"/>
      <c r="ZV139" s="56"/>
      <c r="ZW139" s="56"/>
      <c r="ZX139" s="56"/>
      <c r="ZY139" s="56"/>
      <c r="ZZ139" s="56"/>
      <c r="AAA139" s="56"/>
      <c r="AAB139" s="56"/>
      <c r="AAC139" s="56"/>
      <c r="AAD139" s="56"/>
      <c r="AAE139" s="56"/>
      <c r="AAF139" s="56"/>
      <c r="AAG139" s="56"/>
      <c r="AAH139" s="56"/>
      <c r="AAI139" s="56"/>
      <c r="AAJ139" s="56"/>
      <c r="AAK139" s="56"/>
      <c r="AAL139" s="56"/>
      <c r="AAM139" s="56"/>
      <c r="AAN139" s="56"/>
      <c r="AAO139" s="56"/>
      <c r="AAP139" s="56"/>
      <c r="AAQ139" s="56"/>
      <c r="AAR139" s="56"/>
      <c r="AAS139" s="56"/>
      <c r="AAT139" s="56"/>
      <c r="AAU139" s="56"/>
      <c r="AAV139" s="56"/>
      <c r="AAW139" s="56"/>
      <c r="AAX139" s="56"/>
      <c r="AAY139" s="56"/>
      <c r="AAZ139" s="56"/>
      <c r="ABA139" s="56"/>
      <c r="ABB139" s="56"/>
      <c r="ABC139" s="56"/>
      <c r="ABD139" s="56"/>
      <c r="ABE139" s="56"/>
      <c r="ABF139" s="56"/>
      <c r="ABG139" s="56"/>
      <c r="ABH139" s="56"/>
      <c r="ABI139" s="56"/>
      <c r="ABJ139" s="56"/>
      <c r="ABK139" s="56"/>
      <c r="ABL139" s="56"/>
      <c r="ABM139" s="56"/>
      <c r="ABN139" s="56"/>
      <c r="ABO139" s="56"/>
      <c r="ABP139" s="56"/>
      <c r="ABQ139" s="56"/>
      <c r="ABR139" s="56"/>
      <c r="ABS139" s="56"/>
      <c r="ABT139" s="56"/>
      <c r="ABU139" s="56"/>
      <c r="ABV139" s="56"/>
      <c r="ABW139" s="56"/>
      <c r="ABX139" s="56"/>
      <c r="ABY139" s="56"/>
      <c r="ABZ139" s="56"/>
      <c r="ACA139" s="56"/>
      <c r="ACB139" s="56"/>
      <c r="ACC139" s="56"/>
      <c r="ACD139" s="56"/>
      <c r="ACE139" s="56"/>
      <c r="ACF139" s="56"/>
      <c r="ACG139" s="56"/>
      <c r="ACH139" s="56"/>
      <c r="ACI139" s="56"/>
      <c r="ACJ139" s="56"/>
      <c r="ACK139" s="56"/>
      <c r="ACL139" s="56"/>
      <c r="ACM139" s="56"/>
      <c r="ACN139" s="56"/>
      <c r="ACO139" s="56"/>
      <c r="ACP139" s="56"/>
      <c r="ACQ139" s="56"/>
      <c r="ACR139" s="56"/>
      <c r="ACS139" s="56"/>
      <c r="ACT139" s="56"/>
      <c r="ACU139" s="56"/>
      <c r="ACV139" s="56"/>
      <c r="ACW139" s="56"/>
      <c r="ACX139" s="56"/>
      <c r="ACY139" s="56"/>
      <c r="ACZ139" s="56"/>
      <c r="ADA139" s="56"/>
      <c r="ADB139" s="56"/>
      <c r="ADC139" s="56"/>
      <c r="ADD139" s="56"/>
      <c r="ADE139" s="56"/>
      <c r="ADF139" s="56"/>
      <c r="ADG139" s="56"/>
      <c r="ADH139" s="56"/>
      <c r="ADI139" s="56"/>
      <c r="ADJ139" s="56"/>
      <c r="ADK139" s="56"/>
      <c r="ADL139" s="56"/>
      <c r="ADM139" s="56"/>
      <c r="ADN139" s="56"/>
      <c r="ADO139" s="56"/>
      <c r="ADP139" s="56"/>
      <c r="ADQ139" s="56"/>
      <c r="ADR139" s="56"/>
      <c r="ADS139" s="56"/>
      <c r="ADT139" s="56"/>
      <c r="ADU139" s="56"/>
      <c r="ADV139" s="56"/>
      <c r="ADW139" s="56"/>
      <c r="ADX139" s="56"/>
      <c r="ADY139" s="56"/>
      <c r="ADZ139" s="56"/>
      <c r="AEA139" s="56"/>
      <c r="AEB139" s="56"/>
      <c r="AEC139" s="56"/>
      <c r="AED139" s="56"/>
      <c r="AEE139" s="56"/>
      <c r="AEF139" s="56"/>
      <c r="AEG139" s="56"/>
      <c r="AEH139" s="56"/>
      <c r="AEI139" s="56"/>
      <c r="AEJ139" s="56"/>
      <c r="AEK139" s="56"/>
      <c r="AEL139" s="56"/>
      <c r="AEM139" s="56"/>
      <c r="AEN139" s="56"/>
      <c r="AEO139" s="56"/>
      <c r="AEP139" s="56"/>
      <c r="AEQ139" s="56"/>
      <c r="AER139" s="56"/>
      <c r="AES139" s="56"/>
      <c r="AET139" s="56"/>
      <c r="AEU139" s="56"/>
      <c r="AEV139" s="56"/>
      <c r="AEW139" s="56"/>
      <c r="AEX139" s="56"/>
      <c r="AEY139" s="56"/>
      <c r="AEZ139" s="56"/>
      <c r="AFA139" s="56"/>
      <c r="AFB139" s="56"/>
      <c r="AFC139" s="56"/>
      <c r="AFD139" s="56"/>
      <c r="AFE139" s="56"/>
      <c r="AFF139" s="56"/>
      <c r="AFG139" s="56"/>
      <c r="AFH139" s="56"/>
      <c r="AFI139" s="56"/>
      <c r="AFJ139" s="56"/>
      <c r="AFK139" s="56"/>
      <c r="AFL139" s="56"/>
      <c r="AFM139" s="56"/>
      <c r="AFN139" s="56"/>
      <c r="AFO139" s="56"/>
      <c r="AFP139" s="56"/>
      <c r="AFQ139" s="56"/>
      <c r="AFR139" s="56"/>
      <c r="AFS139" s="56"/>
      <c r="AFT139" s="56"/>
      <c r="AFU139" s="56"/>
      <c r="AFV139" s="56"/>
      <c r="AFW139" s="56"/>
      <c r="AFX139" s="56"/>
      <c r="AFY139" s="56"/>
      <c r="AFZ139" s="56"/>
      <c r="AGA139" s="56"/>
      <c r="AGB139" s="56"/>
      <c r="AGC139" s="56"/>
      <c r="AGD139" s="56"/>
      <c r="AGE139" s="56"/>
      <c r="AGF139" s="56"/>
      <c r="AGG139" s="56"/>
      <c r="AGH139" s="56"/>
      <c r="AGI139" s="56"/>
      <c r="AGJ139" s="56"/>
      <c r="AGK139" s="56"/>
      <c r="AGL139" s="56"/>
      <c r="AGM139" s="56"/>
      <c r="AGN139" s="56"/>
      <c r="AGO139" s="56"/>
      <c r="AGP139" s="56"/>
      <c r="AGQ139" s="56"/>
      <c r="AGR139" s="56"/>
      <c r="AGS139" s="56"/>
      <c r="AGT139" s="56"/>
      <c r="AGU139" s="56"/>
      <c r="AGV139" s="56"/>
      <c r="AGW139" s="56"/>
      <c r="AGX139" s="56"/>
      <c r="AGY139" s="56"/>
      <c r="AGZ139" s="56"/>
      <c r="AHA139" s="56"/>
      <c r="AHB139" s="56"/>
      <c r="AHC139" s="56"/>
      <c r="AHD139" s="56"/>
      <c r="AHE139" s="56"/>
      <c r="AHF139" s="56"/>
      <c r="AHG139" s="56"/>
      <c r="AHH139" s="56"/>
      <c r="AHI139" s="56"/>
      <c r="AHJ139" s="56"/>
      <c r="AHK139" s="56"/>
      <c r="AHL139" s="56"/>
      <c r="AHM139" s="56"/>
      <c r="AHN139" s="56"/>
      <c r="AHO139" s="56"/>
      <c r="AHP139" s="56"/>
      <c r="AHQ139" s="56"/>
      <c r="AHR139" s="56"/>
      <c r="AHS139" s="56"/>
      <c r="AHT139" s="56"/>
      <c r="AHU139" s="56"/>
      <c r="AHV139" s="56"/>
      <c r="AHW139" s="56"/>
      <c r="AHX139" s="56"/>
      <c r="AHY139" s="56"/>
      <c r="AHZ139" s="56"/>
      <c r="AIA139" s="56"/>
      <c r="AIB139" s="56"/>
      <c r="AIC139" s="56"/>
      <c r="AID139" s="56"/>
      <c r="AIE139" s="56"/>
      <c r="AIF139" s="56"/>
      <c r="AIG139" s="56"/>
      <c r="AIH139" s="56"/>
      <c r="AII139" s="56"/>
      <c r="AIJ139" s="56"/>
      <c r="AIK139" s="56"/>
      <c r="AIL139" s="56"/>
      <c r="AIM139" s="56"/>
      <c r="AIN139" s="56"/>
      <c r="AIO139" s="56"/>
      <c r="AIP139" s="56"/>
      <c r="AIQ139" s="56"/>
      <c r="AIR139" s="56"/>
      <c r="AIS139" s="56"/>
      <c r="AIT139" s="56"/>
      <c r="AIU139" s="56"/>
      <c r="AIV139" s="56"/>
      <c r="AIW139" s="56"/>
      <c r="AIX139" s="56"/>
      <c r="AIY139" s="56"/>
      <c r="AIZ139" s="56"/>
      <c r="AJA139" s="56"/>
      <c r="AJB139" s="56"/>
      <c r="AJC139" s="56"/>
      <c r="AJD139" s="56"/>
      <c r="AJE139" s="56"/>
      <c r="AJF139" s="56"/>
      <c r="AJG139" s="56"/>
      <c r="AJH139" s="56"/>
      <c r="AJI139" s="56"/>
      <c r="AJJ139" s="56"/>
      <c r="AJK139" s="56"/>
      <c r="AJL139" s="56"/>
      <c r="AJM139" s="56"/>
      <c r="AJN139" s="56"/>
      <c r="AJO139" s="56"/>
      <c r="AJP139" s="56"/>
      <c r="AJQ139" s="56"/>
      <c r="AJR139" s="56"/>
      <c r="AJS139" s="56"/>
      <c r="AJT139" s="56"/>
      <c r="AJU139" s="56"/>
      <c r="AJV139" s="56"/>
      <c r="AJW139" s="56"/>
      <c r="AJX139" s="56"/>
      <c r="AJY139" s="56"/>
      <c r="AJZ139" s="56"/>
      <c r="AKA139" s="56"/>
      <c r="AKB139" s="56"/>
      <c r="AKC139" s="56"/>
      <c r="AKD139" s="56"/>
      <c r="AKE139" s="56"/>
      <c r="AKF139" s="56"/>
      <c r="AKG139" s="56"/>
      <c r="AKH139" s="56"/>
      <c r="AKI139" s="56"/>
      <c r="AKJ139" s="56"/>
      <c r="AKK139" s="56"/>
      <c r="AKL139" s="56"/>
      <c r="AKM139" s="56"/>
      <c r="AKN139" s="56"/>
      <c r="AKO139" s="56"/>
      <c r="AKP139" s="56"/>
      <c r="AKQ139" s="56"/>
      <c r="AKR139" s="56"/>
      <c r="AKS139" s="56"/>
      <c r="AKT139" s="56"/>
      <c r="AKU139" s="56"/>
      <c r="AKV139" s="56"/>
      <c r="AKW139" s="56"/>
      <c r="AKX139" s="56"/>
      <c r="AKY139" s="56"/>
      <c r="AKZ139" s="56"/>
      <c r="ALA139" s="56"/>
      <c r="ALB139" s="56"/>
      <c r="ALC139" s="56"/>
      <c r="ALD139" s="56"/>
      <c r="ALE139" s="56"/>
      <c r="ALF139" s="56"/>
    </row>
    <row r="140" spans="1:994" x14ac:dyDescent="0.2">
      <c r="A140" s="29" t="s">
        <v>541</v>
      </c>
      <c r="B140" s="56" t="s">
        <v>546</v>
      </c>
      <c r="C140" s="54"/>
      <c r="D140" s="54"/>
      <c r="I140" s="54"/>
      <c r="K140" s="55"/>
      <c r="L140" s="55"/>
      <c r="N140" s="47">
        <v>1</v>
      </c>
      <c r="R140" s="47">
        <v>1</v>
      </c>
    </row>
    <row r="141" spans="1:994" x14ac:dyDescent="0.2">
      <c r="A141" s="29" t="s">
        <v>579</v>
      </c>
      <c r="B141" s="56" t="s">
        <v>675</v>
      </c>
      <c r="C141" s="54"/>
      <c r="D141" s="54"/>
      <c r="I141" s="54"/>
      <c r="K141" s="55"/>
      <c r="L141" s="55"/>
      <c r="N141" s="47">
        <v>2</v>
      </c>
      <c r="R141" s="47">
        <v>2</v>
      </c>
    </row>
    <row r="142" spans="1:994" x14ac:dyDescent="0.2">
      <c r="A142" s="29" t="s">
        <v>306</v>
      </c>
      <c r="B142" s="56" t="s">
        <v>512</v>
      </c>
      <c r="C142" s="54"/>
      <c r="D142" s="54"/>
      <c r="I142" s="54"/>
      <c r="J142" s="47">
        <v>1</v>
      </c>
      <c r="K142" s="55"/>
      <c r="L142" s="55"/>
      <c r="N142" s="47">
        <v>1</v>
      </c>
    </row>
    <row r="143" spans="1:994" x14ac:dyDescent="0.2">
      <c r="A143" s="29" t="s">
        <v>257</v>
      </c>
      <c r="B143" s="56" t="s">
        <v>661</v>
      </c>
      <c r="C143" s="54"/>
      <c r="D143" s="54"/>
      <c r="I143" s="54"/>
      <c r="J143" s="47">
        <v>1</v>
      </c>
      <c r="K143" s="55"/>
      <c r="L143" s="55"/>
    </row>
    <row r="144" spans="1:994" x14ac:dyDescent="0.2">
      <c r="A144" s="29" t="s">
        <v>1160</v>
      </c>
      <c r="B144" s="56" t="s">
        <v>1168</v>
      </c>
      <c r="R144" s="47">
        <v>2</v>
      </c>
    </row>
    <row r="145" spans="1:994" x14ac:dyDescent="0.2">
      <c r="A145" s="29" t="s">
        <v>194</v>
      </c>
      <c r="B145" s="56" t="s">
        <v>703</v>
      </c>
      <c r="C145" s="54"/>
      <c r="D145" s="54"/>
      <c r="E145" s="47">
        <v>1</v>
      </c>
      <c r="I145" s="54"/>
      <c r="K145" s="55"/>
      <c r="L145" s="55"/>
      <c r="N145" s="47">
        <v>3</v>
      </c>
      <c r="R145" s="47">
        <v>5</v>
      </c>
    </row>
    <row r="146" spans="1:994" ht="13.5" customHeight="1" x14ac:dyDescent="0.2">
      <c r="A146" s="29" t="s">
        <v>750</v>
      </c>
      <c r="B146" s="56" t="s">
        <v>772</v>
      </c>
      <c r="C146" s="54"/>
      <c r="D146" s="54"/>
      <c r="I146" s="54"/>
      <c r="K146" s="55"/>
      <c r="L146" s="55"/>
      <c r="N146" s="47">
        <v>1</v>
      </c>
      <c r="R146" s="47">
        <v>15</v>
      </c>
    </row>
    <row r="147" spans="1:994" ht="13.5" customHeight="1" x14ac:dyDescent="0.2">
      <c r="A147" s="29" t="s">
        <v>998</v>
      </c>
      <c r="B147" s="56" t="s">
        <v>771</v>
      </c>
      <c r="C147" s="54"/>
      <c r="D147" s="54"/>
      <c r="I147" s="54"/>
      <c r="K147" s="55"/>
      <c r="L147" s="55"/>
      <c r="N147" s="47">
        <v>2</v>
      </c>
      <c r="R147" s="47">
        <v>9</v>
      </c>
    </row>
    <row r="148" spans="1:994" ht="13.5" customHeight="1" x14ac:dyDescent="0.2">
      <c r="A148" s="29" t="s">
        <v>581</v>
      </c>
      <c r="B148" s="56" t="s">
        <v>639</v>
      </c>
      <c r="C148" s="54"/>
      <c r="D148" s="54"/>
      <c r="I148" s="54"/>
      <c r="K148" s="55"/>
      <c r="L148" s="55"/>
      <c r="N148" s="47">
        <v>7</v>
      </c>
      <c r="R148" s="47">
        <v>17</v>
      </c>
    </row>
    <row r="149" spans="1:994" ht="13.5" customHeight="1" x14ac:dyDescent="0.2">
      <c r="A149" s="29" t="s">
        <v>299</v>
      </c>
      <c r="B149" s="56" t="s">
        <v>459</v>
      </c>
      <c r="C149" s="54"/>
      <c r="D149" s="54"/>
      <c r="H149" s="47">
        <v>2</v>
      </c>
      <c r="I149" s="54"/>
      <c r="J149" s="47">
        <v>1</v>
      </c>
      <c r="K149" s="55"/>
      <c r="L149" s="55"/>
      <c r="N149" s="47">
        <v>6</v>
      </c>
      <c r="R149" s="47">
        <v>10</v>
      </c>
    </row>
    <row r="150" spans="1:994" ht="13.5" customHeight="1" x14ac:dyDescent="0.2">
      <c r="A150" s="83" t="s">
        <v>109</v>
      </c>
      <c r="B150" s="84" t="s">
        <v>362</v>
      </c>
      <c r="C150" s="54"/>
      <c r="D150" s="54"/>
      <c r="E150" s="78">
        <v>1</v>
      </c>
      <c r="F150" s="78">
        <v>1</v>
      </c>
      <c r="G150" s="78">
        <v>1</v>
      </c>
      <c r="H150" s="78">
        <v>1</v>
      </c>
      <c r="I150" s="54"/>
      <c r="J150" s="78"/>
      <c r="K150" s="60"/>
      <c r="L150" s="60"/>
      <c r="N150" s="58"/>
      <c r="O150" s="61"/>
      <c r="P150" s="61"/>
      <c r="Q150" s="58"/>
      <c r="R150" s="58">
        <v>1</v>
      </c>
      <c r="S150" s="61"/>
      <c r="T150" s="58"/>
      <c r="U150" s="58"/>
      <c r="V150" s="58"/>
      <c r="W150" s="58"/>
      <c r="X150" s="58"/>
      <c r="Y150" s="58"/>
      <c r="Z150" s="58"/>
      <c r="AA150" s="58"/>
      <c r="AB150" s="58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  <c r="EO150" s="56"/>
      <c r="EP150" s="56"/>
      <c r="EQ150" s="56"/>
      <c r="ER150" s="56"/>
      <c r="ES150" s="56"/>
      <c r="ET150" s="56"/>
      <c r="EU150" s="56"/>
      <c r="EV150" s="56"/>
      <c r="EW150" s="56"/>
      <c r="EX150" s="56"/>
      <c r="EY150" s="56"/>
      <c r="EZ150" s="56"/>
      <c r="FA150" s="56"/>
      <c r="FB150" s="56"/>
      <c r="FC150" s="56"/>
      <c r="FD150" s="56"/>
      <c r="FE150" s="56"/>
      <c r="FF150" s="56"/>
      <c r="FG150" s="56"/>
      <c r="FH150" s="56"/>
      <c r="FI150" s="56"/>
      <c r="FJ150" s="56"/>
      <c r="FK150" s="56"/>
      <c r="FL150" s="56"/>
      <c r="FM150" s="56"/>
      <c r="FN150" s="56"/>
      <c r="FO150" s="56"/>
      <c r="FP150" s="56"/>
      <c r="FQ150" s="56"/>
      <c r="FR150" s="56"/>
      <c r="FS150" s="56"/>
      <c r="FT150" s="56"/>
      <c r="FU150" s="56"/>
      <c r="FV150" s="56"/>
      <c r="FW150" s="56"/>
      <c r="FX150" s="56"/>
      <c r="FY150" s="56"/>
      <c r="FZ150" s="56"/>
      <c r="GA150" s="56"/>
      <c r="GB150" s="56"/>
      <c r="GC150" s="56"/>
      <c r="GD150" s="56"/>
      <c r="GE150" s="56"/>
      <c r="GF150" s="56"/>
      <c r="GG150" s="56"/>
      <c r="GH150" s="56"/>
      <c r="GI150" s="56"/>
      <c r="GJ150" s="56"/>
      <c r="GK150" s="56"/>
      <c r="GL150" s="56"/>
      <c r="GM150" s="56"/>
      <c r="GN150" s="56"/>
      <c r="GO150" s="56"/>
      <c r="GP150" s="56"/>
      <c r="GQ150" s="56"/>
      <c r="GR150" s="56"/>
      <c r="GS150" s="56"/>
      <c r="GT150" s="56"/>
      <c r="GU150" s="56"/>
      <c r="GV150" s="56"/>
      <c r="GW150" s="56"/>
      <c r="GX150" s="56"/>
      <c r="GY150" s="56"/>
      <c r="GZ150" s="56"/>
      <c r="HA150" s="56"/>
      <c r="HB150" s="56"/>
      <c r="HC150" s="56"/>
      <c r="HD150" s="56"/>
      <c r="HE150" s="56"/>
      <c r="HF150" s="56"/>
      <c r="HG150" s="56"/>
      <c r="HH150" s="56"/>
      <c r="HI150" s="56"/>
      <c r="HJ150" s="56"/>
      <c r="HK150" s="56"/>
      <c r="HL150" s="56"/>
      <c r="HM150" s="56"/>
      <c r="HN150" s="56"/>
      <c r="HO150" s="56"/>
      <c r="HP150" s="56"/>
      <c r="HQ150" s="56"/>
      <c r="HR150" s="56"/>
      <c r="HS150" s="56"/>
      <c r="HT150" s="56"/>
      <c r="HU150" s="56"/>
      <c r="HV150" s="56"/>
      <c r="HW150" s="56"/>
      <c r="HX150" s="56"/>
      <c r="HY150" s="56"/>
      <c r="HZ150" s="56"/>
      <c r="IA150" s="56"/>
      <c r="IB150" s="56"/>
      <c r="IC150" s="56"/>
      <c r="ID150" s="56"/>
      <c r="IE150" s="56"/>
      <c r="IF150" s="56"/>
      <c r="IG150" s="56"/>
      <c r="IH150" s="56"/>
      <c r="II150" s="56"/>
      <c r="IJ150" s="56"/>
      <c r="IK150" s="56"/>
      <c r="IL150" s="56"/>
      <c r="IM150" s="56"/>
      <c r="IN150" s="56"/>
      <c r="IO150" s="56"/>
      <c r="IP150" s="56"/>
      <c r="IQ150" s="56"/>
      <c r="IR150" s="56"/>
      <c r="IS150" s="56"/>
      <c r="IT150" s="56"/>
      <c r="IU150" s="56"/>
      <c r="IV150" s="56"/>
      <c r="IW150" s="56"/>
      <c r="IX150" s="56"/>
      <c r="IY150" s="56"/>
      <c r="IZ150" s="56"/>
      <c r="JA150" s="56"/>
      <c r="JB150" s="56"/>
      <c r="JC150" s="56"/>
      <c r="JD150" s="56"/>
      <c r="JE150" s="56"/>
      <c r="JF150" s="56"/>
      <c r="JG150" s="56"/>
      <c r="JH150" s="56"/>
      <c r="JI150" s="56"/>
      <c r="JJ150" s="56"/>
      <c r="JK150" s="56"/>
      <c r="JL150" s="56"/>
      <c r="JM150" s="56"/>
      <c r="JN150" s="56"/>
      <c r="JO150" s="56"/>
      <c r="JP150" s="56"/>
      <c r="JQ150" s="56"/>
      <c r="JR150" s="56"/>
      <c r="JS150" s="56"/>
      <c r="JT150" s="56"/>
      <c r="JU150" s="56"/>
      <c r="JV150" s="56"/>
      <c r="JW150" s="56"/>
      <c r="JX150" s="56"/>
      <c r="JY150" s="56"/>
      <c r="JZ150" s="56"/>
      <c r="KA150" s="56"/>
      <c r="KB150" s="56"/>
      <c r="KC150" s="56"/>
      <c r="KD150" s="56"/>
      <c r="KE150" s="56"/>
      <c r="KF150" s="56"/>
      <c r="KG150" s="56"/>
      <c r="KH150" s="56"/>
      <c r="KI150" s="56"/>
      <c r="KJ150" s="56"/>
      <c r="KK150" s="56"/>
      <c r="KL150" s="56"/>
      <c r="KM150" s="56"/>
      <c r="KN150" s="56"/>
      <c r="KO150" s="56"/>
      <c r="KP150" s="56"/>
      <c r="KQ150" s="56"/>
      <c r="KR150" s="56"/>
      <c r="KS150" s="56"/>
      <c r="KT150" s="56"/>
      <c r="KU150" s="56"/>
      <c r="KV150" s="56"/>
      <c r="KW150" s="56"/>
      <c r="KX150" s="56"/>
      <c r="KY150" s="56"/>
      <c r="KZ150" s="56"/>
      <c r="LA150" s="56"/>
      <c r="LB150" s="56"/>
      <c r="LC150" s="56"/>
      <c r="LD150" s="56"/>
      <c r="LE150" s="56"/>
      <c r="LF150" s="56"/>
      <c r="LG150" s="56"/>
      <c r="LH150" s="56"/>
      <c r="LI150" s="56"/>
      <c r="LJ150" s="56"/>
      <c r="LK150" s="56"/>
      <c r="LL150" s="56"/>
      <c r="LM150" s="56"/>
      <c r="LN150" s="56"/>
      <c r="LO150" s="56"/>
      <c r="LP150" s="56"/>
      <c r="LQ150" s="56"/>
      <c r="LR150" s="56"/>
      <c r="LS150" s="56"/>
      <c r="LT150" s="56"/>
      <c r="LU150" s="56"/>
      <c r="LV150" s="56"/>
      <c r="LW150" s="56"/>
      <c r="LX150" s="56"/>
      <c r="LY150" s="56"/>
      <c r="LZ150" s="56"/>
      <c r="MA150" s="56"/>
      <c r="MB150" s="56"/>
      <c r="MC150" s="56"/>
      <c r="MD150" s="56"/>
      <c r="ME150" s="56"/>
      <c r="MF150" s="56"/>
      <c r="MG150" s="56"/>
      <c r="MH150" s="56"/>
      <c r="MI150" s="56"/>
      <c r="MJ150" s="56"/>
      <c r="MK150" s="56"/>
      <c r="ML150" s="56"/>
      <c r="MM150" s="56"/>
      <c r="MN150" s="56"/>
      <c r="MO150" s="56"/>
      <c r="MP150" s="56"/>
      <c r="MQ150" s="56"/>
      <c r="MR150" s="56"/>
      <c r="MS150" s="56"/>
      <c r="MT150" s="56"/>
      <c r="MU150" s="56"/>
      <c r="MV150" s="56"/>
      <c r="MW150" s="56"/>
      <c r="MX150" s="56"/>
      <c r="MY150" s="56"/>
      <c r="MZ150" s="56"/>
      <c r="NA150" s="56"/>
      <c r="NB150" s="56"/>
      <c r="NC150" s="56"/>
      <c r="ND150" s="56"/>
      <c r="NE150" s="56"/>
      <c r="NF150" s="56"/>
      <c r="NG150" s="56"/>
      <c r="NH150" s="56"/>
      <c r="NI150" s="56"/>
      <c r="NJ150" s="56"/>
      <c r="NK150" s="56"/>
      <c r="NL150" s="56"/>
      <c r="NM150" s="56"/>
      <c r="NN150" s="56"/>
      <c r="NO150" s="56"/>
      <c r="NP150" s="56"/>
      <c r="NQ150" s="56"/>
      <c r="NR150" s="56"/>
      <c r="NS150" s="56"/>
      <c r="NT150" s="56"/>
      <c r="NU150" s="56"/>
      <c r="NV150" s="56"/>
      <c r="NW150" s="56"/>
      <c r="NX150" s="56"/>
      <c r="NY150" s="56"/>
      <c r="NZ150" s="56"/>
      <c r="OA150" s="56"/>
      <c r="OB150" s="56"/>
      <c r="OC150" s="56"/>
      <c r="OD150" s="56"/>
      <c r="OE150" s="56"/>
      <c r="OF150" s="56"/>
      <c r="OG150" s="56"/>
      <c r="OH150" s="56"/>
      <c r="OI150" s="56"/>
      <c r="OJ150" s="56"/>
      <c r="OK150" s="56"/>
      <c r="OL150" s="56"/>
      <c r="OM150" s="56"/>
      <c r="ON150" s="56"/>
      <c r="OO150" s="56"/>
      <c r="OP150" s="56"/>
      <c r="OQ150" s="56"/>
      <c r="OR150" s="56"/>
      <c r="OS150" s="56"/>
      <c r="OT150" s="56"/>
      <c r="OU150" s="56"/>
      <c r="OV150" s="56"/>
      <c r="OW150" s="56"/>
      <c r="OX150" s="56"/>
      <c r="OY150" s="56"/>
      <c r="OZ150" s="56"/>
      <c r="PA150" s="56"/>
      <c r="PB150" s="56"/>
      <c r="PC150" s="56"/>
      <c r="PD150" s="56"/>
      <c r="PE150" s="56"/>
      <c r="PF150" s="56"/>
      <c r="PG150" s="56"/>
      <c r="PH150" s="56"/>
      <c r="PI150" s="56"/>
      <c r="PJ150" s="56"/>
      <c r="PK150" s="56"/>
      <c r="PL150" s="56"/>
      <c r="PM150" s="56"/>
      <c r="PN150" s="56"/>
      <c r="PO150" s="56"/>
      <c r="PP150" s="56"/>
      <c r="PQ150" s="56"/>
      <c r="PR150" s="56"/>
      <c r="PS150" s="56"/>
      <c r="PT150" s="56"/>
      <c r="PU150" s="56"/>
      <c r="PV150" s="56"/>
      <c r="PW150" s="56"/>
      <c r="PX150" s="56"/>
      <c r="PY150" s="56"/>
      <c r="PZ150" s="56"/>
      <c r="QA150" s="56"/>
      <c r="QB150" s="56"/>
      <c r="QC150" s="56"/>
      <c r="QD150" s="56"/>
      <c r="QE150" s="56"/>
      <c r="QF150" s="56"/>
      <c r="QG150" s="56"/>
      <c r="QH150" s="56"/>
      <c r="QI150" s="56"/>
      <c r="QJ150" s="56"/>
      <c r="QK150" s="56"/>
      <c r="QL150" s="56"/>
      <c r="QM150" s="56"/>
      <c r="QN150" s="56"/>
      <c r="QO150" s="56"/>
      <c r="QP150" s="56"/>
      <c r="QQ150" s="56"/>
      <c r="QR150" s="56"/>
      <c r="QS150" s="56"/>
      <c r="QT150" s="56"/>
      <c r="QU150" s="56"/>
      <c r="QV150" s="56"/>
      <c r="QW150" s="56"/>
      <c r="QX150" s="56"/>
      <c r="QY150" s="56"/>
      <c r="QZ150" s="56"/>
      <c r="RA150" s="56"/>
      <c r="RB150" s="56"/>
      <c r="RC150" s="56"/>
      <c r="RD150" s="56"/>
      <c r="RE150" s="56"/>
      <c r="RF150" s="56"/>
      <c r="RG150" s="56"/>
      <c r="RH150" s="56"/>
      <c r="RI150" s="56"/>
      <c r="RJ150" s="56"/>
      <c r="RK150" s="56"/>
      <c r="RL150" s="56"/>
      <c r="RM150" s="56"/>
      <c r="RN150" s="56"/>
      <c r="RO150" s="56"/>
      <c r="RP150" s="56"/>
      <c r="RQ150" s="56"/>
      <c r="RR150" s="56"/>
      <c r="RS150" s="56"/>
      <c r="RT150" s="56"/>
      <c r="RU150" s="56"/>
      <c r="RV150" s="56"/>
      <c r="RW150" s="56"/>
      <c r="RX150" s="56"/>
      <c r="RY150" s="56"/>
      <c r="RZ150" s="56"/>
      <c r="SA150" s="56"/>
      <c r="SB150" s="56"/>
      <c r="SC150" s="56"/>
      <c r="SD150" s="56"/>
      <c r="SE150" s="56"/>
      <c r="SF150" s="56"/>
      <c r="SG150" s="56"/>
      <c r="SH150" s="56"/>
      <c r="SI150" s="56"/>
      <c r="SJ150" s="56"/>
      <c r="SK150" s="56"/>
      <c r="SL150" s="56"/>
      <c r="SM150" s="56"/>
      <c r="SN150" s="56"/>
      <c r="SO150" s="56"/>
      <c r="SP150" s="56"/>
      <c r="SQ150" s="56"/>
      <c r="SR150" s="56"/>
      <c r="SS150" s="56"/>
      <c r="ST150" s="56"/>
      <c r="SU150" s="56"/>
      <c r="SV150" s="56"/>
      <c r="SW150" s="56"/>
      <c r="SX150" s="56"/>
      <c r="SY150" s="56"/>
      <c r="SZ150" s="56"/>
      <c r="TA150" s="56"/>
      <c r="TB150" s="56"/>
      <c r="TC150" s="56"/>
      <c r="TD150" s="56"/>
      <c r="TE150" s="56"/>
      <c r="TF150" s="56"/>
      <c r="TG150" s="56"/>
      <c r="TH150" s="56"/>
      <c r="TI150" s="56"/>
      <c r="TJ150" s="56"/>
      <c r="TK150" s="56"/>
      <c r="TL150" s="56"/>
      <c r="TM150" s="56"/>
      <c r="TN150" s="56"/>
      <c r="TO150" s="56"/>
      <c r="TP150" s="56"/>
      <c r="TQ150" s="56"/>
      <c r="TR150" s="56"/>
      <c r="TS150" s="56"/>
      <c r="TT150" s="56"/>
      <c r="TU150" s="56"/>
      <c r="TV150" s="56"/>
      <c r="TW150" s="56"/>
      <c r="TX150" s="56"/>
      <c r="TY150" s="56"/>
      <c r="TZ150" s="56"/>
      <c r="UA150" s="56"/>
      <c r="UB150" s="56"/>
      <c r="UC150" s="56"/>
      <c r="UD150" s="56"/>
      <c r="UE150" s="56"/>
      <c r="UF150" s="56"/>
      <c r="UG150" s="56"/>
      <c r="UH150" s="56"/>
      <c r="UI150" s="56"/>
      <c r="UJ150" s="56"/>
      <c r="UK150" s="56"/>
      <c r="UL150" s="56"/>
      <c r="UM150" s="56"/>
      <c r="UN150" s="56"/>
      <c r="UO150" s="56"/>
      <c r="UP150" s="56"/>
      <c r="UQ150" s="56"/>
      <c r="UR150" s="56"/>
      <c r="US150" s="56"/>
      <c r="UT150" s="56"/>
      <c r="UU150" s="56"/>
      <c r="UV150" s="56"/>
      <c r="UW150" s="56"/>
      <c r="UX150" s="56"/>
      <c r="UY150" s="56"/>
      <c r="UZ150" s="56"/>
      <c r="VA150" s="56"/>
      <c r="VB150" s="56"/>
      <c r="VC150" s="56"/>
      <c r="VD150" s="56"/>
      <c r="VE150" s="56"/>
      <c r="VF150" s="56"/>
      <c r="VG150" s="56"/>
      <c r="VH150" s="56"/>
      <c r="VI150" s="56"/>
      <c r="VJ150" s="56"/>
      <c r="VK150" s="56"/>
      <c r="VL150" s="56"/>
      <c r="VM150" s="56"/>
      <c r="VN150" s="56"/>
      <c r="VO150" s="56"/>
      <c r="VP150" s="56"/>
      <c r="VQ150" s="56"/>
      <c r="VR150" s="56"/>
      <c r="VS150" s="56"/>
      <c r="VT150" s="56"/>
      <c r="VU150" s="56"/>
      <c r="VV150" s="56"/>
      <c r="VW150" s="56"/>
      <c r="VX150" s="56"/>
      <c r="VY150" s="56"/>
      <c r="VZ150" s="56"/>
      <c r="WA150" s="56"/>
      <c r="WB150" s="56"/>
      <c r="WC150" s="56"/>
      <c r="WD150" s="56"/>
      <c r="WE150" s="56"/>
      <c r="WF150" s="56"/>
      <c r="WG150" s="56"/>
      <c r="WH150" s="56"/>
      <c r="WI150" s="56"/>
      <c r="WJ150" s="56"/>
      <c r="WK150" s="56"/>
      <c r="WL150" s="56"/>
      <c r="WM150" s="56"/>
      <c r="WN150" s="56"/>
      <c r="WO150" s="56"/>
      <c r="WP150" s="56"/>
      <c r="WQ150" s="56"/>
      <c r="WR150" s="56"/>
      <c r="WS150" s="56"/>
      <c r="WT150" s="56"/>
      <c r="WU150" s="56"/>
      <c r="WV150" s="56"/>
      <c r="WW150" s="56"/>
      <c r="WX150" s="56"/>
      <c r="WY150" s="56"/>
      <c r="WZ150" s="56"/>
      <c r="XA150" s="56"/>
      <c r="XB150" s="56"/>
      <c r="XC150" s="56"/>
      <c r="XD150" s="56"/>
      <c r="XE150" s="56"/>
      <c r="XF150" s="56"/>
      <c r="XG150" s="56"/>
      <c r="XH150" s="56"/>
      <c r="XI150" s="56"/>
      <c r="XJ150" s="56"/>
      <c r="XK150" s="56"/>
      <c r="XL150" s="56"/>
      <c r="XM150" s="56"/>
      <c r="XN150" s="56"/>
      <c r="XO150" s="56"/>
      <c r="XP150" s="56"/>
      <c r="XQ150" s="56"/>
      <c r="XR150" s="56"/>
      <c r="XS150" s="56"/>
      <c r="XT150" s="56"/>
      <c r="XU150" s="56"/>
      <c r="XV150" s="56"/>
      <c r="XW150" s="56"/>
      <c r="XX150" s="56"/>
      <c r="XY150" s="56"/>
      <c r="XZ150" s="56"/>
      <c r="YA150" s="56"/>
      <c r="YB150" s="56"/>
      <c r="YC150" s="56"/>
      <c r="YD150" s="56"/>
      <c r="YE150" s="56"/>
      <c r="YF150" s="56"/>
      <c r="YG150" s="56"/>
      <c r="YH150" s="56"/>
      <c r="YI150" s="56"/>
      <c r="YJ150" s="56"/>
      <c r="YK150" s="56"/>
      <c r="YL150" s="56"/>
      <c r="YM150" s="56"/>
      <c r="YN150" s="56"/>
      <c r="YO150" s="56"/>
      <c r="YP150" s="56"/>
      <c r="YQ150" s="56"/>
      <c r="YR150" s="56"/>
      <c r="YS150" s="56"/>
      <c r="YT150" s="56"/>
      <c r="YU150" s="56"/>
      <c r="YV150" s="56"/>
      <c r="YW150" s="56"/>
      <c r="YX150" s="56"/>
      <c r="YY150" s="56"/>
      <c r="YZ150" s="56"/>
      <c r="ZA150" s="56"/>
      <c r="ZB150" s="56"/>
      <c r="ZC150" s="56"/>
      <c r="ZD150" s="56"/>
      <c r="ZE150" s="56"/>
      <c r="ZF150" s="56"/>
      <c r="ZG150" s="56"/>
      <c r="ZH150" s="56"/>
      <c r="ZI150" s="56"/>
      <c r="ZJ150" s="56"/>
      <c r="ZK150" s="56"/>
      <c r="ZL150" s="56"/>
      <c r="ZM150" s="56"/>
      <c r="ZN150" s="56"/>
      <c r="ZO150" s="56"/>
      <c r="ZP150" s="56"/>
      <c r="ZQ150" s="56"/>
      <c r="ZR150" s="56"/>
      <c r="ZS150" s="56"/>
      <c r="ZT150" s="56"/>
      <c r="ZU150" s="56"/>
      <c r="ZV150" s="56"/>
      <c r="ZW150" s="56"/>
      <c r="ZX150" s="56"/>
      <c r="ZY150" s="56"/>
      <c r="ZZ150" s="56"/>
      <c r="AAA150" s="56"/>
      <c r="AAB150" s="56"/>
      <c r="AAC150" s="56"/>
      <c r="AAD150" s="56"/>
      <c r="AAE150" s="56"/>
      <c r="AAF150" s="56"/>
      <c r="AAG150" s="56"/>
      <c r="AAH150" s="56"/>
      <c r="AAI150" s="56"/>
      <c r="AAJ150" s="56"/>
      <c r="AAK150" s="56"/>
      <c r="AAL150" s="56"/>
      <c r="AAM150" s="56"/>
      <c r="AAN150" s="56"/>
      <c r="AAO150" s="56"/>
      <c r="AAP150" s="56"/>
      <c r="AAQ150" s="56"/>
      <c r="AAR150" s="56"/>
      <c r="AAS150" s="56"/>
      <c r="AAT150" s="56"/>
      <c r="AAU150" s="56"/>
      <c r="AAV150" s="56"/>
      <c r="AAW150" s="56"/>
      <c r="AAX150" s="56"/>
      <c r="AAY150" s="56"/>
      <c r="AAZ150" s="56"/>
      <c r="ABA150" s="56"/>
      <c r="ABB150" s="56"/>
      <c r="ABC150" s="56"/>
      <c r="ABD150" s="56"/>
      <c r="ABE150" s="56"/>
      <c r="ABF150" s="56"/>
      <c r="ABG150" s="56"/>
      <c r="ABH150" s="56"/>
      <c r="ABI150" s="56"/>
      <c r="ABJ150" s="56"/>
      <c r="ABK150" s="56"/>
      <c r="ABL150" s="56"/>
      <c r="ABM150" s="56"/>
      <c r="ABN150" s="56"/>
      <c r="ABO150" s="56"/>
      <c r="ABP150" s="56"/>
      <c r="ABQ150" s="56"/>
      <c r="ABR150" s="56"/>
      <c r="ABS150" s="56"/>
      <c r="ABT150" s="56"/>
      <c r="ABU150" s="56"/>
      <c r="ABV150" s="56"/>
      <c r="ABW150" s="56"/>
      <c r="ABX150" s="56"/>
      <c r="ABY150" s="56"/>
      <c r="ABZ150" s="56"/>
      <c r="ACA150" s="56"/>
      <c r="ACB150" s="56"/>
      <c r="ACC150" s="56"/>
      <c r="ACD150" s="56"/>
      <c r="ACE150" s="56"/>
      <c r="ACF150" s="56"/>
      <c r="ACG150" s="56"/>
      <c r="ACH150" s="56"/>
      <c r="ACI150" s="56"/>
      <c r="ACJ150" s="56"/>
      <c r="ACK150" s="56"/>
      <c r="ACL150" s="56"/>
      <c r="ACM150" s="56"/>
      <c r="ACN150" s="56"/>
      <c r="ACO150" s="56"/>
      <c r="ACP150" s="56"/>
      <c r="ACQ150" s="56"/>
      <c r="ACR150" s="56"/>
      <c r="ACS150" s="56"/>
      <c r="ACT150" s="56"/>
      <c r="ACU150" s="56"/>
      <c r="ACV150" s="56"/>
      <c r="ACW150" s="56"/>
      <c r="ACX150" s="56"/>
      <c r="ACY150" s="56"/>
      <c r="ACZ150" s="56"/>
      <c r="ADA150" s="56"/>
      <c r="ADB150" s="56"/>
      <c r="ADC150" s="56"/>
      <c r="ADD150" s="56"/>
      <c r="ADE150" s="56"/>
      <c r="ADF150" s="56"/>
      <c r="ADG150" s="56"/>
      <c r="ADH150" s="56"/>
      <c r="ADI150" s="56"/>
      <c r="ADJ150" s="56"/>
      <c r="ADK150" s="56"/>
      <c r="ADL150" s="56"/>
      <c r="ADM150" s="56"/>
      <c r="ADN150" s="56"/>
      <c r="ADO150" s="56"/>
      <c r="ADP150" s="56"/>
      <c r="ADQ150" s="56"/>
      <c r="ADR150" s="56"/>
      <c r="ADS150" s="56"/>
      <c r="ADT150" s="56"/>
      <c r="ADU150" s="56"/>
      <c r="ADV150" s="56"/>
      <c r="ADW150" s="56"/>
      <c r="ADX150" s="56"/>
      <c r="ADY150" s="56"/>
      <c r="ADZ150" s="56"/>
      <c r="AEA150" s="56"/>
      <c r="AEB150" s="56"/>
      <c r="AEC150" s="56"/>
      <c r="AED150" s="56"/>
      <c r="AEE150" s="56"/>
      <c r="AEF150" s="56"/>
      <c r="AEG150" s="56"/>
      <c r="AEH150" s="56"/>
      <c r="AEI150" s="56"/>
      <c r="AEJ150" s="56"/>
      <c r="AEK150" s="56"/>
      <c r="AEL150" s="56"/>
      <c r="AEM150" s="56"/>
      <c r="AEN150" s="56"/>
      <c r="AEO150" s="56"/>
      <c r="AEP150" s="56"/>
      <c r="AEQ150" s="56"/>
      <c r="AER150" s="56"/>
      <c r="AES150" s="56"/>
      <c r="AET150" s="56"/>
      <c r="AEU150" s="56"/>
      <c r="AEV150" s="56"/>
      <c r="AEW150" s="56"/>
      <c r="AEX150" s="56"/>
      <c r="AEY150" s="56"/>
      <c r="AEZ150" s="56"/>
      <c r="AFA150" s="56"/>
      <c r="AFB150" s="56"/>
      <c r="AFC150" s="56"/>
      <c r="AFD150" s="56"/>
      <c r="AFE150" s="56"/>
      <c r="AFF150" s="56"/>
      <c r="AFG150" s="56"/>
      <c r="AFH150" s="56"/>
      <c r="AFI150" s="56"/>
      <c r="AFJ150" s="56"/>
      <c r="AFK150" s="56"/>
      <c r="AFL150" s="56"/>
      <c r="AFM150" s="56"/>
      <c r="AFN150" s="56"/>
      <c r="AFO150" s="56"/>
      <c r="AFP150" s="56"/>
      <c r="AFQ150" s="56"/>
      <c r="AFR150" s="56"/>
      <c r="AFS150" s="56"/>
      <c r="AFT150" s="56"/>
      <c r="AFU150" s="56"/>
      <c r="AFV150" s="56"/>
      <c r="AFW150" s="56"/>
      <c r="AFX150" s="56"/>
      <c r="AFY150" s="56"/>
      <c r="AFZ150" s="56"/>
      <c r="AGA150" s="56"/>
      <c r="AGB150" s="56"/>
      <c r="AGC150" s="56"/>
      <c r="AGD150" s="56"/>
      <c r="AGE150" s="56"/>
      <c r="AGF150" s="56"/>
      <c r="AGG150" s="56"/>
      <c r="AGH150" s="56"/>
      <c r="AGI150" s="56"/>
      <c r="AGJ150" s="56"/>
      <c r="AGK150" s="56"/>
      <c r="AGL150" s="56"/>
      <c r="AGM150" s="56"/>
      <c r="AGN150" s="56"/>
      <c r="AGO150" s="56"/>
      <c r="AGP150" s="56"/>
      <c r="AGQ150" s="56"/>
      <c r="AGR150" s="56"/>
      <c r="AGS150" s="56"/>
      <c r="AGT150" s="56"/>
      <c r="AGU150" s="56"/>
      <c r="AGV150" s="56"/>
      <c r="AGW150" s="56"/>
      <c r="AGX150" s="56"/>
      <c r="AGY150" s="56"/>
      <c r="AGZ150" s="56"/>
      <c r="AHA150" s="56"/>
      <c r="AHB150" s="56"/>
      <c r="AHC150" s="56"/>
      <c r="AHD150" s="56"/>
      <c r="AHE150" s="56"/>
      <c r="AHF150" s="56"/>
      <c r="AHG150" s="56"/>
      <c r="AHH150" s="56"/>
      <c r="AHI150" s="56"/>
      <c r="AHJ150" s="56"/>
      <c r="AHK150" s="56"/>
      <c r="AHL150" s="56"/>
      <c r="AHM150" s="56"/>
      <c r="AHN150" s="56"/>
      <c r="AHO150" s="56"/>
      <c r="AHP150" s="56"/>
      <c r="AHQ150" s="56"/>
      <c r="AHR150" s="56"/>
      <c r="AHS150" s="56"/>
      <c r="AHT150" s="56"/>
      <c r="AHU150" s="56"/>
      <c r="AHV150" s="56"/>
      <c r="AHW150" s="56"/>
      <c r="AHX150" s="56"/>
      <c r="AHY150" s="56"/>
      <c r="AHZ150" s="56"/>
      <c r="AIA150" s="56"/>
      <c r="AIB150" s="56"/>
      <c r="AIC150" s="56"/>
      <c r="AID150" s="56"/>
      <c r="AIE150" s="56"/>
      <c r="AIF150" s="56"/>
      <c r="AIG150" s="56"/>
      <c r="AIH150" s="56"/>
      <c r="AII150" s="56"/>
      <c r="AIJ150" s="56"/>
      <c r="AIK150" s="56"/>
      <c r="AIL150" s="56"/>
      <c r="AIM150" s="56"/>
      <c r="AIN150" s="56"/>
      <c r="AIO150" s="56"/>
      <c r="AIP150" s="56"/>
      <c r="AIQ150" s="56"/>
      <c r="AIR150" s="56"/>
      <c r="AIS150" s="56"/>
      <c r="AIT150" s="56"/>
      <c r="AIU150" s="56"/>
      <c r="AIV150" s="56"/>
      <c r="AIW150" s="56"/>
      <c r="AIX150" s="56"/>
      <c r="AIY150" s="56"/>
      <c r="AIZ150" s="56"/>
      <c r="AJA150" s="56"/>
      <c r="AJB150" s="56"/>
      <c r="AJC150" s="56"/>
      <c r="AJD150" s="56"/>
      <c r="AJE150" s="56"/>
      <c r="AJF150" s="56"/>
      <c r="AJG150" s="56"/>
      <c r="AJH150" s="56"/>
      <c r="AJI150" s="56"/>
      <c r="AJJ150" s="56"/>
      <c r="AJK150" s="56"/>
      <c r="AJL150" s="56"/>
      <c r="AJM150" s="56"/>
      <c r="AJN150" s="56"/>
      <c r="AJO150" s="56"/>
      <c r="AJP150" s="56"/>
      <c r="AJQ150" s="56"/>
      <c r="AJR150" s="56"/>
      <c r="AJS150" s="56"/>
      <c r="AJT150" s="56"/>
      <c r="AJU150" s="56"/>
      <c r="AJV150" s="56"/>
      <c r="AJW150" s="56"/>
      <c r="AJX150" s="56"/>
      <c r="AJY150" s="56"/>
      <c r="AJZ150" s="56"/>
      <c r="AKA150" s="56"/>
      <c r="AKB150" s="56"/>
      <c r="AKC150" s="56"/>
      <c r="AKD150" s="56"/>
      <c r="AKE150" s="56"/>
      <c r="AKF150" s="56"/>
      <c r="AKG150" s="56"/>
      <c r="AKH150" s="56"/>
      <c r="AKI150" s="56"/>
      <c r="AKJ150" s="56"/>
      <c r="AKK150" s="56"/>
      <c r="AKL150" s="56"/>
      <c r="AKM150" s="56"/>
      <c r="AKN150" s="56"/>
      <c r="AKO150" s="56"/>
      <c r="AKP150" s="56"/>
      <c r="AKQ150" s="56"/>
      <c r="AKR150" s="56"/>
      <c r="AKS150" s="56"/>
      <c r="AKT150" s="56"/>
      <c r="AKU150" s="56"/>
      <c r="AKV150" s="56"/>
      <c r="AKW150" s="56"/>
      <c r="AKX150" s="56"/>
      <c r="AKY150" s="56"/>
      <c r="AKZ150" s="56"/>
      <c r="ALA150" s="56"/>
      <c r="ALB150" s="56"/>
      <c r="ALC150" s="56"/>
      <c r="ALD150" s="56"/>
      <c r="ALE150" s="56"/>
      <c r="ALF150" s="56"/>
    </row>
    <row r="151" spans="1:994" ht="13.5" customHeight="1" x14ac:dyDescent="0.2">
      <c r="A151" s="29" t="s">
        <v>195</v>
      </c>
      <c r="B151" s="56" t="s">
        <v>361</v>
      </c>
      <c r="C151" s="54"/>
      <c r="D151" s="54"/>
      <c r="E151" s="47">
        <v>8</v>
      </c>
      <c r="F151" s="47">
        <v>1</v>
      </c>
      <c r="G151" s="47">
        <v>5</v>
      </c>
      <c r="H151" s="47">
        <v>11</v>
      </c>
      <c r="I151" s="54"/>
      <c r="J151" s="47">
        <v>2</v>
      </c>
      <c r="K151" s="60"/>
      <c r="L151" s="60"/>
      <c r="N151" s="58">
        <v>17</v>
      </c>
      <c r="O151" s="61"/>
      <c r="P151" s="61"/>
      <c r="Q151" s="58"/>
      <c r="R151" s="58">
        <v>11</v>
      </c>
      <c r="S151" s="61"/>
      <c r="T151" s="58"/>
      <c r="U151" s="58"/>
      <c r="V151" s="58"/>
      <c r="W151" s="58"/>
      <c r="X151" s="58"/>
      <c r="Y151" s="58"/>
      <c r="Z151" s="58"/>
      <c r="AA151" s="58"/>
      <c r="AB151" s="58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  <c r="EO151" s="56"/>
      <c r="EP151" s="56"/>
      <c r="EQ151" s="56"/>
      <c r="ER151" s="56"/>
      <c r="ES151" s="56"/>
      <c r="ET151" s="56"/>
      <c r="EU151" s="56"/>
      <c r="EV151" s="56"/>
      <c r="EW151" s="56"/>
      <c r="EX151" s="56"/>
      <c r="EY151" s="56"/>
      <c r="EZ151" s="56"/>
      <c r="FA151" s="56"/>
      <c r="FB151" s="56"/>
      <c r="FC151" s="56"/>
      <c r="FD151" s="56"/>
      <c r="FE151" s="56"/>
      <c r="FF151" s="56"/>
      <c r="FG151" s="56"/>
      <c r="FH151" s="56"/>
      <c r="FI151" s="56"/>
      <c r="FJ151" s="56"/>
      <c r="FK151" s="56"/>
      <c r="FL151" s="56"/>
      <c r="FM151" s="56"/>
      <c r="FN151" s="56"/>
      <c r="FO151" s="56"/>
      <c r="FP151" s="56"/>
      <c r="FQ151" s="56"/>
      <c r="FR151" s="56"/>
      <c r="FS151" s="56"/>
      <c r="FT151" s="56"/>
      <c r="FU151" s="56"/>
      <c r="FV151" s="56"/>
      <c r="FW151" s="56"/>
      <c r="FX151" s="56"/>
      <c r="FY151" s="56"/>
      <c r="FZ151" s="56"/>
      <c r="GA151" s="56"/>
      <c r="GB151" s="56"/>
      <c r="GC151" s="56"/>
      <c r="GD151" s="56"/>
      <c r="GE151" s="56"/>
      <c r="GF151" s="56"/>
      <c r="GG151" s="56"/>
      <c r="GH151" s="56"/>
      <c r="GI151" s="56"/>
      <c r="GJ151" s="56"/>
      <c r="GK151" s="56"/>
      <c r="GL151" s="56"/>
      <c r="GM151" s="56"/>
      <c r="GN151" s="56"/>
      <c r="GO151" s="56"/>
      <c r="GP151" s="56"/>
      <c r="GQ151" s="56"/>
      <c r="GR151" s="56"/>
      <c r="GS151" s="56"/>
      <c r="GT151" s="56"/>
      <c r="GU151" s="56"/>
      <c r="GV151" s="56"/>
      <c r="GW151" s="56"/>
      <c r="GX151" s="56"/>
      <c r="GY151" s="56"/>
      <c r="GZ151" s="56"/>
      <c r="HA151" s="56"/>
      <c r="HB151" s="56"/>
      <c r="HC151" s="56"/>
      <c r="HD151" s="56"/>
      <c r="HE151" s="56"/>
      <c r="HF151" s="56"/>
      <c r="HG151" s="56"/>
      <c r="HH151" s="56"/>
      <c r="HI151" s="56"/>
      <c r="HJ151" s="56"/>
      <c r="HK151" s="56"/>
      <c r="HL151" s="56"/>
      <c r="HM151" s="56"/>
      <c r="HN151" s="56"/>
      <c r="HO151" s="56"/>
      <c r="HP151" s="56"/>
      <c r="HQ151" s="56"/>
      <c r="HR151" s="56"/>
      <c r="HS151" s="56"/>
      <c r="HT151" s="56"/>
      <c r="HU151" s="56"/>
      <c r="HV151" s="56"/>
      <c r="HW151" s="56"/>
      <c r="HX151" s="56"/>
      <c r="HY151" s="56"/>
      <c r="HZ151" s="56"/>
      <c r="IA151" s="56"/>
      <c r="IB151" s="56"/>
      <c r="IC151" s="56"/>
      <c r="ID151" s="56"/>
      <c r="IE151" s="56"/>
      <c r="IF151" s="56"/>
      <c r="IG151" s="56"/>
      <c r="IH151" s="56"/>
      <c r="II151" s="56"/>
      <c r="IJ151" s="56"/>
      <c r="IK151" s="56"/>
      <c r="IL151" s="56"/>
      <c r="IM151" s="56"/>
      <c r="IN151" s="56"/>
      <c r="IO151" s="56"/>
      <c r="IP151" s="56"/>
      <c r="IQ151" s="56"/>
      <c r="IR151" s="56"/>
      <c r="IS151" s="56"/>
      <c r="IT151" s="56"/>
      <c r="IU151" s="56"/>
      <c r="IV151" s="56"/>
      <c r="IW151" s="56"/>
      <c r="IX151" s="56"/>
      <c r="IY151" s="56"/>
      <c r="IZ151" s="56"/>
      <c r="JA151" s="56"/>
      <c r="JB151" s="56"/>
      <c r="JC151" s="56"/>
      <c r="JD151" s="56"/>
      <c r="JE151" s="56"/>
      <c r="JF151" s="56"/>
      <c r="JG151" s="56"/>
      <c r="JH151" s="56"/>
      <c r="JI151" s="56"/>
      <c r="JJ151" s="56"/>
      <c r="JK151" s="56"/>
      <c r="JL151" s="56"/>
      <c r="JM151" s="56"/>
      <c r="JN151" s="56"/>
      <c r="JO151" s="56"/>
      <c r="JP151" s="56"/>
      <c r="JQ151" s="56"/>
      <c r="JR151" s="56"/>
      <c r="JS151" s="56"/>
      <c r="JT151" s="56"/>
      <c r="JU151" s="56"/>
      <c r="JV151" s="56"/>
      <c r="JW151" s="56"/>
      <c r="JX151" s="56"/>
      <c r="JY151" s="56"/>
      <c r="JZ151" s="56"/>
      <c r="KA151" s="56"/>
      <c r="KB151" s="56"/>
      <c r="KC151" s="56"/>
      <c r="KD151" s="56"/>
      <c r="KE151" s="56"/>
      <c r="KF151" s="56"/>
      <c r="KG151" s="56"/>
      <c r="KH151" s="56"/>
      <c r="KI151" s="56"/>
      <c r="KJ151" s="56"/>
      <c r="KK151" s="56"/>
      <c r="KL151" s="56"/>
      <c r="KM151" s="56"/>
      <c r="KN151" s="56"/>
      <c r="KO151" s="56"/>
      <c r="KP151" s="56"/>
      <c r="KQ151" s="56"/>
      <c r="KR151" s="56"/>
      <c r="KS151" s="56"/>
      <c r="KT151" s="56"/>
      <c r="KU151" s="56"/>
      <c r="KV151" s="56"/>
      <c r="KW151" s="56"/>
      <c r="KX151" s="56"/>
      <c r="KY151" s="56"/>
      <c r="KZ151" s="56"/>
      <c r="LA151" s="56"/>
      <c r="LB151" s="56"/>
      <c r="LC151" s="56"/>
      <c r="LD151" s="56"/>
      <c r="LE151" s="56"/>
      <c r="LF151" s="56"/>
      <c r="LG151" s="56"/>
      <c r="LH151" s="56"/>
      <c r="LI151" s="56"/>
      <c r="LJ151" s="56"/>
      <c r="LK151" s="56"/>
      <c r="LL151" s="56"/>
      <c r="LM151" s="56"/>
      <c r="LN151" s="56"/>
      <c r="LO151" s="56"/>
      <c r="LP151" s="56"/>
      <c r="LQ151" s="56"/>
      <c r="LR151" s="56"/>
      <c r="LS151" s="56"/>
      <c r="LT151" s="56"/>
      <c r="LU151" s="56"/>
      <c r="LV151" s="56"/>
      <c r="LW151" s="56"/>
      <c r="LX151" s="56"/>
      <c r="LY151" s="56"/>
      <c r="LZ151" s="56"/>
      <c r="MA151" s="56"/>
      <c r="MB151" s="56"/>
      <c r="MC151" s="56"/>
      <c r="MD151" s="56"/>
      <c r="ME151" s="56"/>
      <c r="MF151" s="56"/>
      <c r="MG151" s="56"/>
      <c r="MH151" s="56"/>
      <c r="MI151" s="56"/>
      <c r="MJ151" s="56"/>
      <c r="MK151" s="56"/>
      <c r="ML151" s="56"/>
      <c r="MM151" s="56"/>
      <c r="MN151" s="56"/>
      <c r="MO151" s="56"/>
      <c r="MP151" s="56"/>
      <c r="MQ151" s="56"/>
      <c r="MR151" s="56"/>
      <c r="MS151" s="56"/>
      <c r="MT151" s="56"/>
      <c r="MU151" s="56"/>
      <c r="MV151" s="56"/>
      <c r="MW151" s="56"/>
      <c r="MX151" s="56"/>
      <c r="MY151" s="56"/>
      <c r="MZ151" s="56"/>
      <c r="NA151" s="56"/>
      <c r="NB151" s="56"/>
      <c r="NC151" s="56"/>
      <c r="ND151" s="56"/>
      <c r="NE151" s="56"/>
      <c r="NF151" s="56"/>
      <c r="NG151" s="56"/>
      <c r="NH151" s="56"/>
      <c r="NI151" s="56"/>
      <c r="NJ151" s="56"/>
      <c r="NK151" s="56"/>
      <c r="NL151" s="56"/>
      <c r="NM151" s="56"/>
      <c r="NN151" s="56"/>
      <c r="NO151" s="56"/>
      <c r="NP151" s="56"/>
      <c r="NQ151" s="56"/>
      <c r="NR151" s="56"/>
      <c r="NS151" s="56"/>
      <c r="NT151" s="56"/>
      <c r="NU151" s="56"/>
      <c r="NV151" s="56"/>
      <c r="NW151" s="56"/>
      <c r="NX151" s="56"/>
      <c r="NY151" s="56"/>
      <c r="NZ151" s="56"/>
      <c r="OA151" s="56"/>
      <c r="OB151" s="56"/>
      <c r="OC151" s="56"/>
      <c r="OD151" s="56"/>
      <c r="OE151" s="56"/>
      <c r="OF151" s="56"/>
      <c r="OG151" s="56"/>
      <c r="OH151" s="56"/>
      <c r="OI151" s="56"/>
      <c r="OJ151" s="56"/>
      <c r="OK151" s="56"/>
      <c r="OL151" s="56"/>
      <c r="OM151" s="56"/>
      <c r="ON151" s="56"/>
      <c r="OO151" s="56"/>
      <c r="OP151" s="56"/>
      <c r="OQ151" s="56"/>
      <c r="OR151" s="56"/>
      <c r="OS151" s="56"/>
      <c r="OT151" s="56"/>
      <c r="OU151" s="56"/>
      <c r="OV151" s="56"/>
      <c r="OW151" s="56"/>
      <c r="OX151" s="56"/>
      <c r="OY151" s="56"/>
      <c r="OZ151" s="56"/>
      <c r="PA151" s="56"/>
      <c r="PB151" s="56"/>
      <c r="PC151" s="56"/>
      <c r="PD151" s="56"/>
      <c r="PE151" s="56"/>
      <c r="PF151" s="56"/>
      <c r="PG151" s="56"/>
      <c r="PH151" s="56"/>
      <c r="PI151" s="56"/>
      <c r="PJ151" s="56"/>
      <c r="PK151" s="56"/>
      <c r="PL151" s="56"/>
      <c r="PM151" s="56"/>
      <c r="PN151" s="56"/>
      <c r="PO151" s="56"/>
      <c r="PP151" s="56"/>
      <c r="PQ151" s="56"/>
      <c r="PR151" s="56"/>
      <c r="PS151" s="56"/>
      <c r="PT151" s="56"/>
      <c r="PU151" s="56"/>
      <c r="PV151" s="56"/>
      <c r="PW151" s="56"/>
      <c r="PX151" s="56"/>
      <c r="PY151" s="56"/>
      <c r="PZ151" s="56"/>
      <c r="QA151" s="56"/>
      <c r="QB151" s="56"/>
      <c r="QC151" s="56"/>
      <c r="QD151" s="56"/>
      <c r="QE151" s="56"/>
      <c r="QF151" s="56"/>
      <c r="QG151" s="56"/>
      <c r="QH151" s="56"/>
      <c r="QI151" s="56"/>
      <c r="QJ151" s="56"/>
      <c r="QK151" s="56"/>
      <c r="QL151" s="56"/>
      <c r="QM151" s="56"/>
      <c r="QN151" s="56"/>
      <c r="QO151" s="56"/>
      <c r="QP151" s="56"/>
      <c r="QQ151" s="56"/>
      <c r="QR151" s="56"/>
      <c r="QS151" s="56"/>
      <c r="QT151" s="56"/>
      <c r="QU151" s="56"/>
      <c r="QV151" s="56"/>
      <c r="QW151" s="56"/>
      <c r="QX151" s="56"/>
      <c r="QY151" s="56"/>
      <c r="QZ151" s="56"/>
      <c r="RA151" s="56"/>
      <c r="RB151" s="56"/>
      <c r="RC151" s="56"/>
      <c r="RD151" s="56"/>
      <c r="RE151" s="56"/>
      <c r="RF151" s="56"/>
      <c r="RG151" s="56"/>
      <c r="RH151" s="56"/>
      <c r="RI151" s="56"/>
      <c r="RJ151" s="56"/>
      <c r="RK151" s="56"/>
      <c r="RL151" s="56"/>
      <c r="RM151" s="56"/>
      <c r="RN151" s="56"/>
      <c r="RO151" s="56"/>
      <c r="RP151" s="56"/>
      <c r="RQ151" s="56"/>
      <c r="RR151" s="56"/>
      <c r="RS151" s="56"/>
      <c r="RT151" s="56"/>
      <c r="RU151" s="56"/>
      <c r="RV151" s="56"/>
      <c r="RW151" s="56"/>
      <c r="RX151" s="56"/>
      <c r="RY151" s="56"/>
      <c r="RZ151" s="56"/>
      <c r="SA151" s="56"/>
      <c r="SB151" s="56"/>
      <c r="SC151" s="56"/>
      <c r="SD151" s="56"/>
      <c r="SE151" s="56"/>
      <c r="SF151" s="56"/>
      <c r="SG151" s="56"/>
      <c r="SH151" s="56"/>
      <c r="SI151" s="56"/>
      <c r="SJ151" s="56"/>
      <c r="SK151" s="56"/>
      <c r="SL151" s="56"/>
      <c r="SM151" s="56"/>
      <c r="SN151" s="56"/>
      <c r="SO151" s="56"/>
      <c r="SP151" s="56"/>
      <c r="SQ151" s="56"/>
      <c r="SR151" s="56"/>
      <c r="SS151" s="56"/>
      <c r="ST151" s="56"/>
      <c r="SU151" s="56"/>
      <c r="SV151" s="56"/>
      <c r="SW151" s="56"/>
      <c r="SX151" s="56"/>
      <c r="SY151" s="56"/>
      <c r="SZ151" s="56"/>
      <c r="TA151" s="56"/>
      <c r="TB151" s="56"/>
      <c r="TC151" s="56"/>
      <c r="TD151" s="56"/>
      <c r="TE151" s="56"/>
      <c r="TF151" s="56"/>
      <c r="TG151" s="56"/>
      <c r="TH151" s="56"/>
      <c r="TI151" s="56"/>
      <c r="TJ151" s="56"/>
      <c r="TK151" s="56"/>
      <c r="TL151" s="56"/>
      <c r="TM151" s="56"/>
      <c r="TN151" s="56"/>
      <c r="TO151" s="56"/>
      <c r="TP151" s="56"/>
      <c r="TQ151" s="56"/>
      <c r="TR151" s="56"/>
      <c r="TS151" s="56"/>
      <c r="TT151" s="56"/>
      <c r="TU151" s="56"/>
      <c r="TV151" s="56"/>
      <c r="TW151" s="56"/>
      <c r="TX151" s="56"/>
      <c r="TY151" s="56"/>
      <c r="TZ151" s="56"/>
      <c r="UA151" s="56"/>
      <c r="UB151" s="56"/>
      <c r="UC151" s="56"/>
      <c r="UD151" s="56"/>
      <c r="UE151" s="56"/>
      <c r="UF151" s="56"/>
      <c r="UG151" s="56"/>
      <c r="UH151" s="56"/>
      <c r="UI151" s="56"/>
      <c r="UJ151" s="56"/>
      <c r="UK151" s="56"/>
      <c r="UL151" s="56"/>
      <c r="UM151" s="56"/>
      <c r="UN151" s="56"/>
      <c r="UO151" s="56"/>
      <c r="UP151" s="56"/>
      <c r="UQ151" s="56"/>
      <c r="UR151" s="56"/>
      <c r="US151" s="56"/>
      <c r="UT151" s="56"/>
      <c r="UU151" s="56"/>
      <c r="UV151" s="56"/>
      <c r="UW151" s="56"/>
      <c r="UX151" s="56"/>
      <c r="UY151" s="56"/>
      <c r="UZ151" s="56"/>
      <c r="VA151" s="56"/>
      <c r="VB151" s="56"/>
      <c r="VC151" s="56"/>
      <c r="VD151" s="56"/>
      <c r="VE151" s="56"/>
      <c r="VF151" s="56"/>
      <c r="VG151" s="56"/>
      <c r="VH151" s="56"/>
      <c r="VI151" s="56"/>
      <c r="VJ151" s="56"/>
      <c r="VK151" s="56"/>
      <c r="VL151" s="56"/>
      <c r="VM151" s="56"/>
      <c r="VN151" s="56"/>
      <c r="VO151" s="56"/>
      <c r="VP151" s="56"/>
      <c r="VQ151" s="56"/>
      <c r="VR151" s="56"/>
      <c r="VS151" s="56"/>
      <c r="VT151" s="56"/>
      <c r="VU151" s="56"/>
      <c r="VV151" s="56"/>
      <c r="VW151" s="56"/>
      <c r="VX151" s="56"/>
      <c r="VY151" s="56"/>
      <c r="VZ151" s="56"/>
      <c r="WA151" s="56"/>
      <c r="WB151" s="56"/>
      <c r="WC151" s="56"/>
      <c r="WD151" s="56"/>
      <c r="WE151" s="56"/>
      <c r="WF151" s="56"/>
      <c r="WG151" s="56"/>
      <c r="WH151" s="56"/>
      <c r="WI151" s="56"/>
      <c r="WJ151" s="56"/>
      <c r="WK151" s="56"/>
      <c r="WL151" s="56"/>
      <c r="WM151" s="56"/>
      <c r="WN151" s="56"/>
      <c r="WO151" s="56"/>
      <c r="WP151" s="56"/>
      <c r="WQ151" s="56"/>
      <c r="WR151" s="56"/>
      <c r="WS151" s="56"/>
      <c r="WT151" s="56"/>
      <c r="WU151" s="56"/>
      <c r="WV151" s="56"/>
      <c r="WW151" s="56"/>
      <c r="WX151" s="56"/>
      <c r="WY151" s="56"/>
      <c r="WZ151" s="56"/>
      <c r="XA151" s="56"/>
      <c r="XB151" s="56"/>
      <c r="XC151" s="56"/>
      <c r="XD151" s="56"/>
      <c r="XE151" s="56"/>
      <c r="XF151" s="56"/>
      <c r="XG151" s="56"/>
      <c r="XH151" s="56"/>
      <c r="XI151" s="56"/>
      <c r="XJ151" s="56"/>
      <c r="XK151" s="56"/>
      <c r="XL151" s="56"/>
      <c r="XM151" s="56"/>
      <c r="XN151" s="56"/>
      <c r="XO151" s="56"/>
      <c r="XP151" s="56"/>
      <c r="XQ151" s="56"/>
      <c r="XR151" s="56"/>
      <c r="XS151" s="56"/>
      <c r="XT151" s="56"/>
      <c r="XU151" s="56"/>
      <c r="XV151" s="56"/>
      <c r="XW151" s="56"/>
      <c r="XX151" s="56"/>
      <c r="XY151" s="56"/>
      <c r="XZ151" s="56"/>
      <c r="YA151" s="56"/>
      <c r="YB151" s="56"/>
      <c r="YC151" s="56"/>
      <c r="YD151" s="56"/>
      <c r="YE151" s="56"/>
      <c r="YF151" s="56"/>
      <c r="YG151" s="56"/>
      <c r="YH151" s="56"/>
      <c r="YI151" s="56"/>
      <c r="YJ151" s="56"/>
      <c r="YK151" s="56"/>
      <c r="YL151" s="56"/>
      <c r="YM151" s="56"/>
      <c r="YN151" s="56"/>
      <c r="YO151" s="56"/>
      <c r="YP151" s="56"/>
      <c r="YQ151" s="56"/>
      <c r="YR151" s="56"/>
      <c r="YS151" s="56"/>
      <c r="YT151" s="56"/>
      <c r="YU151" s="56"/>
      <c r="YV151" s="56"/>
      <c r="YW151" s="56"/>
      <c r="YX151" s="56"/>
      <c r="YY151" s="56"/>
      <c r="YZ151" s="56"/>
      <c r="ZA151" s="56"/>
      <c r="ZB151" s="56"/>
      <c r="ZC151" s="56"/>
      <c r="ZD151" s="56"/>
      <c r="ZE151" s="56"/>
      <c r="ZF151" s="56"/>
      <c r="ZG151" s="56"/>
      <c r="ZH151" s="56"/>
      <c r="ZI151" s="56"/>
      <c r="ZJ151" s="56"/>
      <c r="ZK151" s="56"/>
      <c r="ZL151" s="56"/>
      <c r="ZM151" s="56"/>
      <c r="ZN151" s="56"/>
      <c r="ZO151" s="56"/>
      <c r="ZP151" s="56"/>
      <c r="ZQ151" s="56"/>
      <c r="ZR151" s="56"/>
      <c r="ZS151" s="56"/>
      <c r="ZT151" s="56"/>
      <c r="ZU151" s="56"/>
      <c r="ZV151" s="56"/>
      <c r="ZW151" s="56"/>
      <c r="ZX151" s="56"/>
      <c r="ZY151" s="56"/>
      <c r="ZZ151" s="56"/>
      <c r="AAA151" s="56"/>
      <c r="AAB151" s="56"/>
      <c r="AAC151" s="56"/>
      <c r="AAD151" s="56"/>
      <c r="AAE151" s="56"/>
      <c r="AAF151" s="56"/>
      <c r="AAG151" s="56"/>
      <c r="AAH151" s="56"/>
      <c r="AAI151" s="56"/>
      <c r="AAJ151" s="56"/>
      <c r="AAK151" s="56"/>
      <c r="AAL151" s="56"/>
      <c r="AAM151" s="56"/>
      <c r="AAN151" s="56"/>
      <c r="AAO151" s="56"/>
      <c r="AAP151" s="56"/>
      <c r="AAQ151" s="56"/>
      <c r="AAR151" s="56"/>
      <c r="AAS151" s="56"/>
      <c r="AAT151" s="56"/>
      <c r="AAU151" s="56"/>
      <c r="AAV151" s="56"/>
      <c r="AAW151" s="56"/>
      <c r="AAX151" s="56"/>
      <c r="AAY151" s="56"/>
      <c r="AAZ151" s="56"/>
      <c r="ABA151" s="56"/>
      <c r="ABB151" s="56"/>
      <c r="ABC151" s="56"/>
      <c r="ABD151" s="56"/>
      <c r="ABE151" s="56"/>
      <c r="ABF151" s="56"/>
      <c r="ABG151" s="56"/>
      <c r="ABH151" s="56"/>
      <c r="ABI151" s="56"/>
      <c r="ABJ151" s="56"/>
      <c r="ABK151" s="56"/>
      <c r="ABL151" s="56"/>
      <c r="ABM151" s="56"/>
      <c r="ABN151" s="56"/>
      <c r="ABO151" s="56"/>
      <c r="ABP151" s="56"/>
      <c r="ABQ151" s="56"/>
      <c r="ABR151" s="56"/>
      <c r="ABS151" s="56"/>
      <c r="ABT151" s="56"/>
      <c r="ABU151" s="56"/>
      <c r="ABV151" s="56"/>
      <c r="ABW151" s="56"/>
      <c r="ABX151" s="56"/>
      <c r="ABY151" s="56"/>
      <c r="ABZ151" s="56"/>
      <c r="ACA151" s="56"/>
      <c r="ACB151" s="56"/>
      <c r="ACC151" s="56"/>
      <c r="ACD151" s="56"/>
      <c r="ACE151" s="56"/>
      <c r="ACF151" s="56"/>
      <c r="ACG151" s="56"/>
      <c r="ACH151" s="56"/>
      <c r="ACI151" s="56"/>
      <c r="ACJ151" s="56"/>
      <c r="ACK151" s="56"/>
      <c r="ACL151" s="56"/>
      <c r="ACM151" s="56"/>
      <c r="ACN151" s="56"/>
      <c r="ACO151" s="56"/>
      <c r="ACP151" s="56"/>
      <c r="ACQ151" s="56"/>
      <c r="ACR151" s="56"/>
      <c r="ACS151" s="56"/>
      <c r="ACT151" s="56"/>
      <c r="ACU151" s="56"/>
      <c r="ACV151" s="56"/>
      <c r="ACW151" s="56"/>
      <c r="ACX151" s="56"/>
      <c r="ACY151" s="56"/>
      <c r="ACZ151" s="56"/>
      <c r="ADA151" s="56"/>
      <c r="ADB151" s="56"/>
      <c r="ADC151" s="56"/>
      <c r="ADD151" s="56"/>
      <c r="ADE151" s="56"/>
      <c r="ADF151" s="56"/>
      <c r="ADG151" s="56"/>
      <c r="ADH151" s="56"/>
      <c r="ADI151" s="56"/>
      <c r="ADJ151" s="56"/>
      <c r="ADK151" s="56"/>
      <c r="ADL151" s="56"/>
      <c r="ADM151" s="56"/>
      <c r="ADN151" s="56"/>
      <c r="ADO151" s="56"/>
      <c r="ADP151" s="56"/>
      <c r="ADQ151" s="56"/>
      <c r="ADR151" s="56"/>
      <c r="ADS151" s="56"/>
      <c r="ADT151" s="56"/>
      <c r="ADU151" s="56"/>
      <c r="ADV151" s="56"/>
      <c r="ADW151" s="56"/>
      <c r="ADX151" s="56"/>
      <c r="ADY151" s="56"/>
      <c r="ADZ151" s="56"/>
      <c r="AEA151" s="56"/>
      <c r="AEB151" s="56"/>
      <c r="AEC151" s="56"/>
      <c r="AED151" s="56"/>
      <c r="AEE151" s="56"/>
      <c r="AEF151" s="56"/>
      <c r="AEG151" s="56"/>
      <c r="AEH151" s="56"/>
      <c r="AEI151" s="56"/>
      <c r="AEJ151" s="56"/>
      <c r="AEK151" s="56"/>
      <c r="AEL151" s="56"/>
      <c r="AEM151" s="56"/>
      <c r="AEN151" s="56"/>
      <c r="AEO151" s="56"/>
      <c r="AEP151" s="56"/>
      <c r="AEQ151" s="56"/>
      <c r="AER151" s="56"/>
      <c r="AES151" s="56"/>
      <c r="AET151" s="56"/>
      <c r="AEU151" s="56"/>
      <c r="AEV151" s="56"/>
      <c r="AEW151" s="56"/>
      <c r="AEX151" s="56"/>
      <c r="AEY151" s="56"/>
      <c r="AEZ151" s="56"/>
      <c r="AFA151" s="56"/>
      <c r="AFB151" s="56"/>
      <c r="AFC151" s="56"/>
      <c r="AFD151" s="56"/>
      <c r="AFE151" s="56"/>
      <c r="AFF151" s="56"/>
      <c r="AFG151" s="56"/>
      <c r="AFH151" s="56"/>
      <c r="AFI151" s="56"/>
      <c r="AFJ151" s="56"/>
      <c r="AFK151" s="56"/>
      <c r="AFL151" s="56"/>
      <c r="AFM151" s="56"/>
      <c r="AFN151" s="56"/>
      <c r="AFO151" s="56"/>
      <c r="AFP151" s="56"/>
      <c r="AFQ151" s="56"/>
      <c r="AFR151" s="56"/>
      <c r="AFS151" s="56"/>
      <c r="AFT151" s="56"/>
      <c r="AFU151" s="56"/>
      <c r="AFV151" s="56"/>
      <c r="AFW151" s="56"/>
      <c r="AFX151" s="56"/>
      <c r="AFY151" s="56"/>
      <c r="AFZ151" s="56"/>
      <c r="AGA151" s="56"/>
      <c r="AGB151" s="56"/>
      <c r="AGC151" s="56"/>
      <c r="AGD151" s="56"/>
      <c r="AGE151" s="56"/>
      <c r="AGF151" s="56"/>
      <c r="AGG151" s="56"/>
      <c r="AGH151" s="56"/>
      <c r="AGI151" s="56"/>
      <c r="AGJ151" s="56"/>
      <c r="AGK151" s="56"/>
      <c r="AGL151" s="56"/>
      <c r="AGM151" s="56"/>
      <c r="AGN151" s="56"/>
      <c r="AGO151" s="56"/>
      <c r="AGP151" s="56"/>
      <c r="AGQ151" s="56"/>
      <c r="AGR151" s="56"/>
      <c r="AGS151" s="56"/>
      <c r="AGT151" s="56"/>
      <c r="AGU151" s="56"/>
      <c r="AGV151" s="56"/>
      <c r="AGW151" s="56"/>
      <c r="AGX151" s="56"/>
      <c r="AGY151" s="56"/>
      <c r="AGZ151" s="56"/>
      <c r="AHA151" s="56"/>
      <c r="AHB151" s="56"/>
      <c r="AHC151" s="56"/>
      <c r="AHD151" s="56"/>
      <c r="AHE151" s="56"/>
      <c r="AHF151" s="56"/>
      <c r="AHG151" s="56"/>
      <c r="AHH151" s="56"/>
      <c r="AHI151" s="56"/>
      <c r="AHJ151" s="56"/>
      <c r="AHK151" s="56"/>
      <c r="AHL151" s="56"/>
      <c r="AHM151" s="56"/>
      <c r="AHN151" s="56"/>
      <c r="AHO151" s="56"/>
      <c r="AHP151" s="56"/>
      <c r="AHQ151" s="56"/>
      <c r="AHR151" s="56"/>
      <c r="AHS151" s="56"/>
      <c r="AHT151" s="56"/>
      <c r="AHU151" s="56"/>
      <c r="AHV151" s="56"/>
      <c r="AHW151" s="56"/>
      <c r="AHX151" s="56"/>
      <c r="AHY151" s="56"/>
      <c r="AHZ151" s="56"/>
      <c r="AIA151" s="56"/>
      <c r="AIB151" s="56"/>
      <c r="AIC151" s="56"/>
      <c r="AID151" s="56"/>
      <c r="AIE151" s="56"/>
      <c r="AIF151" s="56"/>
      <c r="AIG151" s="56"/>
      <c r="AIH151" s="56"/>
      <c r="AII151" s="56"/>
      <c r="AIJ151" s="56"/>
      <c r="AIK151" s="56"/>
      <c r="AIL151" s="56"/>
      <c r="AIM151" s="56"/>
      <c r="AIN151" s="56"/>
      <c r="AIO151" s="56"/>
      <c r="AIP151" s="56"/>
      <c r="AIQ151" s="56"/>
      <c r="AIR151" s="56"/>
      <c r="AIS151" s="56"/>
      <c r="AIT151" s="56"/>
      <c r="AIU151" s="56"/>
      <c r="AIV151" s="56"/>
      <c r="AIW151" s="56"/>
      <c r="AIX151" s="56"/>
      <c r="AIY151" s="56"/>
      <c r="AIZ151" s="56"/>
      <c r="AJA151" s="56"/>
      <c r="AJB151" s="56"/>
      <c r="AJC151" s="56"/>
      <c r="AJD151" s="56"/>
      <c r="AJE151" s="56"/>
      <c r="AJF151" s="56"/>
      <c r="AJG151" s="56"/>
      <c r="AJH151" s="56"/>
      <c r="AJI151" s="56"/>
      <c r="AJJ151" s="56"/>
      <c r="AJK151" s="56"/>
      <c r="AJL151" s="56"/>
      <c r="AJM151" s="56"/>
      <c r="AJN151" s="56"/>
      <c r="AJO151" s="56"/>
      <c r="AJP151" s="56"/>
      <c r="AJQ151" s="56"/>
      <c r="AJR151" s="56"/>
      <c r="AJS151" s="56"/>
      <c r="AJT151" s="56"/>
      <c r="AJU151" s="56"/>
      <c r="AJV151" s="56"/>
      <c r="AJW151" s="56"/>
      <c r="AJX151" s="56"/>
      <c r="AJY151" s="56"/>
      <c r="AJZ151" s="56"/>
      <c r="AKA151" s="56"/>
      <c r="AKB151" s="56"/>
      <c r="AKC151" s="56"/>
      <c r="AKD151" s="56"/>
      <c r="AKE151" s="56"/>
      <c r="AKF151" s="56"/>
      <c r="AKG151" s="56"/>
      <c r="AKH151" s="56"/>
      <c r="AKI151" s="56"/>
      <c r="AKJ151" s="56"/>
      <c r="AKK151" s="56"/>
      <c r="AKL151" s="56"/>
      <c r="AKM151" s="56"/>
      <c r="AKN151" s="56"/>
      <c r="AKO151" s="56"/>
      <c r="AKP151" s="56"/>
      <c r="AKQ151" s="56"/>
      <c r="AKR151" s="56"/>
      <c r="AKS151" s="56"/>
      <c r="AKT151" s="56"/>
      <c r="AKU151" s="56"/>
      <c r="AKV151" s="56"/>
      <c r="AKW151" s="56"/>
      <c r="AKX151" s="56"/>
      <c r="AKY151" s="56"/>
      <c r="AKZ151" s="56"/>
      <c r="ALA151" s="56"/>
      <c r="ALB151" s="56"/>
      <c r="ALC151" s="56"/>
      <c r="ALD151" s="56"/>
      <c r="ALE151" s="56"/>
      <c r="ALF151" s="56"/>
    </row>
    <row r="152" spans="1:994" ht="13.5" customHeight="1" x14ac:dyDescent="0.2">
      <c r="A152" s="29" t="s">
        <v>163</v>
      </c>
      <c r="B152" s="56" t="s">
        <v>360</v>
      </c>
      <c r="C152" s="54"/>
      <c r="D152" s="54"/>
      <c r="G152" s="47">
        <v>1</v>
      </c>
      <c r="I152" s="54"/>
      <c r="J152" s="47">
        <v>1</v>
      </c>
      <c r="K152" s="55"/>
      <c r="L152" s="55"/>
      <c r="N152" s="47">
        <v>13</v>
      </c>
      <c r="R152" s="47">
        <v>3</v>
      </c>
    </row>
    <row r="153" spans="1:994" ht="13.5" customHeight="1" x14ac:dyDescent="0.2">
      <c r="A153" s="29" t="s">
        <v>197</v>
      </c>
      <c r="B153" s="56" t="s">
        <v>698</v>
      </c>
      <c r="C153" s="54"/>
      <c r="D153" s="54"/>
      <c r="I153" s="54"/>
      <c r="K153" s="55"/>
      <c r="L153" s="55"/>
      <c r="N153" s="47">
        <v>1</v>
      </c>
      <c r="R153" s="47">
        <v>5</v>
      </c>
    </row>
    <row r="154" spans="1:994" ht="13.5" customHeight="1" x14ac:dyDescent="0.2">
      <c r="A154" s="29" t="s">
        <v>498</v>
      </c>
      <c r="B154" s="56" t="s">
        <v>510</v>
      </c>
      <c r="C154" s="54"/>
      <c r="D154" s="54"/>
      <c r="I154" s="54"/>
      <c r="K154" s="55"/>
      <c r="L154" s="55"/>
      <c r="N154" s="47">
        <v>9</v>
      </c>
      <c r="R154" s="47">
        <v>26</v>
      </c>
    </row>
    <row r="155" spans="1:994" ht="13.5" customHeight="1" x14ac:dyDescent="0.2">
      <c r="A155" s="29" t="s">
        <v>164</v>
      </c>
      <c r="B155" s="56" t="s">
        <v>457</v>
      </c>
      <c r="C155" s="54"/>
      <c r="D155" s="54"/>
      <c r="H155" s="47">
        <v>1</v>
      </c>
      <c r="I155" s="54"/>
      <c r="K155" s="55"/>
      <c r="L155" s="55"/>
      <c r="R155" s="47">
        <v>9</v>
      </c>
    </row>
    <row r="156" spans="1:994" ht="13.5" customHeight="1" x14ac:dyDescent="0.2">
      <c r="A156" s="29" t="s">
        <v>198</v>
      </c>
      <c r="B156" s="56" t="s">
        <v>508</v>
      </c>
      <c r="C156" s="54"/>
      <c r="D156" s="54"/>
      <c r="H156" s="47">
        <v>2</v>
      </c>
      <c r="I156" s="54"/>
      <c r="K156" s="55"/>
      <c r="L156" s="55"/>
      <c r="N156" s="47">
        <v>5</v>
      </c>
      <c r="R156" s="47">
        <v>9</v>
      </c>
    </row>
    <row r="157" spans="1:994" ht="13.5" customHeight="1" x14ac:dyDescent="0.2">
      <c r="A157" s="29" t="s">
        <v>220</v>
      </c>
      <c r="B157" s="56" t="s">
        <v>428</v>
      </c>
      <c r="C157" s="54"/>
      <c r="D157" s="54"/>
      <c r="I157" s="54"/>
      <c r="K157" s="55"/>
      <c r="L157" s="55"/>
      <c r="N157" s="47">
        <v>3</v>
      </c>
      <c r="R157" s="47">
        <v>3</v>
      </c>
    </row>
    <row r="158" spans="1:994" ht="13.5" customHeight="1" x14ac:dyDescent="0.2">
      <c r="A158" s="29" t="s">
        <v>199</v>
      </c>
      <c r="B158" s="56" t="s">
        <v>359</v>
      </c>
      <c r="C158" s="54"/>
      <c r="D158" s="54"/>
      <c r="E158" s="47">
        <v>1</v>
      </c>
      <c r="G158" s="47">
        <v>4</v>
      </c>
      <c r="H158" s="47">
        <v>4</v>
      </c>
      <c r="I158" s="54"/>
      <c r="K158" s="60"/>
      <c r="L158" s="60"/>
      <c r="N158" s="58">
        <v>8</v>
      </c>
      <c r="O158" s="61"/>
      <c r="P158" s="61"/>
      <c r="Q158" s="58"/>
      <c r="R158" s="58">
        <v>4</v>
      </c>
      <c r="S158" s="61"/>
      <c r="T158" s="58"/>
      <c r="U158" s="58"/>
      <c r="V158" s="58"/>
      <c r="W158" s="58"/>
      <c r="X158" s="58"/>
      <c r="Y158" s="58"/>
      <c r="Z158" s="58"/>
      <c r="AA158" s="58"/>
      <c r="AB158" s="58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  <c r="EO158" s="56"/>
      <c r="EP158" s="56"/>
      <c r="EQ158" s="56"/>
      <c r="ER158" s="56"/>
      <c r="ES158" s="56"/>
      <c r="ET158" s="56"/>
      <c r="EU158" s="56"/>
      <c r="EV158" s="56"/>
      <c r="EW158" s="56"/>
      <c r="EX158" s="56"/>
      <c r="EY158" s="56"/>
      <c r="EZ158" s="56"/>
      <c r="FA158" s="56"/>
      <c r="FB158" s="56"/>
      <c r="FC158" s="56"/>
      <c r="FD158" s="56"/>
      <c r="FE158" s="56"/>
      <c r="FF158" s="56"/>
      <c r="FG158" s="56"/>
      <c r="FH158" s="56"/>
      <c r="FI158" s="56"/>
      <c r="FJ158" s="56"/>
      <c r="FK158" s="56"/>
      <c r="FL158" s="56"/>
      <c r="FM158" s="56"/>
      <c r="FN158" s="56"/>
      <c r="FO158" s="56"/>
      <c r="FP158" s="56"/>
      <c r="FQ158" s="56"/>
      <c r="FR158" s="56"/>
      <c r="FS158" s="56"/>
      <c r="FT158" s="56"/>
      <c r="FU158" s="56"/>
      <c r="FV158" s="56"/>
      <c r="FW158" s="56"/>
      <c r="FX158" s="56"/>
      <c r="FY158" s="56"/>
      <c r="FZ158" s="56"/>
      <c r="GA158" s="56"/>
      <c r="GB158" s="56"/>
      <c r="GC158" s="56"/>
      <c r="GD158" s="56"/>
      <c r="GE158" s="56"/>
      <c r="GF158" s="56"/>
      <c r="GG158" s="56"/>
      <c r="GH158" s="56"/>
      <c r="GI158" s="56"/>
      <c r="GJ158" s="56"/>
      <c r="GK158" s="56"/>
      <c r="GL158" s="56"/>
      <c r="GM158" s="56"/>
      <c r="GN158" s="56"/>
      <c r="GO158" s="56"/>
      <c r="GP158" s="56"/>
      <c r="GQ158" s="56"/>
      <c r="GR158" s="56"/>
      <c r="GS158" s="56"/>
      <c r="GT158" s="56"/>
      <c r="GU158" s="56"/>
      <c r="GV158" s="56"/>
      <c r="GW158" s="56"/>
      <c r="GX158" s="56"/>
      <c r="GY158" s="56"/>
      <c r="GZ158" s="56"/>
      <c r="HA158" s="56"/>
      <c r="HB158" s="56"/>
      <c r="HC158" s="56"/>
      <c r="HD158" s="56"/>
      <c r="HE158" s="56"/>
      <c r="HF158" s="56"/>
      <c r="HG158" s="56"/>
      <c r="HH158" s="56"/>
      <c r="HI158" s="56"/>
      <c r="HJ158" s="56"/>
      <c r="HK158" s="56"/>
      <c r="HL158" s="56"/>
      <c r="HM158" s="56"/>
      <c r="HN158" s="56"/>
      <c r="HO158" s="56"/>
      <c r="HP158" s="56"/>
      <c r="HQ158" s="56"/>
      <c r="HR158" s="56"/>
      <c r="HS158" s="56"/>
      <c r="HT158" s="56"/>
      <c r="HU158" s="56"/>
      <c r="HV158" s="56"/>
      <c r="HW158" s="56"/>
      <c r="HX158" s="56"/>
      <c r="HY158" s="56"/>
      <c r="HZ158" s="56"/>
      <c r="IA158" s="56"/>
      <c r="IB158" s="56"/>
      <c r="IC158" s="56"/>
      <c r="ID158" s="56"/>
      <c r="IE158" s="56"/>
      <c r="IF158" s="56"/>
      <c r="IG158" s="56"/>
      <c r="IH158" s="56"/>
      <c r="II158" s="56"/>
      <c r="IJ158" s="56"/>
      <c r="IK158" s="56"/>
      <c r="IL158" s="56"/>
      <c r="IM158" s="56"/>
      <c r="IN158" s="56"/>
      <c r="IO158" s="56"/>
      <c r="IP158" s="56"/>
      <c r="IQ158" s="56"/>
      <c r="IR158" s="56"/>
      <c r="IS158" s="56"/>
      <c r="IT158" s="56"/>
      <c r="IU158" s="56"/>
      <c r="IV158" s="56"/>
      <c r="IW158" s="56"/>
      <c r="IX158" s="56"/>
      <c r="IY158" s="56"/>
      <c r="IZ158" s="56"/>
      <c r="JA158" s="56"/>
      <c r="JB158" s="56"/>
      <c r="JC158" s="56"/>
      <c r="JD158" s="56"/>
      <c r="JE158" s="56"/>
      <c r="JF158" s="56"/>
      <c r="JG158" s="56"/>
      <c r="JH158" s="56"/>
      <c r="JI158" s="56"/>
      <c r="JJ158" s="56"/>
      <c r="JK158" s="56"/>
      <c r="JL158" s="56"/>
      <c r="JM158" s="56"/>
      <c r="JN158" s="56"/>
      <c r="JO158" s="56"/>
      <c r="JP158" s="56"/>
      <c r="JQ158" s="56"/>
      <c r="JR158" s="56"/>
      <c r="JS158" s="56"/>
      <c r="JT158" s="56"/>
      <c r="JU158" s="56"/>
      <c r="JV158" s="56"/>
      <c r="JW158" s="56"/>
      <c r="JX158" s="56"/>
      <c r="JY158" s="56"/>
      <c r="JZ158" s="56"/>
      <c r="KA158" s="56"/>
      <c r="KB158" s="56"/>
      <c r="KC158" s="56"/>
      <c r="KD158" s="56"/>
      <c r="KE158" s="56"/>
      <c r="KF158" s="56"/>
      <c r="KG158" s="56"/>
      <c r="KH158" s="56"/>
      <c r="KI158" s="56"/>
      <c r="KJ158" s="56"/>
      <c r="KK158" s="56"/>
      <c r="KL158" s="56"/>
      <c r="KM158" s="56"/>
      <c r="KN158" s="56"/>
      <c r="KO158" s="56"/>
      <c r="KP158" s="56"/>
      <c r="KQ158" s="56"/>
      <c r="KR158" s="56"/>
      <c r="KS158" s="56"/>
      <c r="KT158" s="56"/>
      <c r="KU158" s="56"/>
      <c r="KV158" s="56"/>
      <c r="KW158" s="56"/>
      <c r="KX158" s="56"/>
      <c r="KY158" s="56"/>
      <c r="KZ158" s="56"/>
      <c r="LA158" s="56"/>
      <c r="LB158" s="56"/>
      <c r="LC158" s="56"/>
      <c r="LD158" s="56"/>
      <c r="LE158" s="56"/>
      <c r="LF158" s="56"/>
      <c r="LG158" s="56"/>
      <c r="LH158" s="56"/>
      <c r="LI158" s="56"/>
      <c r="LJ158" s="56"/>
      <c r="LK158" s="56"/>
      <c r="LL158" s="56"/>
      <c r="LM158" s="56"/>
      <c r="LN158" s="56"/>
      <c r="LO158" s="56"/>
      <c r="LP158" s="56"/>
      <c r="LQ158" s="56"/>
      <c r="LR158" s="56"/>
      <c r="LS158" s="56"/>
      <c r="LT158" s="56"/>
      <c r="LU158" s="56"/>
      <c r="LV158" s="56"/>
      <c r="LW158" s="56"/>
      <c r="LX158" s="56"/>
      <c r="LY158" s="56"/>
      <c r="LZ158" s="56"/>
      <c r="MA158" s="56"/>
      <c r="MB158" s="56"/>
      <c r="MC158" s="56"/>
      <c r="MD158" s="56"/>
      <c r="ME158" s="56"/>
      <c r="MF158" s="56"/>
      <c r="MG158" s="56"/>
      <c r="MH158" s="56"/>
      <c r="MI158" s="56"/>
      <c r="MJ158" s="56"/>
      <c r="MK158" s="56"/>
      <c r="ML158" s="56"/>
      <c r="MM158" s="56"/>
      <c r="MN158" s="56"/>
      <c r="MO158" s="56"/>
      <c r="MP158" s="56"/>
      <c r="MQ158" s="56"/>
      <c r="MR158" s="56"/>
      <c r="MS158" s="56"/>
      <c r="MT158" s="56"/>
      <c r="MU158" s="56"/>
      <c r="MV158" s="56"/>
      <c r="MW158" s="56"/>
      <c r="MX158" s="56"/>
      <c r="MY158" s="56"/>
      <c r="MZ158" s="56"/>
      <c r="NA158" s="56"/>
      <c r="NB158" s="56"/>
      <c r="NC158" s="56"/>
      <c r="ND158" s="56"/>
      <c r="NE158" s="56"/>
      <c r="NF158" s="56"/>
      <c r="NG158" s="56"/>
      <c r="NH158" s="56"/>
      <c r="NI158" s="56"/>
      <c r="NJ158" s="56"/>
      <c r="NK158" s="56"/>
      <c r="NL158" s="56"/>
      <c r="NM158" s="56"/>
      <c r="NN158" s="56"/>
      <c r="NO158" s="56"/>
      <c r="NP158" s="56"/>
      <c r="NQ158" s="56"/>
      <c r="NR158" s="56"/>
      <c r="NS158" s="56"/>
      <c r="NT158" s="56"/>
      <c r="NU158" s="56"/>
      <c r="NV158" s="56"/>
      <c r="NW158" s="56"/>
      <c r="NX158" s="56"/>
      <c r="NY158" s="56"/>
      <c r="NZ158" s="56"/>
      <c r="OA158" s="56"/>
      <c r="OB158" s="56"/>
      <c r="OC158" s="56"/>
      <c r="OD158" s="56"/>
      <c r="OE158" s="56"/>
      <c r="OF158" s="56"/>
      <c r="OG158" s="56"/>
      <c r="OH158" s="56"/>
      <c r="OI158" s="56"/>
      <c r="OJ158" s="56"/>
      <c r="OK158" s="56"/>
      <c r="OL158" s="56"/>
      <c r="OM158" s="56"/>
      <c r="ON158" s="56"/>
      <c r="OO158" s="56"/>
      <c r="OP158" s="56"/>
      <c r="OQ158" s="56"/>
      <c r="OR158" s="56"/>
      <c r="OS158" s="56"/>
      <c r="OT158" s="56"/>
      <c r="OU158" s="56"/>
      <c r="OV158" s="56"/>
      <c r="OW158" s="56"/>
      <c r="OX158" s="56"/>
      <c r="OY158" s="56"/>
      <c r="OZ158" s="56"/>
      <c r="PA158" s="56"/>
      <c r="PB158" s="56"/>
      <c r="PC158" s="56"/>
      <c r="PD158" s="56"/>
      <c r="PE158" s="56"/>
      <c r="PF158" s="56"/>
      <c r="PG158" s="56"/>
      <c r="PH158" s="56"/>
      <c r="PI158" s="56"/>
      <c r="PJ158" s="56"/>
      <c r="PK158" s="56"/>
      <c r="PL158" s="56"/>
      <c r="PM158" s="56"/>
      <c r="PN158" s="56"/>
      <c r="PO158" s="56"/>
      <c r="PP158" s="56"/>
      <c r="PQ158" s="56"/>
      <c r="PR158" s="56"/>
      <c r="PS158" s="56"/>
      <c r="PT158" s="56"/>
      <c r="PU158" s="56"/>
      <c r="PV158" s="56"/>
      <c r="PW158" s="56"/>
      <c r="PX158" s="56"/>
      <c r="PY158" s="56"/>
      <c r="PZ158" s="56"/>
      <c r="QA158" s="56"/>
      <c r="QB158" s="56"/>
      <c r="QC158" s="56"/>
      <c r="QD158" s="56"/>
      <c r="QE158" s="56"/>
      <c r="QF158" s="56"/>
      <c r="QG158" s="56"/>
      <c r="QH158" s="56"/>
      <c r="QI158" s="56"/>
      <c r="QJ158" s="56"/>
      <c r="QK158" s="56"/>
      <c r="QL158" s="56"/>
      <c r="QM158" s="56"/>
      <c r="QN158" s="56"/>
      <c r="QO158" s="56"/>
      <c r="QP158" s="56"/>
      <c r="QQ158" s="56"/>
      <c r="QR158" s="56"/>
      <c r="QS158" s="56"/>
      <c r="QT158" s="56"/>
      <c r="QU158" s="56"/>
      <c r="QV158" s="56"/>
      <c r="QW158" s="56"/>
      <c r="QX158" s="56"/>
      <c r="QY158" s="56"/>
      <c r="QZ158" s="56"/>
      <c r="RA158" s="56"/>
      <c r="RB158" s="56"/>
      <c r="RC158" s="56"/>
      <c r="RD158" s="56"/>
      <c r="RE158" s="56"/>
      <c r="RF158" s="56"/>
      <c r="RG158" s="56"/>
      <c r="RH158" s="56"/>
      <c r="RI158" s="56"/>
      <c r="RJ158" s="56"/>
      <c r="RK158" s="56"/>
      <c r="RL158" s="56"/>
      <c r="RM158" s="56"/>
      <c r="RN158" s="56"/>
      <c r="RO158" s="56"/>
      <c r="RP158" s="56"/>
      <c r="RQ158" s="56"/>
      <c r="RR158" s="56"/>
      <c r="RS158" s="56"/>
      <c r="RT158" s="56"/>
      <c r="RU158" s="56"/>
      <c r="RV158" s="56"/>
      <c r="RW158" s="56"/>
      <c r="RX158" s="56"/>
      <c r="RY158" s="56"/>
      <c r="RZ158" s="56"/>
      <c r="SA158" s="56"/>
      <c r="SB158" s="56"/>
      <c r="SC158" s="56"/>
      <c r="SD158" s="56"/>
      <c r="SE158" s="56"/>
      <c r="SF158" s="56"/>
      <c r="SG158" s="56"/>
      <c r="SH158" s="56"/>
      <c r="SI158" s="56"/>
      <c r="SJ158" s="56"/>
      <c r="SK158" s="56"/>
      <c r="SL158" s="56"/>
      <c r="SM158" s="56"/>
      <c r="SN158" s="56"/>
      <c r="SO158" s="56"/>
      <c r="SP158" s="56"/>
      <c r="SQ158" s="56"/>
      <c r="SR158" s="56"/>
      <c r="SS158" s="56"/>
      <c r="ST158" s="56"/>
      <c r="SU158" s="56"/>
      <c r="SV158" s="56"/>
      <c r="SW158" s="56"/>
      <c r="SX158" s="56"/>
      <c r="SY158" s="56"/>
      <c r="SZ158" s="56"/>
      <c r="TA158" s="56"/>
      <c r="TB158" s="56"/>
      <c r="TC158" s="56"/>
      <c r="TD158" s="56"/>
      <c r="TE158" s="56"/>
      <c r="TF158" s="56"/>
      <c r="TG158" s="56"/>
      <c r="TH158" s="56"/>
      <c r="TI158" s="56"/>
      <c r="TJ158" s="56"/>
      <c r="TK158" s="56"/>
      <c r="TL158" s="56"/>
      <c r="TM158" s="56"/>
      <c r="TN158" s="56"/>
      <c r="TO158" s="56"/>
      <c r="TP158" s="56"/>
      <c r="TQ158" s="56"/>
      <c r="TR158" s="56"/>
      <c r="TS158" s="56"/>
      <c r="TT158" s="56"/>
      <c r="TU158" s="56"/>
      <c r="TV158" s="56"/>
      <c r="TW158" s="56"/>
      <c r="TX158" s="56"/>
      <c r="TY158" s="56"/>
      <c r="TZ158" s="56"/>
      <c r="UA158" s="56"/>
      <c r="UB158" s="56"/>
      <c r="UC158" s="56"/>
      <c r="UD158" s="56"/>
      <c r="UE158" s="56"/>
      <c r="UF158" s="56"/>
      <c r="UG158" s="56"/>
      <c r="UH158" s="56"/>
      <c r="UI158" s="56"/>
      <c r="UJ158" s="56"/>
      <c r="UK158" s="56"/>
      <c r="UL158" s="56"/>
      <c r="UM158" s="56"/>
      <c r="UN158" s="56"/>
      <c r="UO158" s="56"/>
      <c r="UP158" s="56"/>
      <c r="UQ158" s="56"/>
      <c r="UR158" s="56"/>
      <c r="US158" s="56"/>
      <c r="UT158" s="56"/>
      <c r="UU158" s="56"/>
      <c r="UV158" s="56"/>
      <c r="UW158" s="56"/>
      <c r="UX158" s="56"/>
      <c r="UY158" s="56"/>
      <c r="UZ158" s="56"/>
      <c r="VA158" s="56"/>
      <c r="VB158" s="56"/>
      <c r="VC158" s="56"/>
      <c r="VD158" s="56"/>
      <c r="VE158" s="56"/>
      <c r="VF158" s="56"/>
      <c r="VG158" s="56"/>
      <c r="VH158" s="56"/>
      <c r="VI158" s="56"/>
      <c r="VJ158" s="56"/>
      <c r="VK158" s="56"/>
      <c r="VL158" s="56"/>
      <c r="VM158" s="56"/>
      <c r="VN158" s="56"/>
      <c r="VO158" s="56"/>
      <c r="VP158" s="56"/>
      <c r="VQ158" s="56"/>
      <c r="VR158" s="56"/>
      <c r="VS158" s="56"/>
      <c r="VT158" s="56"/>
      <c r="VU158" s="56"/>
      <c r="VV158" s="56"/>
      <c r="VW158" s="56"/>
      <c r="VX158" s="56"/>
      <c r="VY158" s="56"/>
      <c r="VZ158" s="56"/>
      <c r="WA158" s="56"/>
      <c r="WB158" s="56"/>
      <c r="WC158" s="56"/>
      <c r="WD158" s="56"/>
      <c r="WE158" s="56"/>
      <c r="WF158" s="56"/>
      <c r="WG158" s="56"/>
      <c r="WH158" s="56"/>
      <c r="WI158" s="56"/>
      <c r="WJ158" s="56"/>
      <c r="WK158" s="56"/>
      <c r="WL158" s="56"/>
      <c r="WM158" s="56"/>
      <c r="WN158" s="56"/>
      <c r="WO158" s="56"/>
      <c r="WP158" s="56"/>
      <c r="WQ158" s="56"/>
      <c r="WR158" s="56"/>
      <c r="WS158" s="56"/>
      <c r="WT158" s="56"/>
      <c r="WU158" s="56"/>
      <c r="WV158" s="56"/>
      <c r="WW158" s="56"/>
      <c r="WX158" s="56"/>
      <c r="WY158" s="56"/>
      <c r="WZ158" s="56"/>
      <c r="XA158" s="56"/>
      <c r="XB158" s="56"/>
      <c r="XC158" s="56"/>
      <c r="XD158" s="56"/>
      <c r="XE158" s="56"/>
      <c r="XF158" s="56"/>
      <c r="XG158" s="56"/>
      <c r="XH158" s="56"/>
      <c r="XI158" s="56"/>
      <c r="XJ158" s="56"/>
      <c r="XK158" s="56"/>
      <c r="XL158" s="56"/>
      <c r="XM158" s="56"/>
      <c r="XN158" s="56"/>
      <c r="XO158" s="56"/>
      <c r="XP158" s="56"/>
      <c r="XQ158" s="56"/>
      <c r="XR158" s="56"/>
      <c r="XS158" s="56"/>
      <c r="XT158" s="56"/>
      <c r="XU158" s="56"/>
      <c r="XV158" s="56"/>
      <c r="XW158" s="56"/>
      <c r="XX158" s="56"/>
      <c r="XY158" s="56"/>
      <c r="XZ158" s="56"/>
      <c r="YA158" s="56"/>
      <c r="YB158" s="56"/>
      <c r="YC158" s="56"/>
      <c r="YD158" s="56"/>
      <c r="YE158" s="56"/>
      <c r="YF158" s="56"/>
      <c r="YG158" s="56"/>
      <c r="YH158" s="56"/>
      <c r="YI158" s="56"/>
      <c r="YJ158" s="56"/>
      <c r="YK158" s="56"/>
      <c r="YL158" s="56"/>
      <c r="YM158" s="56"/>
      <c r="YN158" s="56"/>
      <c r="YO158" s="56"/>
      <c r="YP158" s="56"/>
      <c r="YQ158" s="56"/>
      <c r="YR158" s="56"/>
      <c r="YS158" s="56"/>
      <c r="YT158" s="56"/>
      <c r="YU158" s="56"/>
      <c r="YV158" s="56"/>
      <c r="YW158" s="56"/>
      <c r="YX158" s="56"/>
      <c r="YY158" s="56"/>
      <c r="YZ158" s="56"/>
      <c r="ZA158" s="56"/>
      <c r="ZB158" s="56"/>
      <c r="ZC158" s="56"/>
      <c r="ZD158" s="56"/>
      <c r="ZE158" s="56"/>
      <c r="ZF158" s="56"/>
      <c r="ZG158" s="56"/>
      <c r="ZH158" s="56"/>
      <c r="ZI158" s="56"/>
      <c r="ZJ158" s="56"/>
      <c r="ZK158" s="56"/>
      <c r="ZL158" s="56"/>
      <c r="ZM158" s="56"/>
      <c r="ZN158" s="56"/>
      <c r="ZO158" s="56"/>
      <c r="ZP158" s="56"/>
      <c r="ZQ158" s="56"/>
      <c r="ZR158" s="56"/>
      <c r="ZS158" s="56"/>
      <c r="ZT158" s="56"/>
      <c r="ZU158" s="56"/>
      <c r="ZV158" s="56"/>
      <c r="ZW158" s="56"/>
      <c r="ZX158" s="56"/>
      <c r="ZY158" s="56"/>
      <c r="ZZ158" s="56"/>
      <c r="AAA158" s="56"/>
      <c r="AAB158" s="56"/>
      <c r="AAC158" s="56"/>
      <c r="AAD158" s="56"/>
      <c r="AAE158" s="56"/>
      <c r="AAF158" s="56"/>
      <c r="AAG158" s="56"/>
      <c r="AAH158" s="56"/>
      <c r="AAI158" s="56"/>
      <c r="AAJ158" s="56"/>
      <c r="AAK158" s="56"/>
      <c r="AAL158" s="56"/>
      <c r="AAM158" s="56"/>
      <c r="AAN158" s="56"/>
      <c r="AAO158" s="56"/>
      <c r="AAP158" s="56"/>
      <c r="AAQ158" s="56"/>
      <c r="AAR158" s="56"/>
      <c r="AAS158" s="56"/>
      <c r="AAT158" s="56"/>
      <c r="AAU158" s="56"/>
      <c r="AAV158" s="56"/>
      <c r="AAW158" s="56"/>
      <c r="AAX158" s="56"/>
      <c r="AAY158" s="56"/>
      <c r="AAZ158" s="56"/>
      <c r="ABA158" s="56"/>
      <c r="ABB158" s="56"/>
      <c r="ABC158" s="56"/>
      <c r="ABD158" s="56"/>
      <c r="ABE158" s="56"/>
      <c r="ABF158" s="56"/>
      <c r="ABG158" s="56"/>
      <c r="ABH158" s="56"/>
      <c r="ABI158" s="56"/>
      <c r="ABJ158" s="56"/>
      <c r="ABK158" s="56"/>
      <c r="ABL158" s="56"/>
      <c r="ABM158" s="56"/>
      <c r="ABN158" s="56"/>
      <c r="ABO158" s="56"/>
      <c r="ABP158" s="56"/>
      <c r="ABQ158" s="56"/>
      <c r="ABR158" s="56"/>
      <c r="ABS158" s="56"/>
      <c r="ABT158" s="56"/>
      <c r="ABU158" s="56"/>
      <c r="ABV158" s="56"/>
      <c r="ABW158" s="56"/>
      <c r="ABX158" s="56"/>
      <c r="ABY158" s="56"/>
      <c r="ABZ158" s="56"/>
      <c r="ACA158" s="56"/>
      <c r="ACB158" s="56"/>
      <c r="ACC158" s="56"/>
      <c r="ACD158" s="56"/>
      <c r="ACE158" s="56"/>
      <c r="ACF158" s="56"/>
      <c r="ACG158" s="56"/>
      <c r="ACH158" s="56"/>
      <c r="ACI158" s="56"/>
      <c r="ACJ158" s="56"/>
      <c r="ACK158" s="56"/>
      <c r="ACL158" s="56"/>
      <c r="ACM158" s="56"/>
      <c r="ACN158" s="56"/>
      <c r="ACO158" s="56"/>
      <c r="ACP158" s="56"/>
      <c r="ACQ158" s="56"/>
      <c r="ACR158" s="56"/>
      <c r="ACS158" s="56"/>
      <c r="ACT158" s="56"/>
      <c r="ACU158" s="56"/>
      <c r="ACV158" s="56"/>
      <c r="ACW158" s="56"/>
      <c r="ACX158" s="56"/>
      <c r="ACY158" s="56"/>
      <c r="ACZ158" s="56"/>
      <c r="ADA158" s="56"/>
      <c r="ADB158" s="56"/>
      <c r="ADC158" s="56"/>
      <c r="ADD158" s="56"/>
      <c r="ADE158" s="56"/>
      <c r="ADF158" s="56"/>
      <c r="ADG158" s="56"/>
      <c r="ADH158" s="56"/>
      <c r="ADI158" s="56"/>
      <c r="ADJ158" s="56"/>
      <c r="ADK158" s="56"/>
      <c r="ADL158" s="56"/>
      <c r="ADM158" s="56"/>
      <c r="ADN158" s="56"/>
      <c r="ADO158" s="56"/>
      <c r="ADP158" s="56"/>
      <c r="ADQ158" s="56"/>
      <c r="ADR158" s="56"/>
      <c r="ADS158" s="56"/>
      <c r="ADT158" s="56"/>
      <c r="ADU158" s="56"/>
      <c r="ADV158" s="56"/>
      <c r="ADW158" s="56"/>
      <c r="ADX158" s="56"/>
      <c r="ADY158" s="56"/>
      <c r="ADZ158" s="56"/>
      <c r="AEA158" s="56"/>
      <c r="AEB158" s="56"/>
      <c r="AEC158" s="56"/>
      <c r="AED158" s="56"/>
      <c r="AEE158" s="56"/>
      <c r="AEF158" s="56"/>
      <c r="AEG158" s="56"/>
      <c r="AEH158" s="56"/>
      <c r="AEI158" s="56"/>
      <c r="AEJ158" s="56"/>
      <c r="AEK158" s="56"/>
      <c r="AEL158" s="56"/>
      <c r="AEM158" s="56"/>
      <c r="AEN158" s="56"/>
      <c r="AEO158" s="56"/>
      <c r="AEP158" s="56"/>
      <c r="AEQ158" s="56"/>
      <c r="AER158" s="56"/>
      <c r="AES158" s="56"/>
      <c r="AET158" s="56"/>
      <c r="AEU158" s="56"/>
      <c r="AEV158" s="56"/>
      <c r="AEW158" s="56"/>
      <c r="AEX158" s="56"/>
      <c r="AEY158" s="56"/>
      <c r="AEZ158" s="56"/>
      <c r="AFA158" s="56"/>
      <c r="AFB158" s="56"/>
      <c r="AFC158" s="56"/>
      <c r="AFD158" s="56"/>
      <c r="AFE158" s="56"/>
      <c r="AFF158" s="56"/>
      <c r="AFG158" s="56"/>
      <c r="AFH158" s="56"/>
      <c r="AFI158" s="56"/>
      <c r="AFJ158" s="56"/>
      <c r="AFK158" s="56"/>
      <c r="AFL158" s="56"/>
      <c r="AFM158" s="56"/>
      <c r="AFN158" s="56"/>
      <c r="AFO158" s="56"/>
      <c r="AFP158" s="56"/>
      <c r="AFQ158" s="56"/>
      <c r="AFR158" s="56"/>
      <c r="AFS158" s="56"/>
      <c r="AFT158" s="56"/>
      <c r="AFU158" s="56"/>
      <c r="AFV158" s="56"/>
      <c r="AFW158" s="56"/>
      <c r="AFX158" s="56"/>
      <c r="AFY158" s="56"/>
      <c r="AFZ158" s="56"/>
      <c r="AGA158" s="56"/>
      <c r="AGB158" s="56"/>
      <c r="AGC158" s="56"/>
      <c r="AGD158" s="56"/>
      <c r="AGE158" s="56"/>
      <c r="AGF158" s="56"/>
      <c r="AGG158" s="56"/>
      <c r="AGH158" s="56"/>
      <c r="AGI158" s="56"/>
      <c r="AGJ158" s="56"/>
      <c r="AGK158" s="56"/>
      <c r="AGL158" s="56"/>
      <c r="AGM158" s="56"/>
      <c r="AGN158" s="56"/>
      <c r="AGO158" s="56"/>
      <c r="AGP158" s="56"/>
      <c r="AGQ158" s="56"/>
      <c r="AGR158" s="56"/>
      <c r="AGS158" s="56"/>
      <c r="AGT158" s="56"/>
      <c r="AGU158" s="56"/>
      <c r="AGV158" s="56"/>
      <c r="AGW158" s="56"/>
      <c r="AGX158" s="56"/>
      <c r="AGY158" s="56"/>
      <c r="AGZ158" s="56"/>
      <c r="AHA158" s="56"/>
      <c r="AHB158" s="56"/>
      <c r="AHC158" s="56"/>
      <c r="AHD158" s="56"/>
      <c r="AHE158" s="56"/>
      <c r="AHF158" s="56"/>
      <c r="AHG158" s="56"/>
      <c r="AHH158" s="56"/>
      <c r="AHI158" s="56"/>
      <c r="AHJ158" s="56"/>
      <c r="AHK158" s="56"/>
      <c r="AHL158" s="56"/>
      <c r="AHM158" s="56"/>
      <c r="AHN158" s="56"/>
      <c r="AHO158" s="56"/>
      <c r="AHP158" s="56"/>
      <c r="AHQ158" s="56"/>
      <c r="AHR158" s="56"/>
      <c r="AHS158" s="56"/>
      <c r="AHT158" s="56"/>
      <c r="AHU158" s="56"/>
      <c r="AHV158" s="56"/>
      <c r="AHW158" s="56"/>
      <c r="AHX158" s="56"/>
      <c r="AHY158" s="56"/>
      <c r="AHZ158" s="56"/>
      <c r="AIA158" s="56"/>
      <c r="AIB158" s="56"/>
      <c r="AIC158" s="56"/>
      <c r="AID158" s="56"/>
      <c r="AIE158" s="56"/>
      <c r="AIF158" s="56"/>
      <c r="AIG158" s="56"/>
      <c r="AIH158" s="56"/>
      <c r="AII158" s="56"/>
      <c r="AIJ158" s="56"/>
      <c r="AIK158" s="56"/>
      <c r="AIL158" s="56"/>
      <c r="AIM158" s="56"/>
      <c r="AIN158" s="56"/>
      <c r="AIO158" s="56"/>
      <c r="AIP158" s="56"/>
      <c r="AIQ158" s="56"/>
      <c r="AIR158" s="56"/>
      <c r="AIS158" s="56"/>
      <c r="AIT158" s="56"/>
      <c r="AIU158" s="56"/>
      <c r="AIV158" s="56"/>
      <c r="AIW158" s="56"/>
      <c r="AIX158" s="56"/>
      <c r="AIY158" s="56"/>
      <c r="AIZ158" s="56"/>
      <c r="AJA158" s="56"/>
      <c r="AJB158" s="56"/>
      <c r="AJC158" s="56"/>
      <c r="AJD158" s="56"/>
      <c r="AJE158" s="56"/>
      <c r="AJF158" s="56"/>
      <c r="AJG158" s="56"/>
      <c r="AJH158" s="56"/>
      <c r="AJI158" s="56"/>
      <c r="AJJ158" s="56"/>
      <c r="AJK158" s="56"/>
      <c r="AJL158" s="56"/>
      <c r="AJM158" s="56"/>
      <c r="AJN158" s="56"/>
      <c r="AJO158" s="56"/>
      <c r="AJP158" s="56"/>
      <c r="AJQ158" s="56"/>
      <c r="AJR158" s="56"/>
      <c r="AJS158" s="56"/>
      <c r="AJT158" s="56"/>
      <c r="AJU158" s="56"/>
      <c r="AJV158" s="56"/>
      <c r="AJW158" s="56"/>
      <c r="AJX158" s="56"/>
      <c r="AJY158" s="56"/>
      <c r="AJZ158" s="56"/>
      <c r="AKA158" s="56"/>
      <c r="AKB158" s="56"/>
      <c r="AKC158" s="56"/>
      <c r="AKD158" s="56"/>
      <c r="AKE158" s="56"/>
      <c r="AKF158" s="56"/>
      <c r="AKG158" s="56"/>
      <c r="AKH158" s="56"/>
      <c r="AKI158" s="56"/>
      <c r="AKJ158" s="56"/>
      <c r="AKK158" s="56"/>
      <c r="AKL158" s="56"/>
      <c r="AKM158" s="56"/>
      <c r="AKN158" s="56"/>
      <c r="AKO158" s="56"/>
      <c r="AKP158" s="56"/>
      <c r="AKQ158" s="56"/>
      <c r="AKR158" s="56"/>
      <c r="AKS158" s="56"/>
      <c r="AKT158" s="56"/>
      <c r="AKU158" s="56"/>
      <c r="AKV158" s="56"/>
      <c r="AKW158" s="56"/>
      <c r="AKX158" s="56"/>
      <c r="AKY158" s="56"/>
      <c r="AKZ158" s="56"/>
      <c r="ALA158" s="56"/>
      <c r="ALB158" s="56"/>
      <c r="ALC158" s="56"/>
      <c r="ALD158" s="56"/>
      <c r="ALE158" s="56"/>
      <c r="ALF158" s="56"/>
    </row>
    <row r="159" spans="1:994" ht="13.5" customHeight="1" x14ac:dyDescent="0.2">
      <c r="A159" s="29" t="s">
        <v>411</v>
      </c>
      <c r="B159" s="56" t="s">
        <v>429</v>
      </c>
      <c r="C159" s="54"/>
      <c r="D159" s="54"/>
      <c r="I159" s="54"/>
      <c r="K159" s="55"/>
      <c r="L159" s="55"/>
      <c r="N159" s="47">
        <v>9</v>
      </c>
      <c r="R159" s="47">
        <v>16</v>
      </c>
    </row>
    <row r="160" spans="1:994" ht="13.5" customHeight="1" x14ac:dyDescent="0.2">
      <c r="A160" s="29" t="s">
        <v>751</v>
      </c>
      <c r="B160" s="56" t="s">
        <v>769</v>
      </c>
      <c r="C160" s="54"/>
      <c r="D160" s="54"/>
      <c r="I160" s="54"/>
      <c r="K160" s="55"/>
      <c r="L160" s="55"/>
      <c r="N160" s="47">
        <v>2</v>
      </c>
      <c r="R160" s="47">
        <v>2</v>
      </c>
    </row>
    <row r="161" spans="1:994" ht="13.5" customHeight="1" x14ac:dyDescent="0.2">
      <c r="A161" s="29" t="s">
        <v>259</v>
      </c>
      <c r="B161" s="56" t="s">
        <v>760</v>
      </c>
      <c r="C161" s="54"/>
      <c r="D161" s="54"/>
      <c r="I161" s="54"/>
      <c r="K161" s="55"/>
      <c r="L161" s="55"/>
      <c r="N161" s="47">
        <v>1</v>
      </c>
    </row>
    <row r="162" spans="1:994" x14ac:dyDescent="0.2">
      <c r="A162" s="29" t="s">
        <v>273</v>
      </c>
      <c r="B162" s="56" t="s">
        <v>455</v>
      </c>
      <c r="R162" s="47">
        <v>1</v>
      </c>
    </row>
    <row r="163" spans="1:994" ht="13.5" customHeight="1" x14ac:dyDescent="0.2">
      <c r="A163" s="29" t="s">
        <v>586</v>
      </c>
      <c r="B163" s="56" t="s">
        <v>618</v>
      </c>
      <c r="C163" s="54"/>
      <c r="D163" s="54"/>
      <c r="H163" s="47">
        <v>2</v>
      </c>
      <c r="I163" s="54"/>
      <c r="K163" s="55"/>
      <c r="L163" s="55"/>
      <c r="N163" s="47">
        <v>2</v>
      </c>
      <c r="R163" s="47">
        <v>14</v>
      </c>
    </row>
    <row r="164" spans="1:994" ht="13.5" customHeight="1" x14ac:dyDescent="0.2">
      <c r="A164" s="29" t="s">
        <v>587</v>
      </c>
      <c r="B164" s="56" t="s">
        <v>641</v>
      </c>
      <c r="C164" s="54"/>
      <c r="D164" s="54"/>
      <c r="I164" s="54"/>
      <c r="K164" s="55"/>
      <c r="L164" s="55"/>
      <c r="N164" s="47">
        <v>2</v>
      </c>
      <c r="R164" s="47">
        <v>1</v>
      </c>
    </row>
    <row r="165" spans="1:994" ht="13.5" customHeight="1" x14ac:dyDescent="0.2">
      <c r="A165" s="29" t="s">
        <v>260</v>
      </c>
      <c r="B165" s="56" t="s">
        <v>761</v>
      </c>
      <c r="C165" s="54"/>
      <c r="D165" s="54"/>
      <c r="I165" s="54"/>
      <c r="K165" s="55"/>
      <c r="L165" s="55"/>
      <c r="N165" s="47">
        <v>2</v>
      </c>
    </row>
    <row r="166" spans="1:994" ht="13.5" customHeight="1" x14ac:dyDescent="0.2">
      <c r="A166" s="29" t="s">
        <v>588</v>
      </c>
      <c r="B166" s="56" t="s">
        <v>680</v>
      </c>
      <c r="C166" s="54"/>
      <c r="D166" s="54"/>
      <c r="I166" s="54"/>
      <c r="K166" s="55"/>
      <c r="L166" s="55"/>
      <c r="N166" s="47">
        <v>5</v>
      </c>
      <c r="R166" s="47">
        <v>7</v>
      </c>
    </row>
    <row r="167" spans="1:994" ht="13.5" customHeight="1" x14ac:dyDescent="0.2">
      <c r="A167" s="29" t="s">
        <v>590</v>
      </c>
      <c r="B167" s="56" t="s">
        <v>614</v>
      </c>
      <c r="C167" s="54"/>
      <c r="D167" s="54"/>
      <c r="I167" s="54"/>
      <c r="K167" s="55"/>
      <c r="L167" s="55"/>
      <c r="N167" s="47">
        <v>3</v>
      </c>
      <c r="R167" s="47">
        <v>22</v>
      </c>
    </row>
    <row r="168" spans="1:994" ht="13.5" customHeight="1" x14ac:dyDescent="0.2">
      <c r="A168" s="29" t="s">
        <v>752</v>
      </c>
      <c r="B168" s="56" t="s">
        <v>770</v>
      </c>
      <c r="C168" s="54"/>
      <c r="D168" s="54"/>
      <c r="I168" s="54"/>
      <c r="K168" s="55"/>
      <c r="L168" s="55"/>
      <c r="N168" s="47">
        <v>2</v>
      </c>
      <c r="R168" s="47">
        <v>14</v>
      </c>
    </row>
    <row r="169" spans="1:994" ht="13.5" customHeight="1" x14ac:dyDescent="0.2">
      <c r="A169" s="29" t="s">
        <v>591</v>
      </c>
      <c r="B169" s="56" t="s">
        <v>611</v>
      </c>
      <c r="C169" s="54"/>
      <c r="D169" s="54"/>
      <c r="I169" s="54"/>
      <c r="K169" s="55"/>
      <c r="L169" s="55"/>
      <c r="N169" s="47">
        <v>3</v>
      </c>
    </row>
    <row r="170" spans="1:994" x14ac:dyDescent="0.2">
      <c r="A170" s="29" t="s">
        <v>999</v>
      </c>
      <c r="B170" s="56" t="s">
        <v>1011</v>
      </c>
      <c r="R170" s="47">
        <v>5</v>
      </c>
    </row>
    <row r="171" spans="1:994" ht="13.5" customHeight="1" x14ac:dyDescent="0.2">
      <c r="A171" s="29" t="s">
        <v>201</v>
      </c>
      <c r="B171" s="56" t="s">
        <v>358</v>
      </c>
      <c r="C171" s="54"/>
      <c r="D171" s="54"/>
      <c r="E171" s="47">
        <v>7</v>
      </c>
      <c r="F171" s="47">
        <v>1</v>
      </c>
      <c r="H171" s="47">
        <v>8</v>
      </c>
      <c r="I171" s="54"/>
      <c r="K171" s="60"/>
      <c r="L171" s="60"/>
      <c r="N171" s="58">
        <v>12</v>
      </c>
      <c r="O171" s="61"/>
      <c r="P171" s="61"/>
      <c r="Q171" s="58"/>
      <c r="R171" s="58">
        <v>7</v>
      </c>
      <c r="S171" s="61"/>
      <c r="T171" s="58"/>
      <c r="U171" s="58"/>
      <c r="V171" s="58"/>
      <c r="W171" s="58"/>
      <c r="X171" s="58"/>
      <c r="Y171" s="58"/>
      <c r="Z171" s="58"/>
      <c r="AA171" s="58"/>
      <c r="AB171" s="58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6"/>
      <c r="FB171" s="56"/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  <c r="GB171" s="56"/>
      <c r="GC171" s="56"/>
      <c r="GD171" s="56"/>
      <c r="GE171" s="56"/>
      <c r="GF171" s="56"/>
      <c r="GG171" s="56"/>
      <c r="GH171" s="56"/>
      <c r="GI171" s="56"/>
      <c r="GJ171" s="56"/>
      <c r="GK171" s="56"/>
      <c r="GL171" s="56"/>
      <c r="GM171" s="56"/>
      <c r="GN171" s="56"/>
      <c r="GO171" s="56"/>
      <c r="GP171" s="56"/>
      <c r="GQ171" s="56"/>
      <c r="GR171" s="56"/>
      <c r="GS171" s="56"/>
      <c r="GT171" s="56"/>
      <c r="GU171" s="56"/>
      <c r="GV171" s="56"/>
      <c r="GW171" s="56"/>
      <c r="GX171" s="56"/>
      <c r="GY171" s="56"/>
      <c r="GZ171" s="56"/>
      <c r="HA171" s="56"/>
      <c r="HB171" s="56"/>
      <c r="HC171" s="56"/>
      <c r="HD171" s="56"/>
      <c r="HE171" s="56"/>
      <c r="HF171" s="56"/>
      <c r="HG171" s="56"/>
      <c r="HH171" s="56"/>
      <c r="HI171" s="56"/>
      <c r="HJ171" s="56"/>
      <c r="HK171" s="56"/>
      <c r="HL171" s="56"/>
      <c r="HM171" s="56"/>
      <c r="HN171" s="56"/>
      <c r="HO171" s="56"/>
      <c r="HP171" s="56"/>
      <c r="HQ171" s="56"/>
      <c r="HR171" s="56"/>
      <c r="HS171" s="56"/>
      <c r="HT171" s="56"/>
      <c r="HU171" s="56"/>
      <c r="HV171" s="56"/>
      <c r="HW171" s="56"/>
      <c r="HX171" s="56"/>
      <c r="HY171" s="56"/>
      <c r="HZ171" s="56"/>
      <c r="IA171" s="56"/>
      <c r="IB171" s="56"/>
      <c r="IC171" s="56"/>
      <c r="ID171" s="56"/>
      <c r="IE171" s="56"/>
      <c r="IF171" s="56"/>
      <c r="IG171" s="56"/>
      <c r="IH171" s="56"/>
      <c r="II171" s="56"/>
      <c r="IJ171" s="56"/>
      <c r="IK171" s="56"/>
      <c r="IL171" s="56"/>
      <c r="IM171" s="56"/>
      <c r="IN171" s="56"/>
      <c r="IO171" s="56"/>
      <c r="IP171" s="56"/>
      <c r="IQ171" s="56"/>
      <c r="IR171" s="56"/>
      <c r="IS171" s="56"/>
      <c r="IT171" s="56"/>
      <c r="IU171" s="56"/>
      <c r="IV171" s="56"/>
      <c r="IW171" s="56"/>
      <c r="IX171" s="56"/>
      <c r="IY171" s="56"/>
      <c r="IZ171" s="56"/>
      <c r="JA171" s="56"/>
      <c r="JB171" s="56"/>
      <c r="JC171" s="56"/>
      <c r="JD171" s="56"/>
      <c r="JE171" s="56"/>
      <c r="JF171" s="56"/>
      <c r="JG171" s="56"/>
      <c r="JH171" s="56"/>
      <c r="JI171" s="56"/>
      <c r="JJ171" s="56"/>
      <c r="JK171" s="56"/>
      <c r="JL171" s="56"/>
      <c r="JM171" s="56"/>
      <c r="JN171" s="56"/>
      <c r="JO171" s="56"/>
      <c r="JP171" s="56"/>
      <c r="JQ171" s="56"/>
      <c r="JR171" s="56"/>
      <c r="JS171" s="56"/>
      <c r="JT171" s="56"/>
      <c r="JU171" s="56"/>
      <c r="JV171" s="56"/>
      <c r="JW171" s="56"/>
      <c r="JX171" s="56"/>
      <c r="JY171" s="56"/>
      <c r="JZ171" s="56"/>
      <c r="KA171" s="56"/>
      <c r="KB171" s="56"/>
      <c r="KC171" s="56"/>
      <c r="KD171" s="56"/>
      <c r="KE171" s="56"/>
      <c r="KF171" s="56"/>
      <c r="KG171" s="56"/>
      <c r="KH171" s="56"/>
      <c r="KI171" s="56"/>
      <c r="KJ171" s="56"/>
      <c r="KK171" s="56"/>
      <c r="KL171" s="56"/>
      <c r="KM171" s="56"/>
      <c r="KN171" s="56"/>
      <c r="KO171" s="56"/>
      <c r="KP171" s="56"/>
      <c r="KQ171" s="56"/>
      <c r="KR171" s="56"/>
      <c r="KS171" s="56"/>
      <c r="KT171" s="56"/>
      <c r="KU171" s="56"/>
      <c r="KV171" s="56"/>
      <c r="KW171" s="56"/>
      <c r="KX171" s="56"/>
      <c r="KY171" s="56"/>
      <c r="KZ171" s="56"/>
      <c r="LA171" s="56"/>
      <c r="LB171" s="56"/>
      <c r="LC171" s="56"/>
      <c r="LD171" s="56"/>
      <c r="LE171" s="56"/>
      <c r="LF171" s="56"/>
      <c r="LG171" s="56"/>
      <c r="LH171" s="56"/>
      <c r="LI171" s="56"/>
      <c r="LJ171" s="56"/>
      <c r="LK171" s="56"/>
      <c r="LL171" s="56"/>
      <c r="LM171" s="56"/>
      <c r="LN171" s="56"/>
      <c r="LO171" s="56"/>
      <c r="LP171" s="56"/>
      <c r="LQ171" s="56"/>
      <c r="LR171" s="56"/>
      <c r="LS171" s="56"/>
      <c r="LT171" s="56"/>
      <c r="LU171" s="56"/>
      <c r="LV171" s="56"/>
      <c r="LW171" s="56"/>
      <c r="LX171" s="56"/>
      <c r="LY171" s="56"/>
      <c r="LZ171" s="56"/>
      <c r="MA171" s="56"/>
      <c r="MB171" s="56"/>
      <c r="MC171" s="56"/>
      <c r="MD171" s="56"/>
      <c r="ME171" s="56"/>
      <c r="MF171" s="56"/>
      <c r="MG171" s="56"/>
      <c r="MH171" s="56"/>
      <c r="MI171" s="56"/>
      <c r="MJ171" s="56"/>
      <c r="MK171" s="56"/>
      <c r="ML171" s="56"/>
      <c r="MM171" s="56"/>
      <c r="MN171" s="56"/>
      <c r="MO171" s="56"/>
      <c r="MP171" s="56"/>
      <c r="MQ171" s="56"/>
      <c r="MR171" s="56"/>
      <c r="MS171" s="56"/>
      <c r="MT171" s="56"/>
      <c r="MU171" s="56"/>
      <c r="MV171" s="56"/>
      <c r="MW171" s="56"/>
      <c r="MX171" s="56"/>
      <c r="MY171" s="56"/>
      <c r="MZ171" s="56"/>
      <c r="NA171" s="56"/>
      <c r="NB171" s="56"/>
      <c r="NC171" s="56"/>
      <c r="ND171" s="56"/>
      <c r="NE171" s="56"/>
      <c r="NF171" s="56"/>
      <c r="NG171" s="56"/>
      <c r="NH171" s="56"/>
      <c r="NI171" s="56"/>
      <c r="NJ171" s="56"/>
      <c r="NK171" s="56"/>
      <c r="NL171" s="56"/>
      <c r="NM171" s="56"/>
      <c r="NN171" s="56"/>
      <c r="NO171" s="56"/>
      <c r="NP171" s="56"/>
      <c r="NQ171" s="56"/>
      <c r="NR171" s="56"/>
      <c r="NS171" s="56"/>
      <c r="NT171" s="56"/>
      <c r="NU171" s="56"/>
      <c r="NV171" s="56"/>
      <c r="NW171" s="56"/>
      <c r="NX171" s="56"/>
      <c r="NY171" s="56"/>
      <c r="NZ171" s="56"/>
      <c r="OA171" s="56"/>
      <c r="OB171" s="56"/>
      <c r="OC171" s="56"/>
      <c r="OD171" s="56"/>
      <c r="OE171" s="56"/>
      <c r="OF171" s="56"/>
      <c r="OG171" s="56"/>
      <c r="OH171" s="56"/>
      <c r="OI171" s="56"/>
      <c r="OJ171" s="56"/>
      <c r="OK171" s="56"/>
      <c r="OL171" s="56"/>
      <c r="OM171" s="56"/>
      <c r="ON171" s="56"/>
      <c r="OO171" s="56"/>
      <c r="OP171" s="56"/>
      <c r="OQ171" s="56"/>
      <c r="OR171" s="56"/>
      <c r="OS171" s="56"/>
      <c r="OT171" s="56"/>
      <c r="OU171" s="56"/>
      <c r="OV171" s="56"/>
      <c r="OW171" s="56"/>
      <c r="OX171" s="56"/>
      <c r="OY171" s="56"/>
      <c r="OZ171" s="56"/>
      <c r="PA171" s="56"/>
      <c r="PB171" s="56"/>
      <c r="PC171" s="56"/>
      <c r="PD171" s="56"/>
      <c r="PE171" s="56"/>
      <c r="PF171" s="56"/>
      <c r="PG171" s="56"/>
      <c r="PH171" s="56"/>
      <c r="PI171" s="56"/>
      <c r="PJ171" s="56"/>
      <c r="PK171" s="56"/>
      <c r="PL171" s="56"/>
      <c r="PM171" s="56"/>
      <c r="PN171" s="56"/>
      <c r="PO171" s="56"/>
      <c r="PP171" s="56"/>
      <c r="PQ171" s="56"/>
      <c r="PR171" s="56"/>
      <c r="PS171" s="56"/>
      <c r="PT171" s="56"/>
      <c r="PU171" s="56"/>
      <c r="PV171" s="56"/>
      <c r="PW171" s="56"/>
      <c r="PX171" s="56"/>
      <c r="PY171" s="56"/>
      <c r="PZ171" s="56"/>
      <c r="QA171" s="56"/>
      <c r="QB171" s="56"/>
      <c r="QC171" s="56"/>
      <c r="QD171" s="56"/>
      <c r="QE171" s="56"/>
      <c r="QF171" s="56"/>
      <c r="QG171" s="56"/>
      <c r="QH171" s="56"/>
      <c r="QI171" s="56"/>
      <c r="QJ171" s="56"/>
      <c r="QK171" s="56"/>
      <c r="QL171" s="56"/>
      <c r="QM171" s="56"/>
      <c r="QN171" s="56"/>
      <c r="QO171" s="56"/>
      <c r="QP171" s="56"/>
      <c r="QQ171" s="56"/>
      <c r="QR171" s="56"/>
      <c r="QS171" s="56"/>
      <c r="QT171" s="56"/>
      <c r="QU171" s="56"/>
      <c r="QV171" s="56"/>
      <c r="QW171" s="56"/>
      <c r="QX171" s="56"/>
      <c r="QY171" s="56"/>
      <c r="QZ171" s="56"/>
      <c r="RA171" s="56"/>
      <c r="RB171" s="56"/>
      <c r="RC171" s="56"/>
      <c r="RD171" s="56"/>
      <c r="RE171" s="56"/>
      <c r="RF171" s="56"/>
      <c r="RG171" s="56"/>
      <c r="RH171" s="56"/>
      <c r="RI171" s="56"/>
      <c r="RJ171" s="56"/>
      <c r="RK171" s="56"/>
      <c r="RL171" s="56"/>
      <c r="RM171" s="56"/>
      <c r="RN171" s="56"/>
      <c r="RO171" s="56"/>
      <c r="RP171" s="56"/>
      <c r="RQ171" s="56"/>
      <c r="RR171" s="56"/>
      <c r="RS171" s="56"/>
      <c r="RT171" s="56"/>
      <c r="RU171" s="56"/>
      <c r="RV171" s="56"/>
      <c r="RW171" s="56"/>
      <c r="RX171" s="56"/>
      <c r="RY171" s="56"/>
      <c r="RZ171" s="56"/>
      <c r="SA171" s="56"/>
      <c r="SB171" s="56"/>
      <c r="SC171" s="56"/>
      <c r="SD171" s="56"/>
      <c r="SE171" s="56"/>
      <c r="SF171" s="56"/>
      <c r="SG171" s="56"/>
      <c r="SH171" s="56"/>
      <c r="SI171" s="56"/>
      <c r="SJ171" s="56"/>
      <c r="SK171" s="56"/>
      <c r="SL171" s="56"/>
      <c r="SM171" s="56"/>
      <c r="SN171" s="56"/>
      <c r="SO171" s="56"/>
      <c r="SP171" s="56"/>
      <c r="SQ171" s="56"/>
      <c r="SR171" s="56"/>
      <c r="SS171" s="56"/>
      <c r="ST171" s="56"/>
      <c r="SU171" s="56"/>
      <c r="SV171" s="56"/>
      <c r="SW171" s="56"/>
      <c r="SX171" s="56"/>
      <c r="SY171" s="56"/>
      <c r="SZ171" s="56"/>
      <c r="TA171" s="56"/>
      <c r="TB171" s="56"/>
      <c r="TC171" s="56"/>
      <c r="TD171" s="56"/>
      <c r="TE171" s="56"/>
      <c r="TF171" s="56"/>
      <c r="TG171" s="56"/>
      <c r="TH171" s="56"/>
      <c r="TI171" s="56"/>
      <c r="TJ171" s="56"/>
      <c r="TK171" s="56"/>
      <c r="TL171" s="56"/>
      <c r="TM171" s="56"/>
      <c r="TN171" s="56"/>
      <c r="TO171" s="56"/>
      <c r="TP171" s="56"/>
      <c r="TQ171" s="56"/>
      <c r="TR171" s="56"/>
      <c r="TS171" s="56"/>
      <c r="TT171" s="56"/>
      <c r="TU171" s="56"/>
      <c r="TV171" s="56"/>
      <c r="TW171" s="56"/>
      <c r="TX171" s="56"/>
      <c r="TY171" s="56"/>
      <c r="TZ171" s="56"/>
      <c r="UA171" s="56"/>
      <c r="UB171" s="56"/>
      <c r="UC171" s="56"/>
      <c r="UD171" s="56"/>
      <c r="UE171" s="56"/>
      <c r="UF171" s="56"/>
      <c r="UG171" s="56"/>
      <c r="UH171" s="56"/>
      <c r="UI171" s="56"/>
      <c r="UJ171" s="56"/>
      <c r="UK171" s="56"/>
      <c r="UL171" s="56"/>
      <c r="UM171" s="56"/>
      <c r="UN171" s="56"/>
      <c r="UO171" s="56"/>
      <c r="UP171" s="56"/>
      <c r="UQ171" s="56"/>
      <c r="UR171" s="56"/>
      <c r="US171" s="56"/>
      <c r="UT171" s="56"/>
      <c r="UU171" s="56"/>
      <c r="UV171" s="56"/>
      <c r="UW171" s="56"/>
      <c r="UX171" s="56"/>
      <c r="UY171" s="56"/>
      <c r="UZ171" s="56"/>
      <c r="VA171" s="56"/>
      <c r="VB171" s="56"/>
      <c r="VC171" s="56"/>
      <c r="VD171" s="56"/>
      <c r="VE171" s="56"/>
      <c r="VF171" s="56"/>
      <c r="VG171" s="56"/>
      <c r="VH171" s="56"/>
      <c r="VI171" s="56"/>
      <c r="VJ171" s="56"/>
      <c r="VK171" s="56"/>
      <c r="VL171" s="56"/>
      <c r="VM171" s="56"/>
      <c r="VN171" s="56"/>
      <c r="VO171" s="56"/>
      <c r="VP171" s="56"/>
      <c r="VQ171" s="56"/>
      <c r="VR171" s="56"/>
      <c r="VS171" s="56"/>
      <c r="VT171" s="56"/>
      <c r="VU171" s="56"/>
      <c r="VV171" s="56"/>
      <c r="VW171" s="56"/>
      <c r="VX171" s="56"/>
      <c r="VY171" s="56"/>
      <c r="VZ171" s="56"/>
      <c r="WA171" s="56"/>
      <c r="WB171" s="56"/>
      <c r="WC171" s="56"/>
      <c r="WD171" s="56"/>
      <c r="WE171" s="56"/>
      <c r="WF171" s="56"/>
      <c r="WG171" s="56"/>
      <c r="WH171" s="56"/>
      <c r="WI171" s="56"/>
      <c r="WJ171" s="56"/>
      <c r="WK171" s="56"/>
      <c r="WL171" s="56"/>
      <c r="WM171" s="56"/>
      <c r="WN171" s="56"/>
      <c r="WO171" s="56"/>
      <c r="WP171" s="56"/>
      <c r="WQ171" s="56"/>
      <c r="WR171" s="56"/>
      <c r="WS171" s="56"/>
      <c r="WT171" s="56"/>
      <c r="WU171" s="56"/>
      <c r="WV171" s="56"/>
      <c r="WW171" s="56"/>
      <c r="WX171" s="56"/>
      <c r="WY171" s="56"/>
      <c r="WZ171" s="56"/>
      <c r="XA171" s="56"/>
      <c r="XB171" s="56"/>
      <c r="XC171" s="56"/>
      <c r="XD171" s="56"/>
      <c r="XE171" s="56"/>
      <c r="XF171" s="56"/>
      <c r="XG171" s="56"/>
      <c r="XH171" s="56"/>
      <c r="XI171" s="56"/>
      <c r="XJ171" s="56"/>
      <c r="XK171" s="56"/>
      <c r="XL171" s="56"/>
      <c r="XM171" s="56"/>
      <c r="XN171" s="56"/>
      <c r="XO171" s="56"/>
      <c r="XP171" s="56"/>
      <c r="XQ171" s="56"/>
      <c r="XR171" s="56"/>
      <c r="XS171" s="56"/>
      <c r="XT171" s="56"/>
      <c r="XU171" s="56"/>
      <c r="XV171" s="56"/>
      <c r="XW171" s="56"/>
      <c r="XX171" s="56"/>
      <c r="XY171" s="56"/>
      <c r="XZ171" s="56"/>
      <c r="YA171" s="56"/>
      <c r="YB171" s="56"/>
      <c r="YC171" s="56"/>
      <c r="YD171" s="56"/>
      <c r="YE171" s="56"/>
      <c r="YF171" s="56"/>
      <c r="YG171" s="56"/>
      <c r="YH171" s="56"/>
      <c r="YI171" s="56"/>
      <c r="YJ171" s="56"/>
      <c r="YK171" s="56"/>
      <c r="YL171" s="56"/>
      <c r="YM171" s="56"/>
      <c r="YN171" s="56"/>
      <c r="YO171" s="56"/>
      <c r="YP171" s="56"/>
      <c r="YQ171" s="56"/>
      <c r="YR171" s="56"/>
      <c r="YS171" s="56"/>
      <c r="YT171" s="56"/>
      <c r="YU171" s="56"/>
      <c r="YV171" s="56"/>
      <c r="YW171" s="56"/>
      <c r="YX171" s="56"/>
      <c r="YY171" s="56"/>
      <c r="YZ171" s="56"/>
      <c r="ZA171" s="56"/>
      <c r="ZB171" s="56"/>
      <c r="ZC171" s="56"/>
      <c r="ZD171" s="56"/>
      <c r="ZE171" s="56"/>
      <c r="ZF171" s="56"/>
      <c r="ZG171" s="56"/>
      <c r="ZH171" s="56"/>
      <c r="ZI171" s="56"/>
      <c r="ZJ171" s="56"/>
      <c r="ZK171" s="56"/>
      <c r="ZL171" s="56"/>
      <c r="ZM171" s="56"/>
      <c r="ZN171" s="56"/>
      <c r="ZO171" s="56"/>
      <c r="ZP171" s="56"/>
      <c r="ZQ171" s="56"/>
      <c r="ZR171" s="56"/>
      <c r="ZS171" s="56"/>
      <c r="ZT171" s="56"/>
      <c r="ZU171" s="56"/>
      <c r="ZV171" s="56"/>
      <c r="ZW171" s="56"/>
      <c r="ZX171" s="56"/>
      <c r="ZY171" s="56"/>
      <c r="ZZ171" s="56"/>
      <c r="AAA171" s="56"/>
      <c r="AAB171" s="56"/>
      <c r="AAC171" s="56"/>
      <c r="AAD171" s="56"/>
      <c r="AAE171" s="56"/>
      <c r="AAF171" s="56"/>
      <c r="AAG171" s="56"/>
      <c r="AAH171" s="56"/>
      <c r="AAI171" s="56"/>
      <c r="AAJ171" s="56"/>
      <c r="AAK171" s="56"/>
      <c r="AAL171" s="56"/>
      <c r="AAM171" s="56"/>
      <c r="AAN171" s="56"/>
      <c r="AAO171" s="56"/>
      <c r="AAP171" s="56"/>
      <c r="AAQ171" s="56"/>
      <c r="AAR171" s="56"/>
      <c r="AAS171" s="56"/>
      <c r="AAT171" s="56"/>
      <c r="AAU171" s="56"/>
      <c r="AAV171" s="56"/>
      <c r="AAW171" s="56"/>
      <c r="AAX171" s="56"/>
      <c r="AAY171" s="56"/>
      <c r="AAZ171" s="56"/>
      <c r="ABA171" s="56"/>
      <c r="ABB171" s="56"/>
      <c r="ABC171" s="56"/>
      <c r="ABD171" s="56"/>
      <c r="ABE171" s="56"/>
      <c r="ABF171" s="56"/>
      <c r="ABG171" s="56"/>
      <c r="ABH171" s="56"/>
      <c r="ABI171" s="56"/>
      <c r="ABJ171" s="56"/>
      <c r="ABK171" s="56"/>
      <c r="ABL171" s="56"/>
      <c r="ABM171" s="56"/>
      <c r="ABN171" s="56"/>
      <c r="ABO171" s="56"/>
      <c r="ABP171" s="56"/>
      <c r="ABQ171" s="56"/>
      <c r="ABR171" s="56"/>
      <c r="ABS171" s="56"/>
      <c r="ABT171" s="56"/>
      <c r="ABU171" s="56"/>
      <c r="ABV171" s="56"/>
      <c r="ABW171" s="56"/>
      <c r="ABX171" s="56"/>
      <c r="ABY171" s="56"/>
      <c r="ABZ171" s="56"/>
      <c r="ACA171" s="56"/>
      <c r="ACB171" s="56"/>
      <c r="ACC171" s="56"/>
      <c r="ACD171" s="56"/>
      <c r="ACE171" s="56"/>
      <c r="ACF171" s="56"/>
      <c r="ACG171" s="56"/>
      <c r="ACH171" s="56"/>
      <c r="ACI171" s="56"/>
      <c r="ACJ171" s="56"/>
      <c r="ACK171" s="56"/>
      <c r="ACL171" s="56"/>
      <c r="ACM171" s="56"/>
      <c r="ACN171" s="56"/>
      <c r="ACO171" s="56"/>
      <c r="ACP171" s="56"/>
      <c r="ACQ171" s="56"/>
      <c r="ACR171" s="56"/>
      <c r="ACS171" s="56"/>
      <c r="ACT171" s="56"/>
      <c r="ACU171" s="56"/>
      <c r="ACV171" s="56"/>
      <c r="ACW171" s="56"/>
      <c r="ACX171" s="56"/>
      <c r="ACY171" s="56"/>
      <c r="ACZ171" s="56"/>
      <c r="ADA171" s="56"/>
      <c r="ADB171" s="56"/>
      <c r="ADC171" s="56"/>
      <c r="ADD171" s="56"/>
      <c r="ADE171" s="56"/>
      <c r="ADF171" s="56"/>
      <c r="ADG171" s="56"/>
      <c r="ADH171" s="56"/>
      <c r="ADI171" s="56"/>
      <c r="ADJ171" s="56"/>
      <c r="ADK171" s="56"/>
      <c r="ADL171" s="56"/>
      <c r="ADM171" s="56"/>
      <c r="ADN171" s="56"/>
      <c r="ADO171" s="56"/>
      <c r="ADP171" s="56"/>
      <c r="ADQ171" s="56"/>
      <c r="ADR171" s="56"/>
      <c r="ADS171" s="56"/>
      <c r="ADT171" s="56"/>
      <c r="ADU171" s="56"/>
      <c r="ADV171" s="56"/>
      <c r="ADW171" s="56"/>
      <c r="ADX171" s="56"/>
      <c r="ADY171" s="56"/>
      <c r="ADZ171" s="56"/>
      <c r="AEA171" s="56"/>
      <c r="AEB171" s="56"/>
      <c r="AEC171" s="56"/>
      <c r="AED171" s="56"/>
      <c r="AEE171" s="56"/>
      <c r="AEF171" s="56"/>
      <c r="AEG171" s="56"/>
      <c r="AEH171" s="56"/>
      <c r="AEI171" s="56"/>
      <c r="AEJ171" s="56"/>
      <c r="AEK171" s="56"/>
      <c r="AEL171" s="56"/>
      <c r="AEM171" s="56"/>
      <c r="AEN171" s="56"/>
      <c r="AEO171" s="56"/>
      <c r="AEP171" s="56"/>
      <c r="AEQ171" s="56"/>
      <c r="AER171" s="56"/>
      <c r="AES171" s="56"/>
      <c r="AET171" s="56"/>
      <c r="AEU171" s="56"/>
      <c r="AEV171" s="56"/>
      <c r="AEW171" s="56"/>
      <c r="AEX171" s="56"/>
      <c r="AEY171" s="56"/>
      <c r="AEZ171" s="56"/>
      <c r="AFA171" s="56"/>
      <c r="AFB171" s="56"/>
      <c r="AFC171" s="56"/>
      <c r="AFD171" s="56"/>
      <c r="AFE171" s="56"/>
      <c r="AFF171" s="56"/>
      <c r="AFG171" s="56"/>
      <c r="AFH171" s="56"/>
      <c r="AFI171" s="56"/>
      <c r="AFJ171" s="56"/>
      <c r="AFK171" s="56"/>
      <c r="AFL171" s="56"/>
      <c r="AFM171" s="56"/>
      <c r="AFN171" s="56"/>
      <c r="AFO171" s="56"/>
      <c r="AFP171" s="56"/>
      <c r="AFQ171" s="56"/>
      <c r="AFR171" s="56"/>
      <c r="AFS171" s="56"/>
      <c r="AFT171" s="56"/>
      <c r="AFU171" s="56"/>
      <c r="AFV171" s="56"/>
      <c r="AFW171" s="56"/>
      <c r="AFX171" s="56"/>
      <c r="AFY171" s="56"/>
      <c r="AFZ171" s="56"/>
      <c r="AGA171" s="56"/>
      <c r="AGB171" s="56"/>
      <c r="AGC171" s="56"/>
      <c r="AGD171" s="56"/>
      <c r="AGE171" s="56"/>
      <c r="AGF171" s="56"/>
      <c r="AGG171" s="56"/>
      <c r="AGH171" s="56"/>
      <c r="AGI171" s="56"/>
      <c r="AGJ171" s="56"/>
      <c r="AGK171" s="56"/>
      <c r="AGL171" s="56"/>
      <c r="AGM171" s="56"/>
      <c r="AGN171" s="56"/>
      <c r="AGO171" s="56"/>
      <c r="AGP171" s="56"/>
      <c r="AGQ171" s="56"/>
      <c r="AGR171" s="56"/>
      <c r="AGS171" s="56"/>
      <c r="AGT171" s="56"/>
      <c r="AGU171" s="56"/>
      <c r="AGV171" s="56"/>
      <c r="AGW171" s="56"/>
      <c r="AGX171" s="56"/>
      <c r="AGY171" s="56"/>
      <c r="AGZ171" s="56"/>
      <c r="AHA171" s="56"/>
      <c r="AHB171" s="56"/>
      <c r="AHC171" s="56"/>
      <c r="AHD171" s="56"/>
      <c r="AHE171" s="56"/>
      <c r="AHF171" s="56"/>
      <c r="AHG171" s="56"/>
      <c r="AHH171" s="56"/>
      <c r="AHI171" s="56"/>
      <c r="AHJ171" s="56"/>
      <c r="AHK171" s="56"/>
      <c r="AHL171" s="56"/>
      <c r="AHM171" s="56"/>
      <c r="AHN171" s="56"/>
      <c r="AHO171" s="56"/>
      <c r="AHP171" s="56"/>
      <c r="AHQ171" s="56"/>
      <c r="AHR171" s="56"/>
      <c r="AHS171" s="56"/>
      <c r="AHT171" s="56"/>
      <c r="AHU171" s="56"/>
      <c r="AHV171" s="56"/>
      <c r="AHW171" s="56"/>
      <c r="AHX171" s="56"/>
      <c r="AHY171" s="56"/>
      <c r="AHZ171" s="56"/>
      <c r="AIA171" s="56"/>
      <c r="AIB171" s="56"/>
      <c r="AIC171" s="56"/>
      <c r="AID171" s="56"/>
      <c r="AIE171" s="56"/>
      <c r="AIF171" s="56"/>
      <c r="AIG171" s="56"/>
      <c r="AIH171" s="56"/>
      <c r="AII171" s="56"/>
      <c r="AIJ171" s="56"/>
      <c r="AIK171" s="56"/>
      <c r="AIL171" s="56"/>
      <c r="AIM171" s="56"/>
      <c r="AIN171" s="56"/>
      <c r="AIO171" s="56"/>
      <c r="AIP171" s="56"/>
      <c r="AIQ171" s="56"/>
      <c r="AIR171" s="56"/>
      <c r="AIS171" s="56"/>
      <c r="AIT171" s="56"/>
      <c r="AIU171" s="56"/>
      <c r="AIV171" s="56"/>
      <c r="AIW171" s="56"/>
      <c r="AIX171" s="56"/>
      <c r="AIY171" s="56"/>
      <c r="AIZ171" s="56"/>
      <c r="AJA171" s="56"/>
      <c r="AJB171" s="56"/>
      <c r="AJC171" s="56"/>
      <c r="AJD171" s="56"/>
      <c r="AJE171" s="56"/>
      <c r="AJF171" s="56"/>
      <c r="AJG171" s="56"/>
      <c r="AJH171" s="56"/>
      <c r="AJI171" s="56"/>
      <c r="AJJ171" s="56"/>
      <c r="AJK171" s="56"/>
      <c r="AJL171" s="56"/>
      <c r="AJM171" s="56"/>
      <c r="AJN171" s="56"/>
      <c r="AJO171" s="56"/>
      <c r="AJP171" s="56"/>
      <c r="AJQ171" s="56"/>
      <c r="AJR171" s="56"/>
      <c r="AJS171" s="56"/>
      <c r="AJT171" s="56"/>
      <c r="AJU171" s="56"/>
      <c r="AJV171" s="56"/>
      <c r="AJW171" s="56"/>
      <c r="AJX171" s="56"/>
      <c r="AJY171" s="56"/>
      <c r="AJZ171" s="56"/>
      <c r="AKA171" s="56"/>
      <c r="AKB171" s="56"/>
      <c r="AKC171" s="56"/>
      <c r="AKD171" s="56"/>
      <c r="AKE171" s="56"/>
      <c r="AKF171" s="56"/>
      <c r="AKG171" s="56"/>
      <c r="AKH171" s="56"/>
      <c r="AKI171" s="56"/>
      <c r="AKJ171" s="56"/>
      <c r="AKK171" s="56"/>
      <c r="AKL171" s="56"/>
      <c r="AKM171" s="56"/>
      <c r="AKN171" s="56"/>
      <c r="AKO171" s="56"/>
      <c r="AKP171" s="56"/>
      <c r="AKQ171" s="56"/>
      <c r="AKR171" s="56"/>
      <c r="AKS171" s="56"/>
      <c r="AKT171" s="56"/>
      <c r="AKU171" s="56"/>
      <c r="AKV171" s="56"/>
      <c r="AKW171" s="56"/>
      <c r="AKX171" s="56"/>
      <c r="AKY171" s="56"/>
      <c r="AKZ171" s="56"/>
      <c r="ALA171" s="56"/>
      <c r="ALB171" s="56"/>
      <c r="ALC171" s="56"/>
      <c r="ALD171" s="56"/>
      <c r="ALE171" s="56"/>
      <c r="ALF171" s="56"/>
    </row>
    <row r="172" spans="1:994" ht="13.5" customHeight="1" x14ac:dyDescent="0.2">
      <c r="A172" s="29" t="s">
        <v>308</v>
      </c>
      <c r="B172" s="56" t="s">
        <v>506</v>
      </c>
      <c r="C172" s="54"/>
      <c r="D172" s="54"/>
      <c r="I172" s="54"/>
      <c r="K172" s="55"/>
      <c r="L172" s="55"/>
      <c r="N172" s="47">
        <v>2</v>
      </c>
      <c r="R172" s="47">
        <v>10</v>
      </c>
    </row>
    <row r="173" spans="1:994" ht="13.5" customHeight="1" x14ac:dyDescent="0.2">
      <c r="A173" s="29" t="s">
        <v>593</v>
      </c>
      <c r="B173" s="56" t="s">
        <v>613</v>
      </c>
      <c r="C173" s="54"/>
      <c r="D173" s="54"/>
      <c r="I173" s="54"/>
      <c r="K173" s="55"/>
      <c r="L173" s="55"/>
      <c r="N173" s="47">
        <v>1</v>
      </c>
    </row>
    <row r="174" spans="1:994" ht="13.5" customHeight="1" x14ac:dyDescent="0.2">
      <c r="A174" s="29" t="s">
        <v>166</v>
      </c>
      <c r="B174" s="56" t="s">
        <v>433</v>
      </c>
      <c r="C174" s="54"/>
      <c r="D174" s="54"/>
      <c r="H174" s="47">
        <v>3</v>
      </c>
      <c r="I174" s="54"/>
      <c r="K174" s="55"/>
      <c r="L174" s="55"/>
      <c r="N174" s="47">
        <v>15</v>
      </c>
      <c r="R174" s="47">
        <v>9</v>
      </c>
    </row>
    <row r="175" spans="1:994" ht="13.5" customHeight="1" x14ac:dyDescent="0.2">
      <c r="A175" s="29" t="s">
        <v>261</v>
      </c>
      <c r="B175" s="56" t="s">
        <v>1167</v>
      </c>
      <c r="C175" s="54"/>
      <c r="D175" s="54"/>
      <c r="I175" s="54"/>
      <c r="K175" s="55"/>
      <c r="L175" s="55"/>
      <c r="R175" s="47">
        <v>1</v>
      </c>
    </row>
    <row r="176" spans="1:994" ht="13.5" customHeight="1" x14ac:dyDescent="0.2">
      <c r="A176" s="29" t="s">
        <v>837</v>
      </c>
      <c r="B176" s="56" t="s">
        <v>899</v>
      </c>
      <c r="C176" s="54"/>
      <c r="D176" s="54"/>
      <c r="I176" s="54"/>
      <c r="K176" s="55"/>
      <c r="L176" s="55"/>
      <c r="R176" s="47">
        <v>2</v>
      </c>
    </row>
    <row r="177" spans="1:18" ht="13.5" customHeight="1" x14ac:dyDescent="0.2">
      <c r="A177" s="29" t="s">
        <v>500</v>
      </c>
      <c r="B177" s="56" t="s">
        <v>505</v>
      </c>
      <c r="C177" s="54"/>
      <c r="D177" s="54"/>
      <c r="I177" s="54"/>
      <c r="K177" s="55"/>
      <c r="L177" s="55"/>
      <c r="N177" s="47">
        <v>7</v>
      </c>
    </row>
    <row r="178" spans="1:18" ht="13.5" customHeight="1" x14ac:dyDescent="0.2">
      <c r="A178" s="29" t="s">
        <v>167</v>
      </c>
      <c r="B178" s="56" t="s">
        <v>393</v>
      </c>
      <c r="C178" s="54"/>
      <c r="D178" s="54"/>
      <c r="H178" s="47">
        <v>2</v>
      </c>
      <c r="I178" s="54"/>
      <c r="K178" s="55"/>
      <c r="L178" s="55"/>
      <c r="N178" s="47">
        <v>3</v>
      </c>
      <c r="R178" s="47">
        <v>4</v>
      </c>
    </row>
    <row r="179" spans="1:18" ht="13.5" customHeight="1" x14ac:dyDescent="0.2">
      <c r="A179" s="29" t="s">
        <v>202</v>
      </c>
      <c r="B179" s="56" t="s">
        <v>392</v>
      </c>
      <c r="C179" s="54"/>
      <c r="D179" s="54"/>
      <c r="E179" s="47">
        <v>1</v>
      </c>
      <c r="I179" s="54"/>
      <c r="K179" s="55"/>
      <c r="L179" s="55"/>
      <c r="N179" s="47">
        <v>3</v>
      </c>
      <c r="Q179" s="47">
        <v>1</v>
      </c>
      <c r="R179" s="47">
        <v>8</v>
      </c>
    </row>
    <row r="180" spans="1:18" ht="13.5" customHeight="1" x14ac:dyDescent="0.2">
      <c r="A180" s="29" t="s">
        <v>228</v>
      </c>
      <c r="B180" s="56" t="s">
        <v>610</v>
      </c>
      <c r="C180" s="54"/>
      <c r="D180" s="54"/>
      <c r="I180" s="54"/>
      <c r="K180" s="55"/>
      <c r="L180" s="55"/>
      <c r="N180" s="47">
        <v>1</v>
      </c>
    </row>
    <row r="181" spans="1:18" ht="13.5" customHeight="1" x14ac:dyDescent="0.2">
      <c r="A181" s="29" t="s">
        <v>203</v>
      </c>
      <c r="B181" s="56" t="s">
        <v>391</v>
      </c>
      <c r="C181" s="54"/>
      <c r="D181" s="54"/>
      <c r="I181" s="54"/>
      <c r="K181" s="55"/>
      <c r="L181" s="55"/>
      <c r="N181" s="47">
        <v>1</v>
      </c>
      <c r="R181" s="47">
        <v>3</v>
      </c>
    </row>
    <row r="182" spans="1:18" ht="13.5" customHeight="1" x14ac:dyDescent="0.2">
      <c r="A182" s="29" t="s">
        <v>594</v>
      </c>
      <c r="B182" s="56" t="s">
        <v>609</v>
      </c>
      <c r="C182" s="54"/>
      <c r="D182" s="54"/>
      <c r="I182" s="54"/>
      <c r="K182" s="55"/>
      <c r="L182" s="55"/>
      <c r="N182" s="47">
        <v>1</v>
      </c>
      <c r="R182" s="47">
        <v>18</v>
      </c>
    </row>
    <row r="183" spans="1:18" ht="13.5" customHeight="1" x14ac:dyDescent="0.2">
      <c r="A183" s="29" t="s">
        <v>300</v>
      </c>
      <c r="B183" s="56" t="s">
        <v>503</v>
      </c>
      <c r="C183" s="54"/>
      <c r="D183" s="54"/>
      <c r="I183" s="54"/>
      <c r="K183" s="55"/>
      <c r="L183" s="55"/>
      <c r="N183" s="47">
        <v>5</v>
      </c>
      <c r="R183" s="47">
        <v>2</v>
      </c>
    </row>
    <row r="184" spans="1:18" ht="13.5" customHeight="1" x14ac:dyDescent="0.2">
      <c r="A184" s="29" t="s">
        <v>766</v>
      </c>
      <c r="B184" s="56" t="s">
        <v>773</v>
      </c>
      <c r="C184" s="54"/>
      <c r="D184" s="54"/>
      <c r="I184" s="54"/>
      <c r="K184" s="55"/>
      <c r="L184" s="55"/>
      <c r="N184" s="47">
        <v>1</v>
      </c>
    </row>
    <row r="185" spans="1:18" x14ac:dyDescent="0.2">
      <c r="A185" s="29" t="s">
        <v>1161</v>
      </c>
      <c r="B185" s="56" t="s">
        <v>1166</v>
      </c>
      <c r="R185" s="47">
        <v>1</v>
      </c>
    </row>
    <row r="186" spans="1:18" ht="13.5" customHeight="1" x14ac:dyDescent="0.2">
      <c r="A186" s="29" t="s">
        <v>169</v>
      </c>
      <c r="B186" s="56" t="s">
        <v>390</v>
      </c>
      <c r="C186" s="54"/>
      <c r="D186" s="54"/>
      <c r="H186" s="47">
        <v>1</v>
      </c>
      <c r="I186" s="54"/>
      <c r="K186" s="55"/>
      <c r="L186" s="55"/>
      <c r="R186" s="47">
        <v>3</v>
      </c>
    </row>
    <row r="187" spans="1:18" x14ac:dyDescent="0.2">
      <c r="A187" s="29" t="s">
        <v>839</v>
      </c>
      <c r="B187" s="56" t="s">
        <v>897</v>
      </c>
      <c r="R187" s="47">
        <v>7</v>
      </c>
    </row>
    <row r="188" spans="1:18" ht="13.5" customHeight="1" x14ac:dyDescent="0.2">
      <c r="A188" s="29" t="s">
        <v>597</v>
      </c>
      <c r="B188" s="56" t="s">
        <v>606</v>
      </c>
      <c r="C188" s="54"/>
      <c r="D188" s="54"/>
      <c r="I188" s="54"/>
      <c r="K188" s="55"/>
      <c r="L188" s="55"/>
      <c r="N188" s="47">
        <v>10</v>
      </c>
      <c r="R188" s="47">
        <v>25</v>
      </c>
    </row>
    <row r="189" spans="1:18" ht="13.5" customHeight="1" x14ac:dyDescent="0.2">
      <c r="A189" s="29" t="s">
        <v>753</v>
      </c>
      <c r="B189" s="56" t="s">
        <v>758</v>
      </c>
      <c r="C189" s="54"/>
      <c r="D189" s="54"/>
      <c r="I189" s="54"/>
      <c r="K189" s="55"/>
      <c r="L189" s="55"/>
      <c r="N189" s="47">
        <v>2</v>
      </c>
      <c r="R189" s="47">
        <v>2</v>
      </c>
    </row>
    <row r="190" spans="1:18" ht="13.5" customHeight="1" x14ac:dyDescent="0.2">
      <c r="A190" s="29" t="s">
        <v>170</v>
      </c>
      <c r="B190" s="56" t="s">
        <v>435</v>
      </c>
      <c r="C190" s="54"/>
      <c r="D190" s="54"/>
      <c r="H190" s="47">
        <v>3</v>
      </c>
      <c r="I190" s="54"/>
      <c r="K190" s="55"/>
      <c r="L190" s="55"/>
      <c r="N190" s="47">
        <v>17</v>
      </c>
      <c r="R190" s="47">
        <v>18</v>
      </c>
    </row>
    <row r="191" spans="1:18" ht="13.5" customHeight="1" x14ac:dyDescent="0.2">
      <c r="A191" s="29" t="s">
        <v>275</v>
      </c>
      <c r="B191" s="56" t="s">
        <v>436</v>
      </c>
      <c r="C191" s="54"/>
      <c r="D191" s="54"/>
      <c r="H191" s="47">
        <v>2</v>
      </c>
      <c r="I191" s="54"/>
      <c r="K191" s="55"/>
      <c r="L191" s="55"/>
      <c r="R191" s="47">
        <v>1</v>
      </c>
    </row>
    <row r="192" spans="1:18" ht="13.5" customHeight="1" x14ac:dyDescent="0.2">
      <c r="A192" s="29" t="s">
        <v>754</v>
      </c>
      <c r="B192" s="56" t="s">
        <v>756</v>
      </c>
      <c r="C192" s="54"/>
      <c r="D192" s="54"/>
      <c r="I192" s="54"/>
      <c r="K192" s="55"/>
      <c r="L192" s="55"/>
      <c r="N192" s="47">
        <v>1</v>
      </c>
      <c r="R192" s="47">
        <v>7</v>
      </c>
    </row>
    <row r="193" spans="1:18" ht="13.5" customHeight="1" x14ac:dyDescent="0.2">
      <c r="A193" s="29" t="s">
        <v>262</v>
      </c>
      <c r="B193" s="56" t="s">
        <v>389</v>
      </c>
      <c r="C193" s="54"/>
      <c r="D193" s="54"/>
      <c r="I193" s="54"/>
      <c r="K193" s="55"/>
      <c r="L193" s="55"/>
      <c r="N193" s="47">
        <v>3</v>
      </c>
      <c r="R193" s="47">
        <v>14</v>
      </c>
    </row>
    <row r="194" spans="1:18" ht="13.5" customHeight="1" x14ac:dyDescent="0.2">
      <c r="A194" s="29" t="s">
        <v>600</v>
      </c>
      <c r="B194" s="56" t="s">
        <v>603</v>
      </c>
      <c r="C194" s="54"/>
      <c r="D194" s="54"/>
      <c r="I194" s="54"/>
      <c r="K194" s="55"/>
      <c r="L194" s="55"/>
      <c r="N194" s="47">
        <v>7</v>
      </c>
    </row>
    <row r="195" spans="1:18" x14ac:dyDescent="0.2">
      <c r="A195" s="29" t="s">
        <v>601</v>
      </c>
      <c r="B195" s="56" t="s">
        <v>602</v>
      </c>
      <c r="R195" s="47">
        <v>17</v>
      </c>
    </row>
    <row r="196" spans="1:18" ht="13.5" customHeight="1" x14ac:dyDescent="0.2">
      <c r="A196" s="29" t="s">
        <v>755</v>
      </c>
      <c r="B196" s="56" t="s">
        <v>757</v>
      </c>
      <c r="C196" s="54"/>
      <c r="D196" s="54"/>
      <c r="I196" s="54"/>
      <c r="K196" s="55"/>
      <c r="L196" s="55"/>
      <c r="N196" s="47">
        <v>7</v>
      </c>
      <c r="R196" s="47">
        <v>4</v>
      </c>
    </row>
    <row r="198" spans="1:18" x14ac:dyDescent="0.2">
      <c r="A198" s="29" t="s">
        <v>475</v>
      </c>
      <c r="B198" s="56" t="s">
        <v>476</v>
      </c>
      <c r="C198" s="54"/>
      <c r="D198" s="54"/>
      <c r="I198" s="54"/>
      <c r="K198" s="55"/>
      <c r="L198" s="55"/>
      <c r="N198" s="47">
        <v>1</v>
      </c>
    </row>
    <row r="199" spans="1:18" x14ac:dyDescent="0.2">
      <c r="A199" s="29" t="s">
        <v>55</v>
      </c>
      <c r="B199" s="56" t="s">
        <v>388</v>
      </c>
      <c r="C199" s="54"/>
      <c r="D199" s="54"/>
      <c r="H199" s="47">
        <v>1</v>
      </c>
      <c r="I199" s="54"/>
      <c r="K199" s="55"/>
      <c r="L199" s="55"/>
      <c r="R199" s="47">
        <v>1</v>
      </c>
    </row>
    <row r="200" spans="1:18" x14ac:dyDescent="0.2">
      <c r="A200" s="29" t="s">
        <v>404</v>
      </c>
      <c r="B200" s="56" t="s">
        <v>416</v>
      </c>
      <c r="C200" s="54"/>
      <c r="D200" s="54"/>
      <c r="I200" s="54"/>
      <c r="K200" s="55"/>
      <c r="L200" s="55"/>
      <c r="N200" s="47">
        <v>1</v>
      </c>
    </row>
    <row r="201" spans="1:18" x14ac:dyDescent="0.2">
      <c r="A201" s="29" t="s">
        <v>277</v>
      </c>
      <c r="B201" s="56" t="s">
        <v>654</v>
      </c>
      <c r="C201" s="54"/>
      <c r="D201" s="54"/>
      <c r="I201" s="54"/>
      <c r="K201" s="55"/>
      <c r="L201" s="55"/>
      <c r="R201" s="47">
        <v>2</v>
      </c>
    </row>
    <row r="202" spans="1:18" x14ac:dyDescent="0.2">
      <c r="A202" s="29" t="s">
        <v>150</v>
      </c>
      <c r="B202" s="56" t="s">
        <v>386</v>
      </c>
      <c r="C202" s="54"/>
      <c r="D202" s="54"/>
      <c r="H202" s="47">
        <v>8</v>
      </c>
      <c r="I202" s="54"/>
      <c r="J202" s="47">
        <v>3</v>
      </c>
      <c r="K202" s="55"/>
      <c r="L202" s="55"/>
      <c r="M202" s="47">
        <v>3</v>
      </c>
      <c r="Q202" s="47">
        <v>1</v>
      </c>
      <c r="R202" s="47">
        <v>3</v>
      </c>
    </row>
    <row r="203" spans="1:18" x14ac:dyDescent="0.2">
      <c r="A203" s="29" t="s">
        <v>48</v>
      </c>
      <c r="B203" s="56" t="s">
        <v>387</v>
      </c>
      <c r="C203" s="54"/>
      <c r="D203" s="54"/>
      <c r="F203" s="47">
        <v>2</v>
      </c>
      <c r="H203" s="47">
        <v>15</v>
      </c>
      <c r="I203" s="54"/>
      <c r="K203" s="55"/>
      <c r="L203" s="55"/>
      <c r="M203" s="29"/>
      <c r="N203" s="47">
        <v>8</v>
      </c>
      <c r="R203" s="47">
        <v>4</v>
      </c>
    </row>
    <row r="204" spans="1:18" x14ac:dyDescent="0.2">
      <c r="A204" s="29" t="s">
        <v>563</v>
      </c>
      <c r="B204" s="56" t="s">
        <v>646</v>
      </c>
      <c r="C204" s="54"/>
      <c r="D204" s="54"/>
      <c r="I204" s="54"/>
      <c r="K204" s="55"/>
      <c r="L204" s="55"/>
      <c r="N204" s="47">
        <v>1</v>
      </c>
    </row>
    <row r="205" spans="1:18" x14ac:dyDescent="0.2">
      <c r="A205" s="29" t="s">
        <v>484</v>
      </c>
      <c r="B205" s="56" t="s">
        <v>523</v>
      </c>
      <c r="C205" s="54"/>
      <c r="D205" s="54"/>
      <c r="I205" s="54"/>
      <c r="K205" s="55"/>
      <c r="L205" s="55"/>
      <c r="N205" s="47">
        <v>1</v>
      </c>
    </row>
    <row r="206" spans="1:18" x14ac:dyDescent="0.2">
      <c r="A206" s="29" t="s">
        <v>284</v>
      </c>
      <c r="B206" s="56" t="s">
        <v>729</v>
      </c>
      <c r="C206" s="54"/>
      <c r="D206" s="54"/>
      <c r="I206" s="54"/>
      <c r="K206" s="55"/>
      <c r="L206" s="55"/>
      <c r="N206" s="47">
        <v>1</v>
      </c>
    </row>
    <row r="207" spans="1:18" x14ac:dyDescent="0.2">
      <c r="A207" s="29" t="s">
        <v>493</v>
      </c>
      <c r="B207" s="56" t="s">
        <v>517</v>
      </c>
      <c r="C207" s="54"/>
      <c r="D207" s="54"/>
      <c r="I207" s="54"/>
      <c r="K207" s="55"/>
      <c r="L207" s="55"/>
      <c r="N207" s="47">
        <v>2</v>
      </c>
      <c r="R207" s="47">
        <v>2</v>
      </c>
    </row>
    <row r="208" spans="1:18" x14ac:dyDescent="0.2">
      <c r="A208" s="29" t="s">
        <v>494</v>
      </c>
      <c r="B208" s="56" t="s">
        <v>777</v>
      </c>
      <c r="C208" s="54"/>
      <c r="D208" s="54"/>
      <c r="I208" s="54"/>
      <c r="K208" s="55"/>
      <c r="L208" s="55"/>
      <c r="N208" s="47">
        <v>1</v>
      </c>
    </row>
    <row r="209" spans="1:18" x14ac:dyDescent="0.2">
      <c r="A209" s="29" t="s">
        <v>749</v>
      </c>
      <c r="B209" s="56" t="s">
        <v>776</v>
      </c>
      <c r="C209" s="54"/>
      <c r="D209" s="54"/>
      <c r="I209" s="54"/>
      <c r="K209" s="55"/>
      <c r="L209" s="55"/>
      <c r="N209" s="47">
        <v>1</v>
      </c>
    </row>
    <row r="210" spans="1:18" x14ac:dyDescent="0.2">
      <c r="A210" s="29" t="s">
        <v>50</v>
      </c>
      <c r="B210" s="56" t="s">
        <v>51</v>
      </c>
      <c r="C210" s="54"/>
      <c r="D210" s="54"/>
      <c r="H210" s="47">
        <v>1</v>
      </c>
      <c r="I210" s="54"/>
      <c r="K210" s="55"/>
      <c r="L210" s="55"/>
    </row>
    <row r="211" spans="1:18" x14ac:dyDescent="0.2">
      <c r="A211" s="29" t="s">
        <v>171</v>
      </c>
      <c r="B211" s="56" t="s">
        <v>384</v>
      </c>
      <c r="C211" s="54"/>
      <c r="D211" s="54"/>
      <c r="H211" s="47">
        <v>1</v>
      </c>
      <c r="I211" s="54"/>
      <c r="K211" s="55"/>
      <c r="L211" s="55"/>
    </row>
    <row r="212" spans="1:18" x14ac:dyDescent="0.2">
      <c r="A212" s="29" t="s">
        <v>1002</v>
      </c>
      <c r="B212" s="56" t="s">
        <v>1008</v>
      </c>
      <c r="C212" s="54"/>
      <c r="D212" s="54"/>
      <c r="I212" s="54"/>
      <c r="K212" s="55"/>
      <c r="L212" s="55"/>
      <c r="R212" s="47">
        <v>2</v>
      </c>
    </row>
    <row r="213" spans="1:18" ht="13.5" customHeight="1" x14ac:dyDescent="0.2">
      <c r="A213" s="29" t="s">
        <v>52</v>
      </c>
      <c r="B213" s="56" t="s">
        <v>383</v>
      </c>
      <c r="C213" s="54"/>
      <c r="D213" s="54"/>
      <c r="H213" s="47">
        <v>7</v>
      </c>
      <c r="I213" s="54"/>
      <c r="K213" s="55"/>
      <c r="L213" s="55"/>
    </row>
    <row r="214" spans="1:18" ht="13.5" customHeight="1" x14ac:dyDescent="0.2">
      <c r="A214" s="29" t="s">
        <v>1162</v>
      </c>
      <c r="B214" s="56" t="s">
        <v>1165</v>
      </c>
      <c r="C214" s="54"/>
      <c r="D214" s="54"/>
      <c r="I214" s="54"/>
      <c r="K214" s="55"/>
      <c r="L214" s="55"/>
      <c r="R214" s="47">
        <v>3</v>
      </c>
    </row>
    <row r="215" spans="1:18" ht="13.5" customHeight="1" x14ac:dyDescent="0.2">
      <c r="A215" s="29" t="s">
        <v>1163</v>
      </c>
      <c r="B215" s="56" t="s">
        <v>1164</v>
      </c>
      <c r="C215" s="54"/>
      <c r="D215" s="54"/>
      <c r="I215" s="54"/>
      <c r="K215" s="55"/>
      <c r="L215" s="55"/>
      <c r="R215" s="47">
        <v>2</v>
      </c>
    </row>
    <row r="216" spans="1:18" ht="13.5" customHeight="1" x14ac:dyDescent="0.2">
      <c r="A216" s="29" t="s">
        <v>53</v>
      </c>
      <c r="B216" s="56" t="s">
        <v>464</v>
      </c>
      <c r="C216" s="54"/>
      <c r="D216" s="54"/>
      <c r="I216" s="54"/>
      <c r="K216" s="55"/>
      <c r="L216" s="55"/>
      <c r="N216" s="47">
        <v>8</v>
      </c>
      <c r="R216" s="47">
        <v>2</v>
      </c>
    </row>
    <row r="217" spans="1:18" ht="13.5" customHeight="1" x14ac:dyDescent="0.2">
      <c r="A217" s="29" t="s">
        <v>501</v>
      </c>
      <c r="B217" s="56" t="s">
        <v>511</v>
      </c>
      <c r="C217" s="54"/>
      <c r="D217" s="54"/>
      <c r="I217" s="54"/>
      <c r="K217" s="55"/>
      <c r="L217" s="55"/>
      <c r="N217" s="47">
        <v>1</v>
      </c>
    </row>
    <row r="218" spans="1:18" ht="13.5" customHeight="1" x14ac:dyDescent="0.2">
      <c r="A218" s="29" t="s">
        <v>172</v>
      </c>
      <c r="B218" s="56" t="s">
        <v>385</v>
      </c>
      <c r="C218" s="54"/>
      <c r="D218" s="54"/>
      <c r="H218" s="47">
        <v>1</v>
      </c>
      <c r="I218" s="54"/>
      <c r="K218" s="55"/>
      <c r="L218" s="55"/>
    </row>
    <row r="219" spans="1:18" ht="13.5" customHeight="1" x14ac:dyDescent="0.2">
      <c r="A219" s="29" t="s">
        <v>41</v>
      </c>
      <c r="B219" s="56" t="s">
        <v>42</v>
      </c>
      <c r="C219" s="54"/>
      <c r="D219" s="54"/>
      <c r="F219" s="47">
        <v>2</v>
      </c>
      <c r="H219" s="47">
        <v>14</v>
      </c>
      <c r="I219" s="54"/>
      <c r="K219" s="55"/>
      <c r="L219" s="55"/>
      <c r="N219" s="47">
        <v>1</v>
      </c>
      <c r="R219" s="47">
        <v>1</v>
      </c>
    </row>
    <row r="220" spans="1:18" x14ac:dyDescent="0.2">
      <c r="A220" s="29" t="s">
        <v>1025</v>
      </c>
      <c r="B220" s="56" t="s">
        <v>1029</v>
      </c>
      <c r="R220" s="47">
        <v>1</v>
      </c>
    </row>
    <row r="221" spans="1:18" x14ac:dyDescent="0.2">
      <c r="A221" s="29" t="s">
        <v>987</v>
      </c>
      <c r="B221" s="56" t="s">
        <v>988</v>
      </c>
    </row>
    <row r="222" spans="1:18" x14ac:dyDescent="0.2">
      <c r="A222" s="29" t="s">
        <v>1277</v>
      </c>
      <c r="C222" s="54"/>
      <c r="D222" s="54"/>
      <c r="G222" s="47">
        <v>4</v>
      </c>
      <c r="I222" s="54"/>
      <c r="K222" s="55"/>
      <c r="L222" s="55"/>
    </row>
  </sheetData>
  <sortState ref="A26:ALF166">
    <sortCondition ref="A26:A166"/>
  </sortState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S273"/>
  <sheetViews>
    <sheetView zoomScale="85" zoomScaleNormal="85" workbookViewId="0"/>
  </sheetViews>
  <sheetFormatPr defaultColWidth="9" defaultRowHeight="12.75" x14ac:dyDescent="0.2"/>
  <cols>
    <col min="1" max="1" width="35.5" style="26" customWidth="1"/>
    <col min="2" max="2" width="30.25" style="87" customWidth="1"/>
    <col min="3" max="5" width="8" style="104" customWidth="1"/>
    <col min="6" max="6" width="8" style="27" customWidth="1"/>
    <col min="7" max="7" width="8" style="104" customWidth="1"/>
    <col min="8" max="8" width="8" style="27" customWidth="1"/>
    <col min="9" max="9" width="8" style="104" customWidth="1"/>
    <col min="10" max="10" width="8" style="27" customWidth="1"/>
    <col min="11" max="12" width="8" style="104" customWidth="1"/>
    <col min="13" max="14" width="8" style="27" customWidth="1"/>
    <col min="15" max="16" width="8" style="104" customWidth="1"/>
    <col min="17" max="18" width="8" style="27" customWidth="1"/>
    <col min="19" max="19" width="7.75" style="104" customWidth="1"/>
    <col min="20" max="28" width="7.75" style="27" customWidth="1"/>
    <col min="29" max="1026" width="10.75" style="26" customWidth="1"/>
    <col min="1027" max="16384" width="9" style="26"/>
  </cols>
  <sheetData>
    <row r="1" spans="1:1007" x14ac:dyDescent="0.2">
      <c r="A1" s="26" t="s">
        <v>1310</v>
      </c>
      <c r="B1" s="86"/>
    </row>
    <row r="2" spans="1:1007" x14ac:dyDescent="0.2">
      <c r="A2" s="86" t="s">
        <v>1293</v>
      </c>
      <c r="B2" s="86"/>
    </row>
    <row r="4" spans="1:1007" s="86" customFormat="1" x14ac:dyDescent="0.2">
      <c r="A4" s="86" t="s">
        <v>98</v>
      </c>
      <c r="B4" s="88"/>
      <c r="C4" s="89">
        <v>2005</v>
      </c>
      <c r="D4" s="89">
        <v>2006</v>
      </c>
      <c r="E4" s="89">
        <v>2007</v>
      </c>
      <c r="F4" s="90">
        <v>2008</v>
      </c>
      <c r="G4" s="89">
        <v>2009</v>
      </c>
      <c r="H4" s="90">
        <v>2010</v>
      </c>
      <c r="I4" s="89">
        <v>2011</v>
      </c>
      <c r="J4" s="90">
        <v>2012</v>
      </c>
      <c r="K4" s="89">
        <v>2013</v>
      </c>
      <c r="L4" s="89">
        <v>2014</v>
      </c>
      <c r="M4" s="90">
        <v>2015</v>
      </c>
      <c r="N4" s="90">
        <v>2015</v>
      </c>
      <c r="O4" s="89">
        <v>2016</v>
      </c>
      <c r="P4" s="89">
        <v>2017</v>
      </c>
      <c r="Q4" s="90">
        <v>2018</v>
      </c>
      <c r="R4" s="90">
        <v>2018</v>
      </c>
      <c r="S4" s="89">
        <v>2019</v>
      </c>
      <c r="T4" s="90"/>
      <c r="U4" s="90"/>
      <c r="V4" s="90"/>
      <c r="W4" s="90"/>
      <c r="X4" s="90"/>
      <c r="Y4" s="90"/>
      <c r="Z4" s="90"/>
      <c r="AA4" s="90"/>
      <c r="AB4" s="90"/>
    </row>
    <row r="5" spans="1:1007" s="86" customFormat="1" x14ac:dyDescent="0.2">
      <c r="B5" s="88"/>
      <c r="C5" s="89"/>
      <c r="D5" s="89"/>
      <c r="E5" s="89"/>
      <c r="F5" s="90"/>
      <c r="G5" s="89"/>
      <c r="H5" s="90"/>
      <c r="I5" s="89"/>
      <c r="J5" s="90"/>
      <c r="K5" s="89"/>
      <c r="L5" s="89"/>
      <c r="M5" s="91" t="s">
        <v>324</v>
      </c>
      <c r="N5" s="91" t="s">
        <v>325</v>
      </c>
      <c r="O5" s="89"/>
      <c r="P5" s="89"/>
      <c r="Q5" s="90" t="s">
        <v>324</v>
      </c>
      <c r="R5" s="90" t="s">
        <v>325</v>
      </c>
      <c r="S5" s="89"/>
      <c r="T5" s="90"/>
      <c r="U5" s="90"/>
      <c r="V5" s="90"/>
      <c r="W5" s="90"/>
      <c r="X5" s="90"/>
      <c r="Y5" s="90"/>
      <c r="Z5" s="90"/>
      <c r="AA5" s="90"/>
      <c r="AB5" s="90"/>
    </row>
    <row r="6" spans="1:1007" s="86" customFormat="1" x14ac:dyDescent="0.2">
      <c r="A6" s="86" t="s">
        <v>88</v>
      </c>
      <c r="B6" s="88"/>
      <c r="C6" s="89"/>
      <c r="D6" s="89"/>
      <c r="E6" s="89"/>
      <c r="F6" s="92">
        <v>26</v>
      </c>
      <c r="G6" s="89"/>
      <c r="H6" s="92">
        <v>26</v>
      </c>
      <c r="I6" s="89"/>
      <c r="J6" s="92">
        <v>26</v>
      </c>
      <c r="K6" s="89"/>
      <c r="L6" s="89"/>
      <c r="M6" s="92">
        <v>26</v>
      </c>
      <c r="N6" s="92">
        <v>26</v>
      </c>
      <c r="O6" s="89"/>
      <c r="P6" s="89"/>
      <c r="Q6" s="90">
        <v>28</v>
      </c>
      <c r="R6" s="90">
        <v>28</v>
      </c>
      <c r="S6" s="89"/>
      <c r="T6" s="90"/>
      <c r="U6" s="90"/>
      <c r="V6" s="90"/>
      <c r="W6" s="90"/>
      <c r="X6" s="90"/>
      <c r="Y6" s="90"/>
      <c r="Z6" s="90"/>
      <c r="AA6" s="90"/>
      <c r="AB6" s="90"/>
    </row>
    <row r="7" spans="1:1007" x14ac:dyDescent="0.2">
      <c r="A7" s="93" t="s">
        <v>99</v>
      </c>
      <c r="B7" s="94"/>
      <c r="C7" s="95"/>
      <c r="D7" s="95"/>
      <c r="E7" s="95"/>
      <c r="F7" s="96"/>
      <c r="G7" s="95"/>
      <c r="H7" s="96"/>
      <c r="I7" s="95"/>
      <c r="J7" s="96"/>
      <c r="K7" s="97"/>
      <c r="L7" s="98"/>
      <c r="O7" s="99"/>
      <c r="P7" s="99"/>
      <c r="Q7" s="100"/>
      <c r="R7" s="100"/>
      <c r="S7" s="99"/>
      <c r="T7" s="100"/>
      <c r="U7" s="100"/>
      <c r="V7" s="100"/>
      <c r="W7" s="100"/>
      <c r="X7" s="100"/>
      <c r="Y7" s="100"/>
      <c r="Z7" s="100"/>
      <c r="AA7" s="100"/>
      <c r="AB7" s="100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  <c r="IU7" s="101"/>
      <c r="IV7" s="101"/>
      <c r="IW7" s="101"/>
      <c r="IX7" s="101"/>
      <c r="IY7" s="101"/>
      <c r="IZ7" s="101"/>
      <c r="JA7" s="101"/>
      <c r="JB7" s="101"/>
      <c r="JC7" s="101"/>
      <c r="JD7" s="101"/>
      <c r="JE7" s="101"/>
      <c r="JF7" s="101"/>
      <c r="JG7" s="101"/>
      <c r="JH7" s="101"/>
      <c r="JI7" s="101"/>
      <c r="JJ7" s="101"/>
      <c r="JK7" s="101"/>
      <c r="JL7" s="101"/>
      <c r="JM7" s="101"/>
      <c r="JN7" s="101"/>
      <c r="JO7" s="101"/>
      <c r="JP7" s="101"/>
      <c r="JQ7" s="101"/>
      <c r="JR7" s="101"/>
      <c r="JS7" s="101"/>
      <c r="JT7" s="101"/>
      <c r="JU7" s="101"/>
      <c r="JV7" s="101"/>
      <c r="JW7" s="101"/>
      <c r="JX7" s="101"/>
      <c r="JY7" s="101"/>
      <c r="JZ7" s="101"/>
      <c r="KA7" s="101"/>
      <c r="KB7" s="101"/>
      <c r="KC7" s="101"/>
      <c r="KD7" s="101"/>
      <c r="KE7" s="101"/>
      <c r="KF7" s="101"/>
      <c r="KG7" s="101"/>
      <c r="KH7" s="101"/>
      <c r="KI7" s="101"/>
      <c r="KJ7" s="101"/>
      <c r="KK7" s="101"/>
      <c r="KL7" s="101"/>
      <c r="KM7" s="101"/>
      <c r="KN7" s="101"/>
      <c r="KO7" s="101"/>
      <c r="KP7" s="101"/>
      <c r="KQ7" s="101"/>
      <c r="KR7" s="101"/>
      <c r="KS7" s="101"/>
      <c r="KT7" s="101"/>
      <c r="KU7" s="101"/>
      <c r="KV7" s="101"/>
      <c r="KW7" s="101"/>
      <c r="KX7" s="101"/>
      <c r="KY7" s="101"/>
      <c r="KZ7" s="101"/>
      <c r="LA7" s="101"/>
      <c r="LB7" s="101"/>
      <c r="LC7" s="101"/>
      <c r="LD7" s="101"/>
      <c r="LE7" s="101"/>
      <c r="LF7" s="101"/>
      <c r="LG7" s="101"/>
      <c r="LH7" s="101"/>
      <c r="LI7" s="101"/>
      <c r="LJ7" s="101"/>
      <c r="LK7" s="101"/>
      <c r="LL7" s="101"/>
      <c r="LM7" s="101"/>
      <c r="LN7" s="101"/>
      <c r="LO7" s="101"/>
      <c r="LP7" s="101"/>
      <c r="LQ7" s="101"/>
      <c r="LR7" s="101"/>
      <c r="LS7" s="101"/>
      <c r="LT7" s="101"/>
      <c r="LU7" s="101"/>
      <c r="LV7" s="101"/>
      <c r="LW7" s="101"/>
      <c r="LX7" s="101"/>
      <c r="LY7" s="101"/>
      <c r="LZ7" s="101"/>
      <c r="MA7" s="101"/>
      <c r="MB7" s="101"/>
      <c r="MC7" s="101"/>
      <c r="MD7" s="101"/>
      <c r="ME7" s="101"/>
      <c r="MF7" s="101"/>
      <c r="MG7" s="101"/>
      <c r="MH7" s="101"/>
      <c r="MI7" s="101"/>
      <c r="MJ7" s="101"/>
      <c r="MK7" s="101"/>
      <c r="ML7" s="101"/>
      <c r="MM7" s="101"/>
      <c r="MN7" s="101"/>
      <c r="MO7" s="101"/>
      <c r="MP7" s="101"/>
      <c r="MQ7" s="101"/>
      <c r="MR7" s="101"/>
      <c r="MS7" s="101"/>
      <c r="MT7" s="101"/>
      <c r="MU7" s="101"/>
      <c r="MV7" s="101"/>
      <c r="MW7" s="101"/>
      <c r="MX7" s="101"/>
      <c r="MY7" s="101"/>
      <c r="MZ7" s="101"/>
      <c r="NA7" s="101"/>
      <c r="NB7" s="101"/>
      <c r="NC7" s="101"/>
      <c r="ND7" s="101"/>
      <c r="NE7" s="101"/>
      <c r="NF7" s="101"/>
      <c r="NG7" s="101"/>
      <c r="NH7" s="101"/>
      <c r="NI7" s="101"/>
      <c r="NJ7" s="101"/>
      <c r="NK7" s="101"/>
      <c r="NL7" s="101"/>
      <c r="NM7" s="101"/>
      <c r="NN7" s="101"/>
      <c r="NO7" s="101"/>
      <c r="NP7" s="101"/>
      <c r="NQ7" s="101"/>
      <c r="NR7" s="101"/>
      <c r="NS7" s="101"/>
      <c r="NT7" s="101"/>
      <c r="NU7" s="101"/>
      <c r="NV7" s="101"/>
      <c r="NW7" s="101"/>
      <c r="NX7" s="101"/>
      <c r="NY7" s="101"/>
      <c r="NZ7" s="101"/>
      <c r="OA7" s="101"/>
      <c r="OB7" s="101"/>
      <c r="OC7" s="101"/>
      <c r="OD7" s="101"/>
      <c r="OE7" s="101"/>
      <c r="OF7" s="101"/>
      <c r="OG7" s="101"/>
      <c r="OH7" s="101"/>
      <c r="OI7" s="101"/>
      <c r="OJ7" s="101"/>
      <c r="OK7" s="101"/>
      <c r="OL7" s="101"/>
      <c r="OM7" s="101"/>
      <c r="ON7" s="101"/>
      <c r="OO7" s="101"/>
      <c r="OP7" s="101"/>
      <c r="OQ7" s="101"/>
      <c r="OR7" s="101"/>
      <c r="OS7" s="101"/>
      <c r="OT7" s="101"/>
      <c r="OU7" s="101"/>
      <c r="OV7" s="101"/>
      <c r="OW7" s="101"/>
      <c r="OX7" s="101"/>
      <c r="OY7" s="101"/>
      <c r="OZ7" s="101"/>
      <c r="PA7" s="101"/>
      <c r="PB7" s="101"/>
      <c r="PC7" s="101"/>
      <c r="PD7" s="101"/>
      <c r="PE7" s="101"/>
      <c r="PF7" s="101"/>
      <c r="PG7" s="101"/>
      <c r="PH7" s="101"/>
      <c r="PI7" s="101"/>
      <c r="PJ7" s="101"/>
      <c r="PK7" s="101"/>
      <c r="PL7" s="101"/>
      <c r="PM7" s="101"/>
      <c r="PN7" s="101"/>
      <c r="PO7" s="101"/>
      <c r="PP7" s="101"/>
      <c r="PQ7" s="101"/>
      <c r="PR7" s="101"/>
      <c r="PS7" s="101"/>
      <c r="PT7" s="101"/>
      <c r="PU7" s="101"/>
      <c r="PV7" s="101"/>
      <c r="PW7" s="101"/>
      <c r="PX7" s="101"/>
      <c r="PY7" s="101"/>
      <c r="PZ7" s="101"/>
      <c r="QA7" s="101"/>
      <c r="QB7" s="101"/>
      <c r="QC7" s="101"/>
      <c r="QD7" s="101"/>
      <c r="QE7" s="101"/>
      <c r="QF7" s="101"/>
      <c r="QG7" s="101"/>
      <c r="QH7" s="101"/>
      <c r="QI7" s="101"/>
      <c r="QJ7" s="101"/>
      <c r="QK7" s="101"/>
      <c r="QL7" s="101"/>
      <c r="QM7" s="101"/>
      <c r="QN7" s="101"/>
      <c r="QO7" s="101"/>
      <c r="QP7" s="101"/>
      <c r="QQ7" s="101"/>
      <c r="QR7" s="101"/>
      <c r="QS7" s="101"/>
      <c r="QT7" s="101"/>
      <c r="QU7" s="101"/>
      <c r="QV7" s="101"/>
      <c r="QW7" s="101"/>
      <c r="QX7" s="101"/>
      <c r="QY7" s="101"/>
      <c r="QZ7" s="101"/>
      <c r="RA7" s="101"/>
      <c r="RB7" s="101"/>
      <c r="RC7" s="101"/>
      <c r="RD7" s="101"/>
      <c r="RE7" s="101"/>
      <c r="RF7" s="101"/>
      <c r="RG7" s="101"/>
      <c r="RH7" s="101"/>
      <c r="RI7" s="101"/>
      <c r="RJ7" s="101"/>
      <c r="RK7" s="101"/>
      <c r="RL7" s="101"/>
      <c r="RM7" s="101"/>
      <c r="RN7" s="101"/>
      <c r="RO7" s="101"/>
      <c r="RP7" s="101"/>
      <c r="RQ7" s="101"/>
      <c r="RR7" s="101"/>
      <c r="RS7" s="101"/>
      <c r="RT7" s="101"/>
      <c r="RU7" s="101"/>
      <c r="RV7" s="101"/>
      <c r="RW7" s="101"/>
      <c r="RX7" s="101"/>
      <c r="RY7" s="101"/>
      <c r="RZ7" s="101"/>
      <c r="SA7" s="101"/>
      <c r="SB7" s="101"/>
      <c r="SC7" s="101"/>
      <c r="SD7" s="101"/>
      <c r="SE7" s="101"/>
      <c r="SF7" s="101"/>
      <c r="SG7" s="101"/>
      <c r="SH7" s="101"/>
      <c r="SI7" s="101"/>
      <c r="SJ7" s="101"/>
      <c r="SK7" s="101"/>
      <c r="SL7" s="101"/>
      <c r="SM7" s="101"/>
      <c r="SN7" s="101"/>
      <c r="SO7" s="101"/>
      <c r="SP7" s="101"/>
      <c r="SQ7" s="101"/>
      <c r="SR7" s="101"/>
      <c r="SS7" s="101"/>
      <c r="ST7" s="101"/>
      <c r="SU7" s="101"/>
      <c r="SV7" s="101"/>
      <c r="SW7" s="101"/>
      <c r="SX7" s="101"/>
      <c r="SY7" s="101"/>
      <c r="SZ7" s="101"/>
      <c r="TA7" s="101"/>
      <c r="TB7" s="101"/>
      <c r="TC7" s="101"/>
      <c r="TD7" s="101"/>
      <c r="TE7" s="101"/>
      <c r="TF7" s="101"/>
      <c r="TG7" s="101"/>
      <c r="TH7" s="101"/>
      <c r="TI7" s="101"/>
      <c r="TJ7" s="101"/>
      <c r="TK7" s="101"/>
      <c r="TL7" s="101"/>
      <c r="TM7" s="101"/>
      <c r="TN7" s="101"/>
      <c r="TO7" s="101"/>
      <c r="TP7" s="101"/>
      <c r="TQ7" s="101"/>
      <c r="TR7" s="101"/>
      <c r="TS7" s="101"/>
      <c r="TT7" s="101"/>
      <c r="TU7" s="101"/>
      <c r="TV7" s="101"/>
      <c r="TW7" s="101"/>
      <c r="TX7" s="101"/>
      <c r="TY7" s="101"/>
      <c r="TZ7" s="101"/>
      <c r="UA7" s="101"/>
      <c r="UB7" s="101"/>
      <c r="UC7" s="101"/>
      <c r="UD7" s="101"/>
      <c r="UE7" s="101"/>
      <c r="UF7" s="101"/>
      <c r="UG7" s="101"/>
      <c r="UH7" s="101"/>
      <c r="UI7" s="101"/>
      <c r="UJ7" s="101"/>
      <c r="UK7" s="101"/>
      <c r="UL7" s="101"/>
      <c r="UM7" s="101"/>
      <c r="UN7" s="101"/>
      <c r="UO7" s="101"/>
      <c r="UP7" s="101"/>
      <c r="UQ7" s="101"/>
      <c r="UR7" s="101"/>
      <c r="US7" s="101"/>
      <c r="UT7" s="101"/>
      <c r="UU7" s="101"/>
      <c r="UV7" s="101"/>
      <c r="UW7" s="101"/>
      <c r="UX7" s="101"/>
      <c r="UY7" s="101"/>
      <c r="UZ7" s="101"/>
      <c r="VA7" s="101"/>
      <c r="VB7" s="101"/>
      <c r="VC7" s="101"/>
      <c r="VD7" s="101"/>
      <c r="VE7" s="101"/>
      <c r="VF7" s="101"/>
      <c r="VG7" s="101"/>
      <c r="VH7" s="101"/>
      <c r="VI7" s="101"/>
      <c r="VJ7" s="101"/>
      <c r="VK7" s="101"/>
      <c r="VL7" s="101"/>
      <c r="VM7" s="101"/>
      <c r="VN7" s="101"/>
      <c r="VO7" s="101"/>
      <c r="VP7" s="101"/>
      <c r="VQ7" s="101"/>
      <c r="VR7" s="101"/>
      <c r="VS7" s="101"/>
      <c r="VT7" s="101"/>
      <c r="VU7" s="101"/>
      <c r="VV7" s="101"/>
      <c r="VW7" s="101"/>
      <c r="VX7" s="101"/>
      <c r="VY7" s="101"/>
      <c r="VZ7" s="101"/>
      <c r="WA7" s="101"/>
      <c r="WB7" s="101"/>
      <c r="WC7" s="101"/>
      <c r="WD7" s="101"/>
      <c r="WE7" s="101"/>
      <c r="WF7" s="101"/>
      <c r="WG7" s="101"/>
      <c r="WH7" s="101"/>
      <c r="WI7" s="101"/>
      <c r="WJ7" s="101"/>
      <c r="WK7" s="101"/>
      <c r="WL7" s="101"/>
      <c r="WM7" s="101"/>
      <c r="WN7" s="101"/>
      <c r="WO7" s="101"/>
      <c r="WP7" s="101"/>
      <c r="WQ7" s="101"/>
      <c r="WR7" s="101"/>
      <c r="WS7" s="101"/>
      <c r="WT7" s="101"/>
      <c r="WU7" s="101"/>
      <c r="WV7" s="101"/>
      <c r="WW7" s="101"/>
      <c r="WX7" s="101"/>
      <c r="WY7" s="101"/>
      <c r="WZ7" s="101"/>
      <c r="XA7" s="101"/>
      <c r="XB7" s="101"/>
      <c r="XC7" s="101"/>
      <c r="XD7" s="101"/>
      <c r="XE7" s="101"/>
      <c r="XF7" s="101"/>
      <c r="XG7" s="101"/>
      <c r="XH7" s="101"/>
      <c r="XI7" s="101"/>
      <c r="XJ7" s="101"/>
      <c r="XK7" s="101"/>
      <c r="XL7" s="101"/>
      <c r="XM7" s="101"/>
      <c r="XN7" s="101"/>
      <c r="XO7" s="101"/>
      <c r="XP7" s="101"/>
      <c r="XQ7" s="101"/>
      <c r="XR7" s="101"/>
      <c r="XS7" s="101"/>
      <c r="XT7" s="101"/>
      <c r="XU7" s="101"/>
      <c r="XV7" s="101"/>
      <c r="XW7" s="101"/>
      <c r="XX7" s="101"/>
      <c r="XY7" s="101"/>
      <c r="XZ7" s="101"/>
      <c r="YA7" s="101"/>
      <c r="YB7" s="101"/>
      <c r="YC7" s="101"/>
      <c r="YD7" s="101"/>
      <c r="YE7" s="101"/>
      <c r="YF7" s="101"/>
      <c r="YG7" s="101"/>
      <c r="YH7" s="101"/>
      <c r="YI7" s="101"/>
      <c r="YJ7" s="101"/>
      <c r="YK7" s="101"/>
      <c r="YL7" s="101"/>
      <c r="YM7" s="101"/>
      <c r="YN7" s="101"/>
      <c r="YO7" s="101"/>
      <c r="YP7" s="101"/>
      <c r="YQ7" s="101"/>
      <c r="YR7" s="101"/>
      <c r="YS7" s="101"/>
      <c r="YT7" s="101"/>
      <c r="YU7" s="101"/>
      <c r="YV7" s="101"/>
      <c r="YW7" s="101"/>
      <c r="YX7" s="101"/>
      <c r="YY7" s="101"/>
      <c r="YZ7" s="101"/>
      <c r="ZA7" s="101"/>
      <c r="ZB7" s="101"/>
      <c r="ZC7" s="101"/>
      <c r="ZD7" s="101"/>
      <c r="ZE7" s="101"/>
      <c r="ZF7" s="101"/>
      <c r="ZG7" s="101"/>
      <c r="ZH7" s="101"/>
      <c r="ZI7" s="101"/>
      <c r="ZJ7" s="101"/>
      <c r="ZK7" s="101"/>
      <c r="ZL7" s="101"/>
      <c r="ZM7" s="101"/>
      <c r="ZN7" s="101"/>
      <c r="ZO7" s="101"/>
      <c r="ZP7" s="101"/>
      <c r="ZQ7" s="101"/>
      <c r="ZR7" s="101"/>
      <c r="ZS7" s="101"/>
      <c r="ZT7" s="101"/>
      <c r="ZU7" s="101"/>
      <c r="ZV7" s="101"/>
      <c r="ZW7" s="101"/>
      <c r="ZX7" s="101"/>
      <c r="ZY7" s="101"/>
      <c r="ZZ7" s="101"/>
      <c r="AAA7" s="101"/>
      <c r="AAB7" s="101"/>
      <c r="AAC7" s="101"/>
      <c r="AAD7" s="101"/>
      <c r="AAE7" s="101"/>
      <c r="AAF7" s="101"/>
      <c r="AAG7" s="101"/>
      <c r="AAH7" s="101"/>
      <c r="AAI7" s="101"/>
      <c r="AAJ7" s="101"/>
      <c r="AAK7" s="101"/>
      <c r="AAL7" s="101"/>
      <c r="AAM7" s="101"/>
      <c r="AAN7" s="101"/>
      <c r="AAO7" s="101"/>
      <c r="AAP7" s="101"/>
      <c r="AAQ7" s="101"/>
      <c r="AAR7" s="101"/>
      <c r="AAS7" s="101"/>
      <c r="AAT7" s="101"/>
      <c r="AAU7" s="101"/>
      <c r="AAV7" s="101"/>
      <c r="AAW7" s="101"/>
      <c r="AAX7" s="101"/>
      <c r="AAY7" s="101"/>
      <c r="AAZ7" s="101"/>
      <c r="ABA7" s="101"/>
      <c r="ABB7" s="101"/>
      <c r="ABC7" s="101"/>
      <c r="ABD7" s="101"/>
      <c r="ABE7" s="101"/>
      <c r="ABF7" s="101"/>
      <c r="ABG7" s="101"/>
      <c r="ABH7" s="101"/>
      <c r="ABI7" s="101"/>
      <c r="ABJ7" s="101"/>
      <c r="ABK7" s="101"/>
      <c r="ABL7" s="101"/>
      <c r="ABM7" s="101"/>
      <c r="ABN7" s="101"/>
      <c r="ABO7" s="101"/>
      <c r="ABP7" s="101"/>
      <c r="ABQ7" s="101"/>
      <c r="ABR7" s="101"/>
      <c r="ABS7" s="101"/>
      <c r="ABT7" s="101"/>
      <c r="ABU7" s="101"/>
      <c r="ABV7" s="101"/>
      <c r="ABW7" s="101"/>
      <c r="ABX7" s="101"/>
      <c r="ABY7" s="101"/>
      <c r="ABZ7" s="101"/>
      <c r="ACA7" s="101"/>
      <c r="ACB7" s="101"/>
      <c r="ACC7" s="101"/>
      <c r="ACD7" s="101"/>
      <c r="ACE7" s="101"/>
      <c r="ACF7" s="101"/>
      <c r="ACG7" s="101"/>
      <c r="ACH7" s="101"/>
      <c r="ACI7" s="101"/>
      <c r="ACJ7" s="101"/>
      <c r="ACK7" s="101"/>
      <c r="ACL7" s="101"/>
      <c r="ACM7" s="101"/>
      <c r="ACN7" s="101"/>
      <c r="ACO7" s="101"/>
      <c r="ACP7" s="101"/>
      <c r="ACQ7" s="101"/>
      <c r="ACR7" s="101"/>
      <c r="ACS7" s="101"/>
      <c r="ACT7" s="101"/>
      <c r="ACU7" s="101"/>
      <c r="ACV7" s="101"/>
      <c r="ACW7" s="101"/>
      <c r="ACX7" s="101"/>
      <c r="ACY7" s="101"/>
      <c r="ACZ7" s="101"/>
      <c r="ADA7" s="101"/>
      <c r="ADB7" s="101"/>
      <c r="ADC7" s="101"/>
      <c r="ADD7" s="101"/>
      <c r="ADE7" s="101"/>
      <c r="ADF7" s="101"/>
      <c r="ADG7" s="101"/>
      <c r="ADH7" s="101"/>
      <c r="ADI7" s="101"/>
      <c r="ADJ7" s="101"/>
      <c r="ADK7" s="101"/>
      <c r="ADL7" s="101"/>
      <c r="ADM7" s="101"/>
      <c r="ADN7" s="101"/>
      <c r="ADO7" s="101"/>
      <c r="ADP7" s="101"/>
      <c r="ADQ7" s="101"/>
      <c r="ADR7" s="101"/>
      <c r="ADS7" s="101"/>
      <c r="ADT7" s="101"/>
      <c r="ADU7" s="101"/>
      <c r="ADV7" s="101"/>
      <c r="ADW7" s="101"/>
      <c r="ADX7" s="101"/>
      <c r="ADY7" s="101"/>
      <c r="ADZ7" s="101"/>
      <c r="AEA7" s="101"/>
      <c r="AEB7" s="101"/>
      <c r="AEC7" s="101"/>
      <c r="AED7" s="101"/>
      <c r="AEE7" s="101"/>
      <c r="AEF7" s="101"/>
      <c r="AEG7" s="101"/>
      <c r="AEH7" s="101"/>
      <c r="AEI7" s="101"/>
      <c r="AEJ7" s="101"/>
      <c r="AEK7" s="101"/>
      <c r="AEL7" s="101"/>
      <c r="AEM7" s="101"/>
      <c r="AEN7" s="101"/>
      <c r="AEO7" s="101"/>
      <c r="AEP7" s="101"/>
      <c r="AEQ7" s="101"/>
      <c r="AER7" s="101"/>
      <c r="AES7" s="101"/>
      <c r="AET7" s="101"/>
      <c r="AEU7" s="101"/>
      <c r="AEV7" s="101"/>
      <c r="AEW7" s="101"/>
      <c r="AEX7" s="101"/>
      <c r="AEY7" s="101"/>
      <c r="AEZ7" s="101"/>
      <c r="AFA7" s="101"/>
      <c r="AFB7" s="101"/>
      <c r="AFC7" s="101"/>
      <c r="AFD7" s="101"/>
      <c r="AFE7" s="101"/>
      <c r="AFF7" s="101"/>
      <c r="AFG7" s="101"/>
      <c r="AFH7" s="101"/>
      <c r="AFI7" s="101"/>
      <c r="AFJ7" s="101"/>
      <c r="AFK7" s="101"/>
      <c r="AFL7" s="101"/>
      <c r="AFM7" s="101"/>
      <c r="AFN7" s="101"/>
      <c r="AFO7" s="101"/>
      <c r="AFP7" s="101"/>
      <c r="AFQ7" s="101"/>
      <c r="AFR7" s="101"/>
      <c r="AFS7" s="101"/>
      <c r="AFT7" s="101"/>
      <c r="AFU7" s="101"/>
      <c r="AFV7" s="101"/>
      <c r="AFW7" s="101"/>
      <c r="AFX7" s="101"/>
      <c r="AFY7" s="101"/>
      <c r="AFZ7" s="101"/>
      <c r="AGA7" s="101"/>
      <c r="AGB7" s="101"/>
      <c r="AGC7" s="101"/>
      <c r="AGD7" s="101"/>
      <c r="AGE7" s="101"/>
      <c r="AGF7" s="101"/>
      <c r="AGG7" s="101"/>
      <c r="AGH7" s="101"/>
      <c r="AGI7" s="101"/>
      <c r="AGJ7" s="101"/>
      <c r="AGK7" s="101"/>
      <c r="AGL7" s="101"/>
      <c r="AGM7" s="101"/>
      <c r="AGN7" s="101"/>
      <c r="AGO7" s="101"/>
      <c r="AGP7" s="101"/>
      <c r="AGQ7" s="101"/>
      <c r="AGR7" s="101"/>
      <c r="AGS7" s="101"/>
      <c r="AGT7" s="101"/>
      <c r="AGU7" s="101"/>
      <c r="AGV7" s="101"/>
      <c r="AGW7" s="101"/>
      <c r="AGX7" s="101"/>
      <c r="AGY7" s="101"/>
      <c r="AGZ7" s="101"/>
      <c r="AHA7" s="101"/>
      <c r="AHB7" s="101"/>
      <c r="AHC7" s="101"/>
      <c r="AHD7" s="101"/>
      <c r="AHE7" s="101"/>
      <c r="AHF7" s="101"/>
      <c r="AHG7" s="101"/>
      <c r="AHH7" s="101"/>
      <c r="AHI7" s="101"/>
      <c r="AHJ7" s="101"/>
      <c r="AHK7" s="101"/>
      <c r="AHL7" s="101"/>
      <c r="AHM7" s="101"/>
      <c r="AHN7" s="101"/>
      <c r="AHO7" s="101"/>
      <c r="AHP7" s="101"/>
      <c r="AHQ7" s="101"/>
      <c r="AHR7" s="101"/>
      <c r="AHS7" s="101"/>
      <c r="AHT7" s="101"/>
      <c r="AHU7" s="101"/>
      <c r="AHV7" s="101"/>
      <c r="AHW7" s="101"/>
      <c r="AHX7" s="101"/>
      <c r="AHY7" s="101"/>
      <c r="AHZ7" s="101"/>
      <c r="AIA7" s="101"/>
      <c r="AIB7" s="101"/>
      <c r="AIC7" s="101"/>
      <c r="AID7" s="101"/>
      <c r="AIE7" s="101"/>
      <c r="AIF7" s="101"/>
      <c r="AIG7" s="101"/>
      <c r="AIH7" s="101"/>
      <c r="AII7" s="101"/>
      <c r="AIJ7" s="101"/>
      <c r="AIK7" s="101"/>
      <c r="AIL7" s="101"/>
      <c r="AIM7" s="101"/>
      <c r="AIN7" s="101"/>
      <c r="AIO7" s="101"/>
      <c r="AIP7" s="101"/>
      <c r="AIQ7" s="101"/>
      <c r="AIR7" s="101"/>
      <c r="AIS7" s="101"/>
      <c r="AIT7" s="101"/>
      <c r="AIU7" s="101"/>
      <c r="AIV7" s="101"/>
      <c r="AIW7" s="101"/>
      <c r="AIX7" s="101"/>
      <c r="AIY7" s="101"/>
      <c r="AIZ7" s="101"/>
      <c r="AJA7" s="101"/>
      <c r="AJB7" s="101"/>
      <c r="AJC7" s="101"/>
      <c r="AJD7" s="101"/>
      <c r="AJE7" s="101"/>
      <c r="AJF7" s="101"/>
      <c r="AJG7" s="101"/>
      <c r="AJH7" s="101"/>
      <c r="AJI7" s="101"/>
      <c r="AJJ7" s="101"/>
      <c r="AJK7" s="101"/>
      <c r="AJL7" s="101"/>
      <c r="AJM7" s="101"/>
      <c r="AJN7" s="101"/>
      <c r="AJO7" s="101"/>
      <c r="AJP7" s="101"/>
      <c r="AJQ7" s="101"/>
      <c r="AJR7" s="101"/>
      <c r="AJS7" s="101"/>
      <c r="AJT7" s="101"/>
      <c r="AJU7" s="101"/>
      <c r="AJV7" s="101"/>
      <c r="AJW7" s="101"/>
      <c r="AJX7" s="101"/>
      <c r="AJY7" s="101"/>
      <c r="AJZ7" s="101"/>
      <c r="AKA7" s="101"/>
      <c r="AKB7" s="101"/>
      <c r="AKC7" s="101"/>
      <c r="AKD7" s="101"/>
      <c r="AKE7" s="101"/>
      <c r="AKF7" s="101"/>
      <c r="AKG7" s="101"/>
      <c r="AKH7" s="101"/>
      <c r="AKI7" s="101"/>
      <c r="AKJ7" s="101"/>
      <c r="AKK7" s="101"/>
      <c r="AKL7" s="101"/>
      <c r="AKM7" s="101"/>
      <c r="AKN7" s="101"/>
      <c r="AKO7" s="101"/>
      <c r="AKP7" s="101"/>
      <c r="AKQ7" s="101"/>
      <c r="AKR7" s="101"/>
      <c r="AKS7" s="101"/>
      <c r="AKT7" s="101"/>
      <c r="AKU7" s="101"/>
      <c r="AKV7" s="101"/>
      <c r="AKW7" s="101"/>
      <c r="AKX7" s="101"/>
      <c r="AKY7" s="101"/>
      <c r="AKZ7" s="101"/>
      <c r="ALA7" s="101"/>
      <c r="ALB7" s="101"/>
      <c r="ALC7" s="101"/>
      <c r="ALD7" s="101"/>
      <c r="ALE7" s="101"/>
      <c r="ALF7" s="101"/>
      <c r="ALG7" s="101"/>
      <c r="ALH7" s="101"/>
      <c r="ALI7" s="101"/>
      <c r="ALJ7" s="101"/>
      <c r="ALK7" s="101"/>
      <c r="ALL7" s="101"/>
      <c r="ALM7" s="101"/>
      <c r="ALN7" s="101"/>
      <c r="ALO7" s="101"/>
      <c r="ALP7" s="101"/>
      <c r="ALQ7" s="101"/>
      <c r="ALR7" s="101"/>
      <c r="ALS7" s="101"/>
    </row>
    <row r="8" spans="1:1007" x14ac:dyDescent="0.2">
      <c r="A8" s="26" t="s">
        <v>26</v>
      </c>
      <c r="C8" s="95"/>
      <c r="D8" s="95"/>
      <c r="E8" s="95"/>
      <c r="F8" s="96">
        <v>1.5198857142857101</v>
      </c>
      <c r="G8" s="95"/>
      <c r="H8" s="96">
        <v>7.1988571428571397</v>
      </c>
      <c r="I8" s="95"/>
      <c r="J8" s="96">
        <v>10.4536</v>
      </c>
      <c r="K8" s="102"/>
      <c r="L8" s="103"/>
      <c r="M8" s="96">
        <v>3.87</v>
      </c>
      <c r="N8" s="96"/>
      <c r="Q8" s="27">
        <v>6.39</v>
      </c>
    </row>
    <row r="9" spans="1:1007" x14ac:dyDescent="0.2">
      <c r="A9" s="26" t="s">
        <v>27</v>
      </c>
      <c r="C9" s="95"/>
      <c r="D9" s="95"/>
      <c r="E9" s="95"/>
      <c r="F9" s="96">
        <v>0</v>
      </c>
      <c r="G9" s="95"/>
      <c r="H9" s="96">
        <v>6.8571428571428603E-3</v>
      </c>
      <c r="I9" s="95"/>
      <c r="J9" s="96">
        <v>0.17828571428571399</v>
      </c>
      <c r="K9" s="102"/>
      <c r="L9" s="103"/>
      <c r="M9" s="96">
        <v>4.0000000000000001E-3</v>
      </c>
      <c r="N9" s="96"/>
      <c r="Q9" s="27">
        <v>0.01</v>
      </c>
    </row>
    <row r="10" spans="1:1007" x14ac:dyDescent="0.2">
      <c r="A10" s="26" t="s">
        <v>100</v>
      </c>
      <c r="C10" s="95"/>
      <c r="D10" s="95"/>
      <c r="E10" s="95"/>
      <c r="F10" s="96">
        <v>1.94731428571429</v>
      </c>
      <c r="G10" s="95"/>
      <c r="H10" s="96">
        <v>3.3906285714285702</v>
      </c>
      <c r="I10" s="95"/>
      <c r="J10" s="96">
        <v>0.57462857142857104</v>
      </c>
      <c r="K10" s="102"/>
      <c r="L10" s="103"/>
      <c r="M10" s="96">
        <v>4.0000000000000001E-3</v>
      </c>
      <c r="N10" s="96"/>
      <c r="Q10" s="27">
        <v>0.05</v>
      </c>
    </row>
    <row r="11" spans="1:1007" x14ac:dyDescent="0.2">
      <c r="A11" s="26" t="s">
        <v>322</v>
      </c>
      <c r="C11" s="95"/>
      <c r="D11" s="95"/>
      <c r="E11" s="95"/>
      <c r="F11" s="96"/>
      <c r="G11" s="95"/>
      <c r="H11" s="96"/>
      <c r="I11" s="95"/>
      <c r="J11" s="96"/>
      <c r="K11" s="102"/>
      <c r="L11" s="103"/>
      <c r="M11" s="96">
        <v>0</v>
      </c>
      <c r="N11" s="96"/>
      <c r="Q11" s="27">
        <v>0.01</v>
      </c>
    </row>
    <row r="12" spans="1:1007" x14ac:dyDescent="0.2">
      <c r="A12" s="26" t="s">
        <v>323</v>
      </c>
      <c r="C12" s="95"/>
      <c r="D12" s="95"/>
      <c r="E12" s="95"/>
      <c r="F12" s="96"/>
      <c r="G12" s="95"/>
      <c r="H12" s="96"/>
      <c r="I12" s="95"/>
      <c r="J12" s="96"/>
      <c r="K12" s="102"/>
      <c r="L12" s="103"/>
      <c r="M12" s="96">
        <v>0</v>
      </c>
      <c r="N12" s="96"/>
      <c r="Q12" s="27">
        <v>0.11</v>
      </c>
    </row>
    <row r="13" spans="1:1007" x14ac:dyDescent="0.2">
      <c r="A13" s="26" t="s">
        <v>17</v>
      </c>
      <c r="C13" s="95"/>
      <c r="D13" s="95"/>
      <c r="E13" s="95"/>
      <c r="F13" s="96">
        <v>3.44102857142857</v>
      </c>
      <c r="G13" s="95"/>
      <c r="H13" s="96">
        <v>9.1874285714285708</v>
      </c>
      <c r="I13" s="95"/>
      <c r="J13" s="96">
        <v>11.347314285714299</v>
      </c>
      <c r="K13" s="102"/>
      <c r="L13" s="103"/>
      <c r="M13" s="96">
        <v>3.87</v>
      </c>
      <c r="N13" s="96"/>
      <c r="Q13" s="27">
        <v>6.39</v>
      </c>
      <c r="R13" s="27">
        <v>41.93</v>
      </c>
    </row>
    <row r="14" spans="1:1007" x14ac:dyDescent="0.2">
      <c r="A14" s="26" t="s">
        <v>101</v>
      </c>
      <c r="C14" s="95"/>
      <c r="D14" s="95"/>
      <c r="E14" s="95"/>
      <c r="F14" s="96">
        <v>0.80217142857142898</v>
      </c>
      <c r="G14" s="95"/>
      <c r="H14" s="96">
        <v>6.0237714285714299</v>
      </c>
      <c r="I14" s="95"/>
      <c r="J14" s="96">
        <v>0.59771428571428598</v>
      </c>
      <c r="K14" s="102"/>
      <c r="L14" s="103"/>
      <c r="M14" s="96">
        <v>0.62</v>
      </c>
      <c r="N14" s="96"/>
      <c r="Q14" s="27">
        <v>3.61</v>
      </c>
    </row>
    <row r="15" spans="1:1007" x14ac:dyDescent="0.2">
      <c r="C15" s="95"/>
      <c r="D15" s="95"/>
      <c r="E15" s="95"/>
      <c r="F15" s="96"/>
      <c r="G15" s="95"/>
      <c r="H15" s="96"/>
      <c r="I15" s="95"/>
      <c r="J15" s="96"/>
      <c r="K15" s="102"/>
      <c r="L15" s="103"/>
      <c r="M15" s="96"/>
      <c r="N15" s="96"/>
    </row>
    <row r="16" spans="1:1007" x14ac:dyDescent="0.2">
      <c r="A16" s="93" t="s">
        <v>152</v>
      </c>
      <c r="B16" s="94"/>
      <c r="C16" s="95"/>
      <c r="D16" s="95"/>
      <c r="E16" s="95"/>
      <c r="F16" s="96">
        <v>21</v>
      </c>
      <c r="G16" s="95"/>
      <c r="H16" s="96">
        <v>21</v>
      </c>
      <c r="I16" s="95"/>
      <c r="J16" s="96">
        <v>21</v>
      </c>
      <c r="K16" s="97"/>
      <c r="L16" s="98"/>
      <c r="M16" s="96"/>
      <c r="N16" s="96"/>
      <c r="O16" s="99"/>
      <c r="P16" s="99"/>
      <c r="Q16" s="100">
        <v>20</v>
      </c>
      <c r="R16" s="100">
        <v>20</v>
      </c>
      <c r="S16" s="99"/>
      <c r="T16" s="100"/>
      <c r="U16" s="100"/>
      <c r="V16" s="100"/>
      <c r="W16" s="100"/>
      <c r="X16" s="100"/>
      <c r="Y16" s="100"/>
      <c r="Z16" s="100"/>
      <c r="AA16" s="100"/>
      <c r="AB16" s="100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  <c r="IU16" s="101"/>
      <c r="IV16" s="101"/>
      <c r="IW16" s="101"/>
      <c r="IX16" s="101"/>
      <c r="IY16" s="101"/>
      <c r="IZ16" s="101"/>
      <c r="JA16" s="101"/>
      <c r="JB16" s="101"/>
      <c r="JC16" s="101"/>
      <c r="JD16" s="101"/>
      <c r="JE16" s="101"/>
      <c r="JF16" s="101"/>
      <c r="JG16" s="101"/>
      <c r="JH16" s="101"/>
      <c r="JI16" s="101"/>
      <c r="JJ16" s="101"/>
      <c r="JK16" s="101"/>
      <c r="JL16" s="101"/>
      <c r="JM16" s="101"/>
      <c r="JN16" s="101"/>
      <c r="JO16" s="101"/>
      <c r="JP16" s="101"/>
      <c r="JQ16" s="101"/>
      <c r="JR16" s="101"/>
      <c r="JS16" s="101"/>
      <c r="JT16" s="101"/>
      <c r="JU16" s="101"/>
      <c r="JV16" s="101"/>
      <c r="JW16" s="101"/>
      <c r="JX16" s="101"/>
      <c r="JY16" s="101"/>
      <c r="JZ16" s="101"/>
      <c r="KA16" s="101"/>
      <c r="KB16" s="101"/>
      <c r="KC16" s="101"/>
      <c r="KD16" s="101"/>
      <c r="KE16" s="101"/>
      <c r="KF16" s="101"/>
      <c r="KG16" s="101"/>
      <c r="KH16" s="101"/>
      <c r="KI16" s="101"/>
      <c r="KJ16" s="101"/>
      <c r="KK16" s="101"/>
      <c r="KL16" s="101"/>
      <c r="KM16" s="101"/>
      <c r="KN16" s="101"/>
      <c r="KO16" s="101"/>
      <c r="KP16" s="101"/>
      <c r="KQ16" s="101"/>
      <c r="KR16" s="101"/>
      <c r="KS16" s="101"/>
      <c r="KT16" s="101"/>
      <c r="KU16" s="101"/>
      <c r="KV16" s="101"/>
      <c r="KW16" s="101"/>
      <c r="KX16" s="101"/>
      <c r="KY16" s="101"/>
      <c r="KZ16" s="101"/>
      <c r="LA16" s="101"/>
      <c r="LB16" s="101"/>
      <c r="LC16" s="101"/>
      <c r="LD16" s="101"/>
      <c r="LE16" s="101"/>
      <c r="LF16" s="101"/>
      <c r="LG16" s="101"/>
      <c r="LH16" s="101"/>
      <c r="LI16" s="101"/>
      <c r="LJ16" s="101"/>
      <c r="LK16" s="101"/>
      <c r="LL16" s="101"/>
      <c r="LM16" s="101"/>
      <c r="LN16" s="101"/>
      <c r="LO16" s="101"/>
      <c r="LP16" s="101"/>
      <c r="LQ16" s="101"/>
      <c r="LR16" s="101"/>
      <c r="LS16" s="101"/>
      <c r="LT16" s="101"/>
      <c r="LU16" s="101"/>
      <c r="LV16" s="101"/>
      <c r="LW16" s="101"/>
      <c r="LX16" s="101"/>
      <c r="LY16" s="101"/>
      <c r="LZ16" s="101"/>
      <c r="MA16" s="101"/>
      <c r="MB16" s="101"/>
      <c r="MC16" s="101"/>
      <c r="MD16" s="101"/>
      <c r="ME16" s="101"/>
      <c r="MF16" s="101"/>
      <c r="MG16" s="101"/>
      <c r="MH16" s="101"/>
      <c r="MI16" s="101"/>
      <c r="MJ16" s="101"/>
      <c r="MK16" s="101"/>
      <c r="ML16" s="101"/>
      <c r="MM16" s="101"/>
      <c r="MN16" s="101"/>
      <c r="MO16" s="101"/>
      <c r="MP16" s="101"/>
      <c r="MQ16" s="101"/>
      <c r="MR16" s="101"/>
      <c r="MS16" s="101"/>
      <c r="MT16" s="101"/>
      <c r="MU16" s="101"/>
      <c r="MV16" s="101"/>
      <c r="MW16" s="101"/>
      <c r="MX16" s="101"/>
      <c r="MY16" s="101"/>
      <c r="MZ16" s="101"/>
      <c r="NA16" s="101"/>
      <c r="NB16" s="101"/>
      <c r="NC16" s="101"/>
      <c r="ND16" s="101"/>
      <c r="NE16" s="101"/>
      <c r="NF16" s="101"/>
      <c r="NG16" s="101"/>
      <c r="NH16" s="101"/>
      <c r="NI16" s="101"/>
      <c r="NJ16" s="101"/>
      <c r="NK16" s="101"/>
      <c r="NL16" s="101"/>
      <c r="NM16" s="101"/>
      <c r="NN16" s="101"/>
      <c r="NO16" s="101"/>
      <c r="NP16" s="101"/>
      <c r="NQ16" s="101"/>
      <c r="NR16" s="101"/>
      <c r="NS16" s="101"/>
      <c r="NT16" s="101"/>
      <c r="NU16" s="101"/>
      <c r="NV16" s="101"/>
      <c r="NW16" s="101"/>
      <c r="NX16" s="101"/>
      <c r="NY16" s="101"/>
      <c r="NZ16" s="101"/>
      <c r="OA16" s="101"/>
      <c r="OB16" s="101"/>
      <c r="OC16" s="101"/>
      <c r="OD16" s="101"/>
      <c r="OE16" s="101"/>
      <c r="OF16" s="101"/>
      <c r="OG16" s="101"/>
      <c r="OH16" s="101"/>
      <c r="OI16" s="101"/>
      <c r="OJ16" s="101"/>
      <c r="OK16" s="101"/>
      <c r="OL16" s="101"/>
      <c r="OM16" s="101"/>
      <c r="ON16" s="101"/>
      <c r="OO16" s="101"/>
      <c r="OP16" s="101"/>
      <c r="OQ16" s="101"/>
      <c r="OR16" s="101"/>
      <c r="OS16" s="101"/>
      <c r="OT16" s="101"/>
      <c r="OU16" s="101"/>
      <c r="OV16" s="101"/>
      <c r="OW16" s="101"/>
      <c r="OX16" s="101"/>
      <c r="OY16" s="101"/>
      <c r="OZ16" s="101"/>
      <c r="PA16" s="101"/>
      <c r="PB16" s="101"/>
      <c r="PC16" s="101"/>
      <c r="PD16" s="101"/>
      <c r="PE16" s="101"/>
      <c r="PF16" s="101"/>
      <c r="PG16" s="101"/>
      <c r="PH16" s="101"/>
      <c r="PI16" s="101"/>
      <c r="PJ16" s="101"/>
      <c r="PK16" s="101"/>
      <c r="PL16" s="101"/>
      <c r="PM16" s="101"/>
      <c r="PN16" s="101"/>
      <c r="PO16" s="101"/>
      <c r="PP16" s="101"/>
      <c r="PQ16" s="101"/>
      <c r="PR16" s="101"/>
      <c r="PS16" s="101"/>
      <c r="PT16" s="101"/>
      <c r="PU16" s="101"/>
      <c r="PV16" s="101"/>
      <c r="PW16" s="101"/>
      <c r="PX16" s="101"/>
      <c r="PY16" s="101"/>
      <c r="PZ16" s="101"/>
      <c r="QA16" s="101"/>
      <c r="QB16" s="101"/>
      <c r="QC16" s="101"/>
      <c r="QD16" s="101"/>
      <c r="QE16" s="101"/>
      <c r="QF16" s="101"/>
      <c r="QG16" s="101"/>
      <c r="QH16" s="101"/>
      <c r="QI16" s="101"/>
      <c r="QJ16" s="101"/>
      <c r="QK16" s="101"/>
      <c r="QL16" s="101"/>
      <c r="QM16" s="101"/>
      <c r="QN16" s="101"/>
      <c r="QO16" s="101"/>
      <c r="QP16" s="101"/>
      <c r="QQ16" s="101"/>
      <c r="QR16" s="101"/>
      <c r="QS16" s="101"/>
      <c r="QT16" s="101"/>
      <c r="QU16" s="101"/>
      <c r="QV16" s="101"/>
      <c r="QW16" s="101"/>
      <c r="QX16" s="101"/>
      <c r="QY16" s="101"/>
      <c r="QZ16" s="101"/>
      <c r="RA16" s="101"/>
      <c r="RB16" s="101"/>
      <c r="RC16" s="101"/>
      <c r="RD16" s="101"/>
      <c r="RE16" s="101"/>
      <c r="RF16" s="101"/>
      <c r="RG16" s="101"/>
      <c r="RH16" s="101"/>
      <c r="RI16" s="101"/>
      <c r="RJ16" s="101"/>
      <c r="RK16" s="101"/>
      <c r="RL16" s="101"/>
      <c r="RM16" s="101"/>
      <c r="RN16" s="101"/>
      <c r="RO16" s="101"/>
      <c r="RP16" s="101"/>
      <c r="RQ16" s="101"/>
      <c r="RR16" s="101"/>
      <c r="RS16" s="101"/>
      <c r="RT16" s="101"/>
      <c r="RU16" s="101"/>
      <c r="RV16" s="101"/>
      <c r="RW16" s="101"/>
      <c r="RX16" s="101"/>
      <c r="RY16" s="101"/>
      <c r="RZ16" s="101"/>
      <c r="SA16" s="101"/>
      <c r="SB16" s="101"/>
      <c r="SC16" s="101"/>
      <c r="SD16" s="101"/>
      <c r="SE16" s="101"/>
      <c r="SF16" s="101"/>
      <c r="SG16" s="101"/>
      <c r="SH16" s="101"/>
      <c r="SI16" s="101"/>
      <c r="SJ16" s="101"/>
      <c r="SK16" s="101"/>
      <c r="SL16" s="101"/>
      <c r="SM16" s="101"/>
      <c r="SN16" s="101"/>
      <c r="SO16" s="101"/>
      <c r="SP16" s="101"/>
      <c r="SQ16" s="101"/>
      <c r="SR16" s="101"/>
      <c r="SS16" s="101"/>
      <c r="ST16" s="101"/>
      <c r="SU16" s="101"/>
      <c r="SV16" s="101"/>
      <c r="SW16" s="101"/>
      <c r="SX16" s="101"/>
      <c r="SY16" s="101"/>
      <c r="SZ16" s="101"/>
      <c r="TA16" s="101"/>
      <c r="TB16" s="101"/>
      <c r="TC16" s="101"/>
      <c r="TD16" s="101"/>
      <c r="TE16" s="101"/>
      <c r="TF16" s="101"/>
      <c r="TG16" s="101"/>
      <c r="TH16" s="101"/>
      <c r="TI16" s="101"/>
      <c r="TJ16" s="101"/>
      <c r="TK16" s="101"/>
      <c r="TL16" s="101"/>
      <c r="TM16" s="101"/>
      <c r="TN16" s="101"/>
      <c r="TO16" s="101"/>
      <c r="TP16" s="101"/>
      <c r="TQ16" s="101"/>
      <c r="TR16" s="101"/>
      <c r="TS16" s="101"/>
      <c r="TT16" s="101"/>
      <c r="TU16" s="101"/>
      <c r="TV16" s="101"/>
      <c r="TW16" s="101"/>
      <c r="TX16" s="101"/>
      <c r="TY16" s="101"/>
      <c r="TZ16" s="101"/>
      <c r="UA16" s="101"/>
      <c r="UB16" s="101"/>
      <c r="UC16" s="101"/>
      <c r="UD16" s="101"/>
      <c r="UE16" s="101"/>
      <c r="UF16" s="101"/>
      <c r="UG16" s="101"/>
      <c r="UH16" s="101"/>
      <c r="UI16" s="101"/>
      <c r="UJ16" s="101"/>
      <c r="UK16" s="101"/>
      <c r="UL16" s="101"/>
      <c r="UM16" s="101"/>
      <c r="UN16" s="101"/>
      <c r="UO16" s="101"/>
      <c r="UP16" s="101"/>
      <c r="UQ16" s="101"/>
      <c r="UR16" s="101"/>
      <c r="US16" s="101"/>
      <c r="UT16" s="101"/>
      <c r="UU16" s="101"/>
      <c r="UV16" s="101"/>
      <c r="UW16" s="101"/>
      <c r="UX16" s="101"/>
      <c r="UY16" s="101"/>
      <c r="UZ16" s="101"/>
      <c r="VA16" s="101"/>
      <c r="VB16" s="101"/>
      <c r="VC16" s="101"/>
      <c r="VD16" s="101"/>
      <c r="VE16" s="101"/>
      <c r="VF16" s="101"/>
      <c r="VG16" s="101"/>
      <c r="VH16" s="101"/>
      <c r="VI16" s="101"/>
      <c r="VJ16" s="101"/>
      <c r="VK16" s="101"/>
      <c r="VL16" s="101"/>
      <c r="VM16" s="101"/>
      <c r="VN16" s="101"/>
      <c r="VO16" s="101"/>
      <c r="VP16" s="101"/>
      <c r="VQ16" s="101"/>
      <c r="VR16" s="101"/>
      <c r="VS16" s="101"/>
      <c r="VT16" s="101"/>
      <c r="VU16" s="101"/>
      <c r="VV16" s="101"/>
      <c r="VW16" s="101"/>
      <c r="VX16" s="101"/>
      <c r="VY16" s="101"/>
      <c r="VZ16" s="101"/>
      <c r="WA16" s="101"/>
      <c r="WB16" s="101"/>
      <c r="WC16" s="101"/>
      <c r="WD16" s="101"/>
      <c r="WE16" s="101"/>
      <c r="WF16" s="101"/>
      <c r="WG16" s="101"/>
      <c r="WH16" s="101"/>
      <c r="WI16" s="101"/>
      <c r="WJ16" s="101"/>
      <c r="WK16" s="101"/>
      <c r="WL16" s="101"/>
      <c r="WM16" s="101"/>
      <c r="WN16" s="101"/>
      <c r="WO16" s="101"/>
      <c r="WP16" s="101"/>
      <c r="WQ16" s="101"/>
      <c r="WR16" s="101"/>
      <c r="WS16" s="101"/>
      <c r="WT16" s="101"/>
      <c r="WU16" s="101"/>
      <c r="WV16" s="101"/>
      <c r="WW16" s="101"/>
      <c r="WX16" s="101"/>
      <c r="WY16" s="101"/>
      <c r="WZ16" s="101"/>
      <c r="XA16" s="101"/>
      <c r="XB16" s="101"/>
      <c r="XC16" s="101"/>
      <c r="XD16" s="101"/>
      <c r="XE16" s="101"/>
      <c r="XF16" s="101"/>
      <c r="XG16" s="101"/>
      <c r="XH16" s="101"/>
      <c r="XI16" s="101"/>
      <c r="XJ16" s="101"/>
      <c r="XK16" s="101"/>
      <c r="XL16" s="101"/>
      <c r="XM16" s="101"/>
      <c r="XN16" s="101"/>
      <c r="XO16" s="101"/>
      <c r="XP16" s="101"/>
      <c r="XQ16" s="101"/>
      <c r="XR16" s="101"/>
      <c r="XS16" s="101"/>
      <c r="XT16" s="101"/>
      <c r="XU16" s="101"/>
      <c r="XV16" s="101"/>
      <c r="XW16" s="101"/>
      <c r="XX16" s="101"/>
      <c r="XY16" s="101"/>
      <c r="XZ16" s="101"/>
      <c r="YA16" s="101"/>
      <c r="YB16" s="101"/>
      <c r="YC16" s="101"/>
      <c r="YD16" s="101"/>
      <c r="YE16" s="101"/>
      <c r="YF16" s="101"/>
      <c r="YG16" s="101"/>
      <c r="YH16" s="101"/>
      <c r="YI16" s="101"/>
      <c r="YJ16" s="101"/>
      <c r="YK16" s="101"/>
      <c r="YL16" s="101"/>
      <c r="YM16" s="101"/>
      <c r="YN16" s="101"/>
      <c r="YO16" s="101"/>
      <c r="YP16" s="101"/>
      <c r="YQ16" s="101"/>
      <c r="YR16" s="101"/>
      <c r="YS16" s="101"/>
      <c r="YT16" s="101"/>
      <c r="YU16" s="101"/>
      <c r="YV16" s="101"/>
      <c r="YW16" s="101"/>
      <c r="YX16" s="101"/>
      <c r="YY16" s="101"/>
      <c r="YZ16" s="101"/>
      <c r="ZA16" s="101"/>
      <c r="ZB16" s="101"/>
      <c r="ZC16" s="101"/>
      <c r="ZD16" s="101"/>
      <c r="ZE16" s="101"/>
      <c r="ZF16" s="101"/>
      <c r="ZG16" s="101"/>
      <c r="ZH16" s="101"/>
      <c r="ZI16" s="101"/>
      <c r="ZJ16" s="101"/>
      <c r="ZK16" s="101"/>
      <c r="ZL16" s="101"/>
      <c r="ZM16" s="101"/>
      <c r="ZN16" s="101"/>
      <c r="ZO16" s="101"/>
      <c r="ZP16" s="101"/>
      <c r="ZQ16" s="101"/>
      <c r="ZR16" s="101"/>
      <c r="ZS16" s="101"/>
      <c r="ZT16" s="101"/>
      <c r="ZU16" s="101"/>
      <c r="ZV16" s="101"/>
      <c r="ZW16" s="101"/>
      <c r="ZX16" s="101"/>
      <c r="ZY16" s="101"/>
      <c r="ZZ16" s="101"/>
      <c r="AAA16" s="101"/>
      <c r="AAB16" s="101"/>
      <c r="AAC16" s="101"/>
      <c r="AAD16" s="101"/>
      <c r="AAE16" s="101"/>
      <c r="AAF16" s="101"/>
      <c r="AAG16" s="101"/>
      <c r="AAH16" s="101"/>
      <c r="AAI16" s="101"/>
      <c r="AAJ16" s="101"/>
      <c r="AAK16" s="101"/>
      <c r="AAL16" s="101"/>
      <c r="AAM16" s="101"/>
      <c r="AAN16" s="101"/>
      <c r="AAO16" s="101"/>
      <c r="AAP16" s="101"/>
      <c r="AAQ16" s="101"/>
      <c r="AAR16" s="101"/>
      <c r="AAS16" s="101"/>
      <c r="AAT16" s="101"/>
      <c r="AAU16" s="101"/>
      <c r="AAV16" s="101"/>
      <c r="AAW16" s="101"/>
      <c r="AAX16" s="101"/>
      <c r="AAY16" s="101"/>
      <c r="AAZ16" s="101"/>
      <c r="ABA16" s="101"/>
      <c r="ABB16" s="101"/>
      <c r="ABC16" s="101"/>
      <c r="ABD16" s="101"/>
      <c r="ABE16" s="101"/>
      <c r="ABF16" s="101"/>
      <c r="ABG16" s="101"/>
      <c r="ABH16" s="101"/>
      <c r="ABI16" s="101"/>
      <c r="ABJ16" s="101"/>
      <c r="ABK16" s="101"/>
      <c r="ABL16" s="101"/>
      <c r="ABM16" s="101"/>
      <c r="ABN16" s="101"/>
      <c r="ABO16" s="101"/>
      <c r="ABP16" s="101"/>
      <c r="ABQ16" s="101"/>
      <c r="ABR16" s="101"/>
      <c r="ABS16" s="101"/>
      <c r="ABT16" s="101"/>
      <c r="ABU16" s="101"/>
      <c r="ABV16" s="101"/>
      <c r="ABW16" s="101"/>
      <c r="ABX16" s="101"/>
      <c r="ABY16" s="101"/>
      <c r="ABZ16" s="101"/>
      <c r="ACA16" s="101"/>
      <c r="ACB16" s="101"/>
      <c r="ACC16" s="101"/>
      <c r="ACD16" s="101"/>
      <c r="ACE16" s="101"/>
      <c r="ACF16" s="101"/>
      <c r="ACG16" s="101"/>
      <c r="ACH16" s="101"/>
      <c r="ACI16" s="101"/>
      <c r="ACJ16" s="101"/>
      <c r="ACK16" s="101"/>
      <c r="ACL16" s="101"/>
      <c r="ACM16" s="101"/>
      <c r="ACN16" s="101"/>
      <c r="ACO16" s="101"/>
      <c r="ACP16" s="101"/>
      <c r="ACQ16" s="101"/>
      <c r="ACR16" s="101"/>
      <c r="ACS16" s="101"/>
      <c r="ACT16" s="101"/>
      <c r="ACU16" s="101"/>
      <c r="ACV16" s="101"/>
      <c r="ACW16" s="101"/>
      <c r="ACX16" s="101"/>
      <c r="ACY16" s="101"/>
      <c r="ACZ16" s="101"/>
      <c r="ADA16" s="101"/>
      <c r="ADB16" s="101"/>
      <c r="ADC16" s="101"/>
      <c r="ADD16" s="101"/>
      <c r="ADE16" s="101"/>
      <c r="ADF16" s="101"/>
      <c r="ADG16" s="101"/>
      <c r="ADH16" s="101"/>
      <c r="ADI16" s="101"/>
      <c r="ADJ16" s="101"/>
      <c r="ADK16" s="101"/>
      <c r="ADL16" s="101"/>
      <c r="ADM16" s="101"/>
      <c r="ADN16" s="101"/>
      <c r="ADO16" s="101"/>
      <c r="ADP16" s="101"/>
      <c r="ADQ16" s="101"/>
      <c r="ADR16" s="101"/>
      <c r="ADS16" s="101"/>
      <c r="ADT16" s="101"/>
      <c r="ADU16" s="101"/>
      <c r="ADV16" s="101"/>
      <c r="ADW16" s="101"/>
      <c r="ADX16" s="101"/>
      <c r="ADY16" s="101"/>
      <c r="ADZ16" s="101"/>
      <c r="AEA16" s="101"/>
      <c r="AEB16" s="101"/>
      <c r="AEC16" s="101"/>
      <c r="AED16" s="101"/>
      <c r="AEE16" s="101"/>
      <c r="AEF16" s="101"/>
      <c r="AEG16" s="101"/>
      <c r="AEH16" s="101"/>
      <c r="AEI16" s="101"/>
      <c r="AEJ16" s="101"/>
      <c r="AEK16" s="101"/>
      <c r="AEL16" s="101"/>
      <c r="AEM16" s="101"/>
      <c r="AEN16" s="101"/>
      <c r="AEO16" s="101"/>
      <c r="AEP16" s="101"/>
      <c r="AEQ16" s="101"/>
      <c r="AER16" s="101"/>
      <c r="AES16" s="101"/>
      <c r="AET16" s="101"/>
      <c r="AEU16" s="101"/>
      <c r="AEV16" s="101"/>
      <c r="AEW16" s="101"/>
      <c r="AEX16" s="101"/>
      <c r="AEY16" s="101"/>
      <c r="AEZ16" s="101"/>
      <c r="AFA16" s="101"/>
      <c r="AFB16" s="101"/>
      <c r="AFC16" s="101"/>
      <c r="AFD16" s="101"/>
      <c r="AFE16" s="101"/>
      <c r="AFF16" s="101"/>
      <c r="AFG16" s="101"/>
      <c r="AFH16" s="101"/>
      <c r="AFI16" s="101"/>
      <c r="AFJ16" s="101"/>
      <c r="AFK16" s="101"/>
      <c r="AFL16" s="101"/>
      <c r="AFM16" s="101"/>
      <c r="AFN16" s="101"/>
      <c r="AFO16" s="101"/>
      <c r="AFP16" s="101"/>
      <c r="AFQ16" s="101"/>
      <c r="AFR16" s="101"/>
      <c r="AFS16" s="101"/>
      <c r="AFT16" s="101"/>
      <c r="AFU16" s="101"/>
      <c r="AFV16" s="101"/>
      <c r="AFW16" s="101"/>
      <c r="AFX16" s="101"/>
      <c r="AFY16" s="101"/>
      <c r="AFZ16" s="101"/>
      <c r="AGA16" s="101"/>
      <c r="AGB16" s="101"/>
      <c r="AGC16" s="101"/>
      <c r="AGD16" s="101"/>
      <c r="AGE16" s="101"/>
      <c r="AGF16" s="101"/>
      <c r="AGG16" s="101"/>
      <c r="AGH16" s="101"/>
      <c r="AGI16" s="101"/>
      <c r="AGJ16" s="101"/>
      <c r="AGK16" s="101"/>
      <c r="AGL16" s="101"/>
      <c r="AGM16" s="101"/>
      <c r="AGN16" s="101"/>
      <c r="AGO16" s="101"/>
      <c r="AGP16" s="101"/>
      <c r="AGQ16" s="101"/>
      <c r="AGR16" s="101"/>
      <c r="AGS16" s="101"/>
      <c r="AGT16" s="101"/>
      <c r="AGU16" s="101"/>
      <c r="AGV16" s="101"/>
      <c r="AGW16" s="101"/>
      <c r="AGX16" s="101"/>
      <c r="AGY16" s="101"/>
      <c r="AGZ16" s="101"/>
      <c r="AHA16" s="101"/>
      <c r="AHB16" s="101"/>
      <c r="AHC16" s="101"/>
      <c r="AHD16" s="101"/>
      <c r="AHE16" s="101"/>
      <c r="AHF16" s="101"/>
      <c r="AHG16" s="101"/>
      <c r="AHH16" s="101"/>
      <c r="AHI16" s="101"/>
      <c r="AHJ16" s="101"/>
      <c r="AHK16" s="101"/>
      <c r="AHL16" s="101"/>
      <c r="AHM16" s="101"/>
      <c r="AHN16" s="101"/>
      <c r="AHO16" s="101"/>
      <c r="AHP16" s="101"/>
      <c r="AHQ16" s="101"/>
      <c r="AHR16" s="101"/>
      <c r="AHS16" s="101"/>
      <c r="AHT16" s="101"/>
      <c r="AHU16" s="101"/>
      <c r="AHV16" s="101"/>
      <c r="AHW16" s="101"/>
      <c r="AHX16" s="101"/>
      <c r="AHY16" s="101"/>
      <c r="AHZ16" s="101"/>
      <c r="AIA16" s="101"/>
      <c r="AIB16" s="101"/>
      <c r="AIC16" s="101"/>
      <c r="AID16" s="101"/>
      <c r="AIE16" s="101"/>
      <c r="AIF16" s="101"/>
      <c r="AIG16" s="101"/>
      <c r="AIH16" s="101"/>
      <c r="AII16" s="101"/>
      <c r="AIJ16" s="101"/>
      <c r="AIK16" s="101"/>
      <c r="AIL16" s="101"/>
      <c r="AIM16" s="101"/>
      <c r="AIN16" s="101"/>
      <c r="AIO16" s="101"/>
      <c r="AIP16" s="101"/>
      <c r="AIQ16" s="101"/>
      <c r="AIR16" s="101"/>
      <c r="AIS16" s="101"/>
      <c r="AIT16" s="101"/>
      <c r="AIU16" s="101"/>
      <c r="AIV16" s="101"/>
      <c r="AIW16" s="101"/>
      <c r="AIX16" s="101"/>
      <c r="AIY16" s="101"/>
      <c r="AIZ16" s="101"/>
      <c r="AJA16" s="101"/>
      <c r="AJB16" s="101"/>
      <c r="AJC16" s="101"/>
      <c r="AJD16" s="101"/>
      <c r="AJE16" s="101"/>
      <c r="AJF16" s="101"/>
      <c r="AJG16" s="101"/>
      <c r="AJH16" s="101"/>
      <c r="AJI16" s="101"/>
      <c r="AJJ16" s="101"/>
      <c r="AJK16" s="101"/>
      <c r="AJL16" s="101"/>
      <c r="AJM16" s="101"/>
      <c r="AJN16" s="101"/>
      <c r="AJO16" s="101"/>
      <c r="AJP16" s="101"/>
      <c r="AJQ16" s="101"/>
      <c r="AJR16" s="101"/>
      <c r="AJS16" s="101"/>
      <c r="AJT16" s="101"/>
      <c r="AJU16" s="101"/>
      <c r="AJV16" s="101"/>
      <c r="AJW16" s="101"/>
      <c r="AJX16" s="101"/>
      <c r="AJY16" s="101"/>
      <c r="AJZ16" s="101"/>
      <c r="AKA16" s="101"/>
      <c r="AKB16" s="101"/>
      <c r="AKC16" s="101"/>
      <c r="AKD16" s="101"/>
      <c r="AKE16" s="101"/>
      <c r="AKF16" s="101"/>
      <c r="AKG16" s="101"/>
      <c r="AKH16" s="101"/>
      <c r="AKI16" s="101"/>
      <c r="AKJ16" s="101"/>
      <c r="AKK16" s="101"/>
      <c r="AKL16" s="101"/>
      <c r="AKM16" s="101"/>
      <c r="AKN16" s="101"/>
      <c r="AKO16" s="101"/>
      <c r="AKP16" s="101"/>
      <c r="AKQ16" s="101"/>
      <c r="AKR16" s="101"/>
      <c r="AKS16" s="101"/>
      <c r="AKT16" s="101"/>
      <c r="AKU16" s="101"/>
      <c r="AKV16" s="101"/>
      <c r="AKW16" s="101"/>
      <c r="AKX16" s="101"/>
      <c r="AKY16" s="101"/>
      <c r="AKZ16" s="101"/>
      <c r="ALA16" s="101"/>
      <c r="ALB16" s="101"/>
      <c r="ALC16" s="101"/>
      <c r="ALD16" s="101"/>
      <c r="ALE16" s="101"/>
      <c r="ALF16" s="101"/>
      <c r="ALG16" s="101"/>
      <c r="ALH16" s="101"/>
      <c r="ALI16" s="101"/>
      <c r="ALJ16" s="101"/>
      <c r="ALK16" s="101"/>
      <c r="ALL16" s="101"/>
      <c r="ALM16" s="101"/>
      <c r="ALN16" s="101"/>
      <c r="ALO16" s="101"/>
      <c r="ALP16" s="101"/>
      <c r="ALQ16" s="101"/>
      <c r="ALR16" s="101"/>
      <c r="ALS16" s="101"/>
    </row>
    <row r="17" spans="1:1007" x14ac:dyDescent="0.2">
      <c r="A17" s="26" t="s">
        <v>26</v>
      </c>
      <c r="C17" s="95"/>
      <c r="D17" s="95"/>
      <c r="E17" s="95"/>
      <c r="F17" s="96">
        <v>0.547619047619048</v>
      </c>
      <c r="G17" s="95"/>
      <c r="H17" s="96">
        <v>4.4761904761904798</v>
      </c>
      <c r="I17" s="95"/>
      <c r="J17" s="96">
        <v>2.06666666666667</v>
      </c>
      <c r="K17" s="102"/>
      <c r="L17" s="103"/>
      <c r="M17" s="96"/>
      <c r="N17" s="96"/>
      <c r="Q17" s="27">
        <v>3.43</v>
      </c>
    </row>
    <row r="18" spans="1:1007" x14ac:dyDescent="0.2">
      <c r="A18" s="26" t="s">
        <v>27</v>
      </c>
      <c r="C18" s="95"/>
      <c r="D18" s="95"/>
      <c r="E18" s="95"/>
      <c r="F18" s="96">
        <v>0</v>
      </c>
      <c r="G18" s="95"/>
      <c r="H18" s="96">
        <v>9.5238095238095195E-3</v>
      </c>
      <c r="I18" s="95"/>
      <c r="J18" s="96">
        <v>0.24761904761904799</v>
      </c>
      <c r="K18" s="102"/>
      <c r="L18" s="103"/>
      <c r="M18" s="96"/>
      <c r="N18" s="96"/>
      <c r="Q18" s="27">
        <v>0.01</v>
      </c>
    </row>
    <row r="19" spans="1:1007" x14ac:dyDescent="0.2">
      <c r="A19" s="26" t="s">
        <v>100</v>
      </c>
      <c r="C19" s="95"/>
      <c r="D19" s="95"/>
      <c r="E19" s="95"/>
      <c r="F19" s="96">
        <v>0.75238095238095204</v>
      </c>
      <c r="G19" s="95"/>
      <c r="H19" s="96">
        <v>0.57142857142857095</v>
      </c>
      <c r="I19" s="95"/>
      <c r="J19" s="96">
        <v>4.7619047619047597E-3</v>
      </c>
      <c r="K19" s="102"/>
      <c r="L19" s="103"/>
      <c r="M19" s="96"/>
      <c r="N19" s="96"/>
      <c r="Q19" s="27">
        <v>0.01</v>
      </c>
    </row>
    <row r="20" spans="1:1007" x14ac:dyDescent="0.2">
      <c r="A20" s="26" t="s">
        <v>322</v>
      </c>
      <c r="C20" s="95"/>
      <c r="D20" s="95"/>
      <c r="E20" s="95"/>
      <c r="F20" s="96"/>
      <c r="G20" s="95"/>
      <c r="H20" s="96"/>
      <c r="I20" s="95"/>
      <c r="J20" s="96"/>
      <c r="K20" s="102"/>
      <c r="L20" s="103"/>
      <c r="M20" s="96"/>
      <c r="N20" s="96"/>
      <c r="Q20" s="27">
        <v>0</v>
      </c>
    </row>
    <row r="21" spans="1:1007" x14ac:dyDescent="0.2">
      <c r="A21" s="26" t="s">
        <v>323</v>
      </c>
      <c r="C21" s="95"/>
      <c r="D21" s="95"/>
      <c r="E21" s="95"/>
      <c r="F21" s="96"/>
      <c r="G21" s="95"/>
      <c r="H21" s="96"/>
      <c r="I21" s="95"/>
      <c r="J21" s="96"/>
      <c r="K21" s="102"/>
      <c r="L21" s="103"/>
      <c r="M21" s="96"/>
      <c r="N21" s="96"/>
      <c r="Q21" s="27">
        <v>0.05</v>
      </c>
    </row>
    <row r="22" spans="1:1007" x14ac:dyDescent="0.2">
      <c r="A22" s="26" t="s">
        <v>17</v>
      </c>
      <c r="C22" s="95"/>
      <c r="D22" s="95"/>
      <c r="E22" s="95"/>
      <c r="F22" s="96">
        <v>1.27142857142857</v>
      </c>
      <c r="G22" s="95"/>
      <c r="H22" s="96">
        <v>4.6714285714285699</v>
      </c>
      <c r="I22" s="95"/>
      <c r="J22" s="96">
        <v>2.4523809523809499</v>
      </c>
      <c r="K22" s="102"/>
      <c r="L22" s="103"/>
      <c r="M22" s="96"/>
      <c r="N22" s="96"/>
      <c r="Q22" s="27">
        <v>3.43</v>
      </c>
      <c r="R22" s="27">
        <v>39.950000000000003</v>
      </c>
    </row>
    <row r="23" spans="1:1007" x14ac:dyDescent="0.2">
      <c r="A23" s="26" t="s">
        <v>101</v>
      </c>
      <c r="C23" s="95"/>
      <c r="D23" s="95"/>
      <c r="E23" s="95"/>
      <c r="F23" s="96">
        <v>0.32857142857142901</v>
      </c>
      <c r="G23" s="95"/>
      <c r="H23" s="96">
        <v>4.4619047619047603</v>
      </c>
      <c r="I23" s="95"/>
      <c r="J23" s="96">
        <v>5.2380952380952403E-2</v>
      </c>
      <c r="K23" s="102"/>
      <c r="L23" s="103"/>
      <c r="M23" s="96"/>
      <c r="N23" s="96"/>
      <c r="Q23" s="27">
        <v>3.2</v>
      </c>
    </row>
    <row r="24" spans="1:1007" x14ac:dyDescent="0.2">
      <c r="A24" s="93" t="s">
        <v>153</v>
      </c>
      <c r="B24" s="94"/>
      <c r="C24" s="95"/>
      <c r="D24" s="95"/>
      <c r="E24" s="95"/>
      <c r="F24" s="96">
        <v>5</v>
      </c>
      <c r="G24" s="95"/>
      <c r="H24" s="96">
        <v>5</v>
      </c>
      <c r="I24" s="95"/>
      <c r="J24" s="96">
        <v>5</v>
      </c>
      <c r="K24" s="97"/>
      <c r="L24" s="98"/>
      <c r="M24" s="96"/>
      <c r="N24" s="96"/>
      <c r="O24" s="99"/>
      <c r="P24" s="99"/>
      <c r="Q24" s="100">
        <v>8</v>
      </c>
      <c r="R24" s="100">
        <v>8</v>
      </c>
      <c r="S24" s="99"/>
      <c r="T24" s="100"/>
      <c r="U24" s="100"/>
      <c r="V24" s="100"/>
      <c r="W24" s="100"/>
      <c r="X24" s="100"/>
      <c r="Y24" s="100"/>
      <c r="Z24" s="100"/>
      <c r="AA24" s="100"/>
      <c r="AB24" s="100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  <c r="IU24" s="101"/>
      <c r="IV24" s="101"/>
      <c r="IW24" s="101"/>
      <c r="IX24" s="101"/>
      <c r="IY24" s="101"/>
      <c r="IZ24" s="101"/>
      <c r="JA24" s="101"/>
      <c r="JB24" s="101"/>
      <c r="JC24" s="101"/>
      <c r="JD24" s="101"/>
      <c r="JE24" s="101"/>
      <c r="JF24" s="101"/>
      <c r="JG24" s="101"/>
      <c r="JH24" s="101"/>
      <c r="JI24" s="101"/>
      <c r="JJ24" s="101"/>
      <c r="JK24" s="101"/>
      <c r="JL24" s="101"/>
      <c r="JM24" s="101"/>
      <c r="JN24" s="101"/>
      <c r="JO24" s="101"/>
      <c r="JP24" s="101"/>
      <c r="JQ24" s="101"/>
      <c r="JR24" s="101"/>
      <c r="JS24" s="101"/>
      <c r="JT24" s="101"/>
      <c r="JU24" s="101"/>
      <c r="JV24" s="101"/>
      <c r="JW24" s="101"/>
      <c r="JX24" s="101"/>
      <c r="JY24" s="101"/>
      <c r="JZ24" s="101"/>
      <c r="KA24" s="101"/>
      <c r="KB24" s="101"/>
      <c r="KC24" s="101"/>
      <c r="KD24" s="101"/>
      <c r="KE24" s="101"/>
      <c r="KF24" s="101"/>
      <c r="KG24" s="101"/>
      <c r="KH24" s="101"/>
      <c r="KI24" s="101"/>
      <c r="KJ24" s="101"/>
      <c r="KK24" s="101"/>
      <c r="KL24" s="101"/>
      <c r="KM24" s="101"/>
      <c r="KN24" s="101"/>
      <c r="KO24" s="101"/>
      <c r="KP24" s="101"/>
      <c r="KQ24" s="101"/>
      <c r="KR24" s="101"/>
      <c r="KS24" s="101"/>
      <c r="KT24" s="101"/>
      <c r="KU24" s="101"/>
      <c r="KV24" s="101"/>
      <c r="KW24" s="101"/>
      <c r="KX24" s="101"/>
      <c r="KY24" s="101"/>
      <c r="KZ24" s="101"/>
      <c r="LA24" s="101"/>
      <c r="LB24" s="101"/>
      <c r="LC24" s="101"/>
      <c r="LD24" s="101"/>
      <c r="LE24" s="101"/>
      <c r="LF24" s="101"/>
      <c r="LG24" s="101"/>
      <c r="LH24" s="101"/>
      <c r="LI24" s="101"/>
      <c r="LJ24" s="101"/>
      <c r="LK24" s="101"/>
      <c r="LL24" s="101"/>
      <c r="LM24" s="101"/>
      <c r="LN24" s="101"/>
      <c r="LO24" s="101"/>
      <c r="LP24" s="101"/>
      <c r="LQ24" s="101"/>
      <c r="LR24" s="101"/>
      <c r="LS24" s="101"/>
      <c r="LT24" s="101"/>
      <c r="LU24" s="101"/>
      <c r="LV24" s="101"/>
      <c r="LW24" s="101"/>
      <c r="LX24" s="101"/>
      <c r="LY24" s="101"/>
      <c r="LZ24" s="101"/>
      <c r="MA24" s="101"/>
      <c r="MB24" s="101"/>
      <c r="MC24" s="101"/>
      <c r="MD24" s="101"/>
      <c r="ME24" s="101"/>
      <c r="MF24" s="101"/>
      <c r="MG24" s="101"/>
      <c r="MH24" s="101"/>
      <c r="MI24" s="101"/>
      <c r="MJ24" s="101"/>
      <c r="MK24" s="101"/>
      <c r="ML24" s="101"/>
      <c r="MM24" s="101"/>
      <c r="MN24" s="101"/>
      <c r="MO24" s="101"/>
      <c r="MP24" s="101"/>
      <c r="MQ24" s="101"/>
      <c r="MR24" s="101"/>
      <c r="MS24" s="101"/>
      <c r="MT24" s="101"/>
      <c r="MU24" s="101"/>
      <c r="MV24" s="101"/>
      <c r="MW24" s="101"/>
      <c r="MX24" s="101"/>
      <c r="MY24" s="101"/>
      <c r="MZ24" s="101"/>
      <c r="NA24" s="101"/>
      <c r="NB24" s="101"/>
      <c r="NC24" s="101"/>
      <c r="ND24" s="101"/>
      <c r="NE24" s="101"/>
      <c r="NF24" s="101"/>
      <c r="NG24" s="101"/>
      <c r="NH24" s="101"/>
      <c r="NI24" s="101"/>
      <c r="NJ24" s="101"/>
      <c r="NK24" s="101"/>
      <c r="NL24" s="101"/>
      <c r="NM24" s="101"/>
      <c r="NN24" s="101"/>
      <c r="NO24" s="101"/>
      <c r="NP24" s="101"/>
      <c r="NQ24" s="101"/>
      <c r="NR24" s="101"/>
      <c r="NS24" s="101"/>
      <c r="NT24" s="101"/>
      <c r="NU24" s="101"/>
      <c r="NV24" s="101"/>
      <c r="NW24" s="101"/>
      <c r="NX24" s="101"/>
      <c r="NY24" s="101"/>
      <c r="NZ24" s="101"/>
      <c r="OA24" s="101"/>
      <c r="OB24" s="101"/>
      <c r="OC24" s="101"/>
      <c r="OD24" s="101"/>
      <c r="OE24" s="101"/>
      <c r="OF24" s="101"/>
      <c r="OG24" s="101"/>
      <c r="OH24" s="101"/>
      <c r="OI24" s="101"/>
      <c r="OJ24" s="101"/>
      <c r="OK24" s="101"/>
      <c r="OL24" s="101"/>
      <c r="OM24" s="101"/>
      <c r="ON24" s="101"/>
      <c r="OO24" s="101"/>
      <c r="OP24" s="101"/>
      <c r="OQ24" s="101"/>
      <c r="OR24" s="101"/>
      <c r="OS24" s="101"/>
      <c r="OT24" s="101"/>
      <c r="OU24" s="101"/>
      <c r="OV24" s="101"/>
      <c r="OW24" s="101"/>
      <c r="OX24" s="101"/>
      <c r="OY24" s="101"/>
      <c r="OZ24" s="101"/>
      <c r="PA24" s="101"/>
      <c r="PB24" s="101"/>
      <c r="PC24" s="101"/>
      <c r="PD24" s="101"/>
      <c r="PE24" s="101"/>
      <c r="PF24" s="101"/>
      <c r="PG24" s="101"/>
      <c r="PH24" s="101"/>
      <c r="PI24" s="101"/>
      <c r="PJ24" s="101"/>
      <c r="PK24" s="101"/>
      <c r="PL24" s="101"/>
      <c r="PM24" s="101"/>
      <c r="PN24" s="101"/>
      <c r="PO24" s="101"/>
      <c r="PP24" s="101"/>
      <c r="PQ24" s="101"/>
      <c r="PR24" s="101"/>
      <c r="PS24" s="101"/>
      <c r="PT24" s="101"/>
      <c r="PU24" s="101"/>
      <c r="PV24" s="101"/>
      <c r="PW24" s="101"/>
      <c r="PX24" s="101"/>
      <c r="PY24" s="101"/>
      <c r="PZ24" s="101"/>
      <c r="QA24" s="101"/>
      <c r="QB24" s="101"/>
      <c r="QC24" s="101"/>
      <c r="QD24" s="101"/>
      <c r="QE24" s="101"/>
      <c r="QF24" s="101"/>
      <c r="QG24" s="101"/>
      <c r="QH24" s="101"/>
      <c r="QI24" s="101"/>
      <c r="QJ24" s="101"/>
      <c r="QK24" s="101"/>
      <c r="QL24" s="101"/>
      <c r="QM24" s="101"/>
      <c r="QN24" s="101"/>
      <c r="QO24" s="101"/>
      <c r="QP24" s="101"/>
      <c r="QQ24" s="101"/>
      <c r="QR24" s="101"/>
      <c r="QS24" s="101"/>
      <c r="QT24" s="101"/>
      <c r="QU24" s="101"/>
      <c r="QV24" s="101"/>
      <c r="QW24" s="101"/>
      <c r="QX24" s="101"/>
      <c r="QY24" s="101"/>
      <c r="QZ24" s="101"/>
      <c r="RA24" s="101"/>
      <c r="RB24" s="101"/>
      <c r="RC24" s="101"/>
      <c r="RD24" s="101"/>
      <c r="RE24" s="101"/>
      <c r="RF24" s="101"/>
      <c r="RG24" s="101"/>
      <c r="RH24" s="101"/>
      <c r="RI24" s="101"/>
      <c r="RJ24" s="101"/>
      <c r="RK24" s="101"/>
      <c r="RL24" s="101"/>
      <c r="RM24" s="101"/>
      <c r="RN24" s="101"/>
      <c r="RO24" s="101"/>
      <c r="RP24" s="101"/>
      <c r="RQ24" s="101"/>
      <c r="RR24" s="101"/>
      <c r="RS24" s="101"/>
      <c r="RT24" s="101"/>
      <c r="RU24" s="101"/>
      <c r="RV24" s="101"/>
      <c r="RW24" s="101"/>
      <c r="RX24" s="101"/>
      <c r="RY24" s="101"/>
      <c r="RZ24" s="101"/>
      <c r="SA24" s="101"/>
      <c r="SB24" s="101"/>
      <c r="SC24" s="101"/>
      <c r="SD24" s="101"/>
      <c r="SE24" s="101"/>
      <c r="SF24" s="101"/>
      <c r="SG24" s="101"/>
      <c r="SH24" s="101"/>
      <c r="SI24" s="101"/>
      <c r="SJ24" s="101"/>
      <c r="SK24" s="101"/>
      <c r="SL24" s="101"/>
      <c r="SM24" s="101"/>
      <c r="SN24" s="101"/>
      <c r="SO24" s="101"/>
      <c r="SP24" s="101"/>
      <c r="SQ24" s="101"/>
      <c r="SR24" s="101"/>
      <c r="SS24" s="101"/>
      <c r="ST24" s="101"/>
      <c r="SU24" s="101"/>
      <c r="SV24" s="101"/>
      <c r="SW24" s="101"/>
      <c r="SX24" s="101"/>
      <c r="SY24" s="101"/>
      <c r="SZ24" s="101"/>
      <c r="TA24" s="101"/>
      <c r="TB24" s="101"/>
      <c r="TC24" s="101"/>
      <c r="TD24" s="101"/>
      <c r="TE24" s="101"/>
      <c r="TF24" s="101"/>
      <c r="TG24" s="101"/>
      <c r="TH24" s="101"/>
      <c r="TI24" s="101"/>
      <c r="TJ24" s="101"/>
      <c r="TK24" s="101"/>
      <c r="TL24" s="101"/>
      <c r="TM24" s="101"/>
      <c r="TN24" s="101"/>
      <c r="TO24" s="101"/>
      <c r="TP24" s="101"/>
      <c r="TQ24" s="101"/>
      <c r="TR24" s="101"/>
      <c r="TS24" s="101"/>
      <c r="TT24" s="101"/>
      <c r="TU24" s="101"/>
      <c r="TV24" s="101"/>
      <c r="TW24" s="101"/>
      <c r="TX24" s="101"/>
      <c r="TY24" s="101"/>
      <c r="TZ24" s="101"/>
      <c r="UA24" s="101"/>
      <c r="UB24" s="101"/>
      <c r="UC24" s="101"/>
      <c r="UD24" s="101"/>
      <c r="UE24" s="101"/>
      <c r="UF24" s="101"/>
      <c r="UG24" s="101"/>
      <c r="UH24" s="101"/>
      <c r="UI24" s="101"/>
      <c r="UJ24" s="101"/>
      <c r="UK24" s="101"/>
      <c r="UL24" s="101"/>
      <c r="UM24" s="101"/>
      <c r="UN24" s="101"/>
      <c r="UO24" s="101"/>
      <c r="UP24" s="101"/>
      <c r="UQ24" s="101"/>
      <c r="UR24" s="101"/>
      <c r="US24" s="101"/>
      <c r="UT24" s="101"/>
      <c r="UU24" s="101"/>
      <c r="UV24" s="101"/>
      <c r="UW24" s="101"/>
      <c r="UX24" s="101"/>
      <c r="UY24" s="101"/>
      <c r="UZ24" s="101"/>
      <c r="VA24" s="101"/>
      <c r="VB24" s="101"/>
      <c r="VC24" s="101"/>
      <c r="VD24" s="101"/>
      <c r="VE24" s="101"/>
      <c r="VF24" s="101"/>
      <c r="VG24" s="101"/>
      <c r="VH24" s="101"/>
      <c r="VI24" s="101"/>
      <c r="VJ24" s="101"/>
      <c r="VK24" s="101"/>
      <c r="VL24" s="101"/>
      <c r="VM24" s="101"/>
      <c r="VN24" s="101"/>
      <c r="VO24" s="101"/>
      <c r="VP24" s="101"/>
      <c r="VQ24" s="101"/>
      <c r="VR24" s="101"/>
      <c r="VS24" s="101"/>
      <c r="VT24" s="101"/>
      <c r="VU24" s="101"/>
      <c r="VV24" s="101"/>
      <c r="VW24" s="101"/>
      <c r="VX24" s="101"/>
      <c r="VY24" s="101"/>
      <c r="VZ24" s="101"/>
      <c r="WA24" s="101"/>
      <c r="WB24" s="101"/>
      <c r="WC24" s="101"/>
      <c r="WD24" s="101"/>
      <c r="WE24" s="101"/>
      <c r="WF24" s="101"/>
      <c r="WG24" s="101"/>
      <c r="WH24" s="101"/>
      <c r="WI24" s="101"/>
      <c r="WJ24" s="101"/>
      <c r="WK24" s="101"/>
      <c r="WL24" s="101"/>
      <c r="WM24" s="101"/>
      <c r="WN24" s="101"/>
      <c r="WO24" s="101"/>
      <c r="WP24" s="101"/>
      <c r="WQ24" s="101"/>
      <c r="WR24" s="101"/>
      <c r="WS24" s="101"/>
      <c r="WT24" s="101"/>
      <c r="WU24" s="101"/>
      <c r="WV24" s="101"/>
      <c r="WW24" s="101"/>
      <c r="WX24" s="101"/>
      <c r="WY24" s="101"/>
      <c r="WZ24" s="101"/>
      <c r="XA24" s="101"/>
      <c r="XB24" s="101"/>
      <c r="XC24" s="101"/>
      <c r="XD24" s="101"/>
      <c r="XE24" s="101"/>
      <c r="XF24" s="101"/>
      <c r="XG24" s="101"/>
      <c r="XH24" s="101"/>
      <c r="XI24" s="101"/>
      <c r="XJ24" s="101"/>
      <c r="XK24" s="101"/>
      <c r="XL24" s="101"/>
      <c r="XM24" s="101"/>
      <c r="XN24" s="101"/>
      <c r="XO24" s="101"/>
      <c r="XP24" s="101"/>
      <c r="XQ24" s="101"/>
      <c r="XR24" s="101"/>
      <c r="XS24" s="101"/>
      <c r="XT24" s="101"/>
      <c r="XU24" s="101"/>
      <c r="XV24" s="101"/>
      <c r="XW24" s="101"/>
      <c r="XX24" s="101"/>
      <c r="XY24" s="101"/>
      <c r="XZ24" s="101"/>
      <c r="YA24" s="101"/>
      <c r="YB24" s="101"/>
      <c r="YC24" s="101"/>
      <c r="YD24" s="101"/>
      <c r="YE24" s="101"/>
      <c r="YF24" s="101"/>
      <c r="YG24" s="101"/>
      <c r="YH24" s="101"/>
      <c r="YI24" s="101"/>
      <c r="YJ24" s="101"/>
      <c r="YK24" s="101"/>
      <c r="YL24" s="101"/>
      <c r="YM24" s="101"/>
      <c r="YN24" s="101"/>
      <c r="YO24" s="101"/>
      <c r="YP24" s="101"/>
      <c r="YQ24" s="101"/>
      <c r="YR24" s="101"/>
      <c r="YS24" s="101"/>
      <c r="YT24" s="101"/>
      <c r="YU24" s="101"/>
      <c r="YV24" s="101"/>
      <c r="YW24" s="101"/>
      <c r="YX24" s="101"/>
      <c r="YY24" s="101"/>
      <c r="YZ24" s="101"/>
      <c r="ZA24" s="101"/>
      <c r="ZB24" s="101"/>
      <c r="ZC24" s="101"/>
      <c r="ZD24" s="101"/>
      <c r="ZE24" s="101"/>
      <c r="ZF24" s="101"/>
      <c r="ZG24" s="101"/>
      <c r="ZH24" s="101"/>
      <c r="ZI24" s="101"/>
      <c r="ZJ24" s="101"/>
      <c r="ZK24" s="101"/>
      <c r="ZL24" s="101"/>
      <c r="ZM24" s="101"/>
      <c r="ZN24" s="101"/>
      <c r="ZO24" s="101"/>
      <c r="ZP24" s="101"/>
      <c r="ZQ24" s="101"/>
      <c r="ZR24" s="101"/>
      <c r="ZS24" s="101"/>
      <c r="ZT24" s="101"/>
      <c r="ZU24" s="101"/>
      <c r="ZV24" s="101"/>
      <c r="ZW24" s="101"/>
      <c r="ZX24" s="101"/>
      <c r="ZY24" s="101"/>
      <c r="ZZ24" s="101"/>
      <c r="AAA24" s="101"/>
      <c r="AAB24" s="101"/>
      <c r="AAC24" s="101"/>
      <c r="AAD24" s="101"/>
      <c r="AAE24" s="101"/>
      <c r="AAF24" s="101"/>
      <c r="AAG24" s="101"/>
      <c r="AAH24" s="101"/>
      <c r="AAI24" s="101"/>
      <c r="AAJ24" s="101"/>
      <c r="AAK24" s="101"/>
      <c r="AAL24" s="101"/>
      <c r="AAM24" s="101"/>
      <c r="AAN24" s="101"/>
      <c r="AAO24" s="101"/>
      <c r="AAP24" s="101"/>
      <c r="AAQ24" s="101"/>
      <c r="AAR24" s="101"/>
      <c r="AAS24" s="101"/>
      <c r="AAT24" s="101"/>
      <c r="AAU24" s="101"/>
      <c r="AAV24" s="101"/>
      <c r="AAW24" s="101"/>
      <c r="AAX24" s="101"/>
      <c r="AAY24" s="101"/>
      <c r="AAZ24" s="101"/>
      <c r="ABA24" s="101"/>
      <c r="ABB24" s="101"/>
      <c r="ABC24" s="101"/>
      <c r="ABD24" s="101"/>
      <c r="ABE24" s="101"/>
      <c r="ABF24" s="101"/>
      <c r="ABG24" s="101"/>
      <c r="ABH24" s="101"/>
      <c r="ABI24" s="101"/>
      <c r="ABJ24" s="101"/>
      <c r="ABK24" s="101"/>
      <c r="ABL24" s="101"/>
      <c r="ABM24" s="101"/>
      <c r="ABN24" s="101"/>
      <c r="ABO24" s="101"/>
      <c r="ABP24" s="101"/>
      <c r="ABQ24" s="101"/>
      <c r="ABR24" s="101"/>
      <c r="ABS24" s="101"/>
      <c r="ABT24" s="101"/>
      <c r="ABU24" s="101"/>
      <c r="ABV24" s="101"/>
      <c r="ABW24" s="101"/>
      <c r="ABX24" s="101"/>
      <c r="ABY24" s="101"/>
      <c r="ABZ24" s="101"/>
      <c r="ACA24" s="101"/>
      <c r="ACB24" s="101"/>
      <c r="ACC24" s="101"/>
      <c r="ACD24" s="101"/>
      <c r="ACE24" s="101"/>
      <c r="ACF24" s="101"/>
      <c r="ACG24" s="101"/>
      <c r="ACH24" s="101"/>
      <c r="ACI24" s="101"/>
      <c r="ACJ24" s="101"/>
      <c r="ACK24" s="101"/>
      <c r="ACL24" s="101"/>
      <c r="ACM24" s="101"/>
      <c r="ACN24" s="101"/>
      <c r="ACO24" s="101"/>
      <c r="ACP24" s="101"/>
      <c r="ACQ24" s="101"/>
      <c r="ACR24" s="101"/>
      <c r="ACS24" s="101"/>
      <c r="ACT24" s="101"/>
      <c r="ACU24" s="101"/>
      <c r="ACV24" s="101"/>
      <c r="ACW24" s="101"/>
      <c r="ACX24" s="101"/>
      <c r="ACY24" s="101"/>
      <c r="ACZ24" s="101"/>
      <c r="ADA24" s="101"/>
      <c r="ADB24" s="101"/>
      <c r="ADC24" s="101"/>
      <c r="ADD24" s="101"/>
      <c r="ADE24" s="101"/>
      <c r="ADF24" s="101"/>
      <c r="ADG24" s="101"/>
      <c r="ADH24" s="101"/>
      <c r="ADI24" s="101"/>
      <c r="ADJ24" s="101"/>
      <c r="ADK24" s="101"/>
      <c r="ADL24" s="101"/>
      <c r="ADM24" s="101"/>
      <c r="ADN24" s="101"/>
      <c r="ADO24" s="101"/>
      <c r="ADP24" s="101"/>
      <c r="ADQ24" s="101"/>
      <c r="ADR24" s="101"/>
      <c r="ADS24" s="101"/>
      <c r="ADT24" s="101"/>
      <c r="ADU24" s="101"/>
      <c r="ADV24" s="101"/>
      <c r="ADW24" s="101"/>
      <c r="ADX24" s="101"/>
      <c r="ADY24" s="101"/>
      <c r="ADZ24" s="101"/>
      <c r="AEA24" s="101"/>
      <c r="AEB24" s="101"/>
      <c r="AEC24" s="101"/>
      <c r="AED24" s="101"/>
      <c r="AEE24" s="101"/>
      <c r="AEF24" s="101"/>
      <c r="AEG24" s="101"/>
      <c r="AEH24" s="101"/>
      <c r="AEI24" s="101"/>
      <c r="AEJ24" s="101"/>
      <c r="AEK24" s="101"/>
      <c r="AEL24" s="101"/>
      <c r="AEM24" s="101"/>
      <c r="AEN24" s="101"/>
      <c r="AEO24" s="101"/>
      <c r="AEP24" s="101"/>
      <c r="AEQ24" s="101"/>
      <c r="AER24" s="101"/>
      <c r="AES24" s="101"/>
      <c r="AET24" s="101"/>
      <c r="AEU24" s="101"/>
      <c r="AEV24" s="101"/>
      <c r="AEW24" s="101"/>
      <c r="AEX24" s="101"/>
      <c r="AEY24" s="101"/>
      <c r="AEZ24" s="101"/>
      <c r="AFA24" s="101"/>
      <c r="AFB24" s="101"/>
      <c r="AFC24" s="101"/>
      <c r="AFD24" s="101"/>
      <c r="AFE24" s="101"/>
      <c r="AFF24" s="101"/>
      <c r="AFG24" s="101"/>
      <c r="AFH24" s="101"/>
      <c r="AFI24" s="101"/>
      <c r="AFJ24" s="101"/>
      <c r="AFK24" s="101"/>
      <c r="AFL24" s="101"/>
      <c r="AFM24" s="101"/>
      <c r="AFN24" s="101"/>
      <c r="AFO24" s="101"/>
      <c r="AFP24" s="101"/>
      <c r="AFQ24" s="101"/>
      <c r="AFR24" s="101"/>
      <c r="AFS24" s="101"/>
      <c r="AFT24" s="101"/>
      <c r="AFU24" s="101"/>
      <c r="AFV24" s="101"/>
      <c r="AFW24" s="101"/>
      <c r="AFX24" s="101"/>
      <c r="AFY24" s="101"/>
      <c r="AFZ24" s="101"/>
      <c r="AGA24" s="101"/>
      <c r="AGB24" s="101"/>
      <c r="AGC24" s="101"/>
      <c r="AGD24" s="101"/>
      <c r="AGE24" s="101"/>
      <c r="AGF24" s="101"/>
      <c r="AGG24" s="101"/>
      <c r="AGH24" s="101"/>
      <c r="AGI24" s="101"/>
      <c r="AGJ24" s="101"/>
      <c r="AGK24" s="101"/>
      <c r="AGL24" s="101"/>
      <c r="AGM24" s="101"/>
      <c r="AGN24" s="101"/>
      <c r="AGO24" s="101"/>
      <c r="AGP24" s="101"/>
      <c r="AGQ24" s="101"/>
      <c r="AGR24" s="101"/>
      <c r="AGS24" s="101"/>
      <c r="AGT24" s="101"/>
      <c r="AGU24" s="101"/>
      <c r="AGV24" s="101"/>
      <c r="AGW24" s="101"/>
      <c r="AGX24" s="101"/>
      <c r="AGY24" s="101"/>
      <c r="AGZ24" s="101"/>
      <c r="AHA24" s="101"/>
      <c r="AHB24" s="101"/>
      <c r="AHC24" s="101"/>
      <c r="AHD24" s="101"/>
      <c r="AHE24" s="101"/>
      <c r="AHF24" s="101"/>
      <c r="AHG24" s="101"/>
      <c r="AHH24" s="101"/>
      <c r="AHI24" s="101"/>
      <c r="AHJ24" s="101"/>
      <c r="AHK24" s="101"/>
      <c r="AHL24" s="101"/>
      <c r="AHM24" s="101"/>
      <c r="AHN24" s="101"/>
      <c r="AHO24" s="101"/>
      <c r="AHP24" s="101"/>
      <c r="AHQ24" s="101"/>
      <c r="AHR24" s="101"/>
      <c r="AHS24" s="101"/>
      <c r="AHT24" s="101"/>
      <c r="AHU24" s="101"/>
      <c r="AHV24" s="101"/>
      <c r="AHW24" s="101"/>
      <c r="AHX24" s="101"/>
      <c r="AHY24" s="101"/>
      <c r="AHZ24" s="101"/>
      <c r="AIA24" s="101"/>
      <c r="AIB24" s="101"/>
      <c r="AIC24" s="101"/>
      <c r="AID24" s="101"/>
      <c r="AIE24" s="101"/>
      <c r="AIF24" s="101"/>
      <c r="AIG24" s="101"/>
      <c r="AIH24" s="101"/>
      <c r="AII24" s="101"/>
      <c r="AIJ24" s="101"/>
      <c r="AIK24" s="101"/>
      <c r="AIL24" s="101"/>
      <c r="AIM24" s="101"/>
      <c r="AIN24" s="101"/>
      <c r="AIO24" s="101"/>
      <c r="AIP24" s="101"/>
      <c r="AIQ24" s="101"/>
      <c r="AIR24" s="101"/>
      <c r="AIS24" s="101"/>
      <c r="AIT24" s="101"/>
      <c r="AIU24" s="101"/>
      <c r="AIV24" s="101"/>
      <c r="AIW24" s="101"/>
      <c r="AIX24" s="101"/>
      <c r="AIY24" s="101"/>
      <c r="AIZ24" s="101"/>
      <c r="AJA24" s="101"/>
      <c r="AJB24" s="101"/>
      <c r="AJC24" s="101"/>
      <c r="AJD24" s="101"/>
      <c r="AJE24" s="101"/>
      <c r="AJF24" s="101"/>
      <c r="AJG24" s="101"/>
      <c r="AJH24" s="101"/>
      <c r="AJI24" s="101"/>
      <c r="AJJ24" s="101"/>
      <c r="AJK24" s="101"/>
      <c r="AJL24" s="101"/>
      <c r="AJM24" s="101"/>
      <c r="AJN24" s="101"/>
      <c r="AJO24" s="101"/>
      <c r="AJP24" s="101"/>
      <c r="AJQ24" s="101"/>
      <c r="AJR24" s="101"/>
      <c r="AJS24" s="101"/>
      <c r="AJT24" s="101"/>
      <c r="AJU24" s="101"/>
      <c r="AJV24" s="101"/>
      <c r="AJW24" s="101"/>
      <c r="AJX24" s="101"/>
      <c r="AJY24" s="101"/>
      <c r="AJZ24" s="101"/>
      <c r="AKA24" s="101"/>
      <c r="AKB24" s="101"/>
      <c r="AKC24" s="101"/>
      <c r="AKD24" s="101"/>
      <c r="AKE24" s="101"/>
      <c r="AKF24" s="101"/>
      <c r="AKG24" s="101"/>
      <c r="AKH24" s="101"/>
      <c r="AKI24" s="101"/>
      <c r="AKJ24" s="101"/>
      <c r="AKK24" s="101"/>
      <c r="AKL24" s="101"/>
      <c r="AKM24" s="101"/>
      <c r="AKN24" s="101"/>
      <c r="AKO24" s="101"/>
      <c r="AKP24" s="101"/>
      <c r="AKQ24" s="101"/>
      <c r="AKR24" s="101"/>
      <c r="AKS24" s="101"/>
      <c r="AKT24" s="101"/>
      <c r="AKU24" s="101"/>
      <c r="AKV24" s="101"/>
      <c r="AKW24" s="101"/>
      <c r="AKX24" s="101"/>
      <c r="AKY24" s="101"/>
      <c r="AKZ24" s="101"/>
      <c r="ALA24" s="101"/>
      <c r="ALB24" s="101"/>
      <c r="ALC24" s="101"/>
      <c r="ALD24" s="101"/>
      <c r="ALE24" s="101"/>
      <c r="ALF24" s="101"/>
      <c r="ALG24" s="101"/>
      <c r="ALH24" s="101"/>
      <c r="ALI24" s="101"/>
      <c r="ALJ24" s="101"/>
      <c r="ALK24" s="101"/>
      <c r="ALL24" s="101"/>
      <c r="ALM24" s="101"/>
      <c r="ALN24" s="101"/>
      <c r="ALO24" s="101"/>
      <c r="ALP24" s="101"/>
      <c r="ALQ24" s="101"/>
      <c r="ALR24" s="101"/>
      <c r="ALS24" s="101"/>
    </row>
    <row r="25" spans="1:1007" x14ac:dyDescent="0.2">
      <c r="A25" s="26" t="s">
        <v>26</v>
      </c>
      <c r="C25" s="95"/>
      <c r="D25" s="95"/>
      <c r="E25" s="95"/>
      <c r="F25" s="96">
        <v>4.0199999999999996</v>
      </c>
      <c r="G25" s="95"/>
      <c r="H25" s="96">
        <v>14.2</v>
      </c>
      <c r="I25" s="95"/>
      <c r="J25" s="96">
        <v>32.020000000000003</v>
      </c>
      <c r="K25" s="102"/>
      <c r="L25" s="103"/>
      <c r="M25" s="96"/>
      <c r="N25" s="96"/>
      <c r="Q25" s="27">
        <v>13.79</v>
      </c>
    </row>
    <row r="26" spans="1:1007" x14ac:dyDescent="0.2">
      <c r="A26" s="26" t="s">
        <v>27</v>
      </c>
      <c r="C26" s="95"/>
      <c r="D26" s="95"/>
      <c r="E26" s="95"/>
      <c r="F26" s="96">
        <v>0</v>
      </c>
      <c r="G26" s="95"/>
      <c r="H26" s="96">
        <v>0</v>
      </c>
      <c r="I26" s="95"/>
      <c r="J26" s="96">
        <v>0</v>
      </c>
      <c r="K26" s="102"/>
      <c r="L26" s="103"/>
      <c r="M26" s="96"/>
      <c r="N26" s="96"/>
      <c r="Q26" s="27">
        <v>0.01</v>
      </c>
    </row>
    <row r="27" spans="1:1007" x14ac:dyDescent="0.2">
      <c r="A27" s="26" t="s">
        <v>100</v>
      </c>
      <c r="C27" s="95"/>
      <c r="D27" s="95"/>
      <c r="E27" s="95"/>
      <c r="F27" s="96">
        <v>5.0199999999999996</v>
      </c>
      <c r="G27" s="95"/>
      <c r="H27" s="96">
        <v>10.64</v>
      </c>
      <c r="I27" s="95"/>
      <c r="J27" s="96">
        <v>2.04</v>
      </c>
      <c r="K27" s="102"/>
      <c r="L27" s="103"/>
      <c r="M27" s="96"/>
      <c r="N27" s="96"/>
      <c r="Q27" s="27">
        <v>0.15</v>
      </c>
    </row>
    <row r="28" spans="1:1007" x14ac:dyDescent="0.2">
      <c r="A28" s="26" t="s">
        <v>322</v>
      </c>
      <c r="C28" s="95"/>
      <c r="D28" s="95"/>
      <c r="E28" s="95"/>
      <c r="F28" s="96"/>
      <c r="G28" s="95"/>
      <c r="H28" s="96"/>
      <c r="I28" s="95"/>
      <c r="J28" s="96"/>
      <c r="K28" s="102"/>
      <c r="L28" s="103"/>
      <c r="M28" s="96"/>
      <c r="N28" s="96"/>
      <c r="Q28" s="27">
        <v>0.03</v>
      </c>
    </row>
    <row r="29" spans="1:1007" x14ac:dyDescent="0.2">
      <c r="A29" s="26" t="s">
        <v>323</v>
      </c>
      <c r="C29" s="95"/>
      <c r="D29" s="95"/>
      <c r="E29" s="95"/>
      <c r="F29" s="96"/>
      <c r="G29" s="95"/>
      <c r="H29" s="96"/>
      <c r="I29" s="95"/>
      <c r="J29" s="96"/>
      <c r="K29" s="102"/>
      <c r="L29" s="103"/>
      <c r="M29" s="96"/>
      <c r="N29" s="96"/>
      <c r="Q29" s="27">
        <v>0.26</v>
      </c>
    </row>
    <row r="30" spans="1:1007" x14ac:dyDescent="0.2">
      <c r="A30" s="26" t="s">
        <v>17</v>
      </c>
      <c r="C30" s="95"/>
      <c r="D30" s="95"/>
      <c r="E30" s="95"/>
      <c r="F30" s="96">
        <v>9.02</v>
      </c>
      <c r="G30" s="95"/>
      <c r="H30" s="96">
        <v>20.8</v>
      </c>
      <c r="I30" s="95"/>
      <c r="J30" s="96">
        <v>34.22</v>
      </c>
      <c r="K30" s="102"/>
      <c r="L30" s="103"/>
      <c r="M30" s="96"/>
      <c r="N30" s="96"/>
      <c r="Q30" s="27">
        <v>13.79</v>
      </c>
      <c r="R30" s="27">
        <v>46.88</v>
      </c>
    </row>
    <row r="31" spans="1:1007" x14ac:dyDescent="0.2">
      <c r="A31" s="26" t="s">
        <v>101</v>
      </c>
      <c r="C31" s="95"/>
      <c r="D31" s="95"/>
      <c r="E31" s="95"/>
      <c r="F31" s="96">
        <v>2.02</v>
      </c>
      <c r="G31" s="95"/>
      <c r="H31" s="96">
        <v>10.039999999999999</v>
      </c>
      <c r="I31" s="95"/>
      <c r="J31" s="96">
        <v>2</v>
      </c>
      <c r="K31" s="102"/>
      <c r="L31" s="103"/>
      <c r="M31" s="96"/>
      <c r="N31" s="96"/>
      <c r="Q31" s="27">
        <v>4.6500000000000004</v>
      </c>
    </row>
    <row r="32" spans="1:1007" x14ac:dyDescent="0.2">
      <c r="C32" s="95"/>
      <c r="D32" s="95"/>
      <c r="E32" s="95"/>
      <c r="F32" s="96"/>
      <c r="G32" s="95"/>
      <c r="H32" s="96"/>
      <c r="I32" s="95"/>
      <c r="J32" s="96"/>
      <c r="K32" s="102"/>
      <c r="L32" s="103"/>
      <c r="M32" s="96"/>
      <c r="N32" s="96"/>
    </row>
    <row r="33" spans="1:28" s="88" customFormat="1" x14ac:dyDescent="0.2">
      <c r="A33" s="88" t="s">
        <v>104</v>
      </c>
      <c r="C33" s="105"/>
      <c r="D33" s="105"/>
      <c r="E33" s="105"/>
      <c r="G33" s="105"/>
      <c r="I33" s="105"/>
      <c r="K33" s="105"/>
      <c r="L33" s="105"/>
      <c r="O33" s="105"/>
      <c r="P33" s="105"/>
      <c r="Q33" s="92"/>
      <c r="R33" s="92"/>
      <c r="S33" s="105"/>
      <c r="T33" s="92"/>
      <c r="U33" s="92"/>
      <c r="V33" s="92"/>
      <c r="W33" s="92"/>
      <c r="X33" s="92"/>
      <c r="Y33" s="92"/>
      <c r="Z33" s="92"/>
      <c r="AA33" s="92"/>
      <c r="AB33" s="92"/>
    </row>
    <row r="34" spans="1:28" s="88" customFormat="1" x14ac:dyDescent="0.2">
      <c r="A34" s="88" t="s">
        <v>1133</v>
      </c>
      <c r="C34" s="105"/>
      <c r="D34" s="105"/>
      <c r="E34" s="105"/>
      <c r="F34" s="88">
        <v>3</v>
      </c>
      <c r="G34" s="105"/>
      <c r="H34" s="88">
        <v>6</v>
      </c>
      <c r="I34" s="105"/>
      <c r="J34" s="88">
        <v>5</v>
      </c>
      <c r="K34" s="105"/>
      <c r="L34" s="105"/>
      <c r="M34" s="88">
        <v>7</v>
      </c>
      <c r="O34" s="105"/>
      <c r="P34" s="105"/>
      <c r="Q34" s="92">
        <v>12</v>
      </c>
      <c r="R34" s="92"/>
      <c r="S34" s="105"/>
      <c r="T34" s="92"/>
      <c r="U34" s="92"/>
      <c r="V34" s="92"/>
      <c r="W34" s="92"/>
      <c r="X34" s="92"/>
      <c r="Y34" s="92"/>
      <c r="Z34" s="92"/>
      <c r="AA34" s="92"/>
      <c r="AB34" s="92"/>
    </row>
    <row r="35" spans="1:28" x14ac:dyDescent="0.2">
      <c r="A35" s="101" t="s">
        <v>106</v>
      </c>
      <c r="B35" s="106" t="s">
        <v>438</v>
      </c>
      <c r="C35" s="102"/>
      <c r="D35" s="102"/>
      <c r="E35" s="102"/>
      <c r="F35" s="100">
        <v>1</v>
      </c>
      <c r="G35" s="102"/>
      <c r="H35" s="100">
        <v>2</v>
      </c>
      <c r="I35" s="102"/>
      <c r="J35" s="100">
        <v>2</v>
      </c>
      <c r="K35" s="102"/>
      <c r="L35" s="103"/>
      <c r="Q35" s="27">
        <v>7</v>
      </c>
    </row>
    <row r="36" spans="1:28" x14ac:dyDescent="0.2">
      <c r="A36" s="26" t="s">
        <v>214</v>
      </c>
      <c r="B36" s="87" t="s">
        <v>495</v>
      </c>
      <c r="Q36" s="27">
        <v>2</v>
      </c>
      <c r="R36" s="27">
        <v>2</v>
      </c>
    </row>
    <row r="37" spans="1:28" x14ac:dyDescent="0.2">
      <c r="A37" s="26" t="s">
        <v>36</v>
      </c>
      <c r="B37" s="87" t="s">
        <v>37</v>
      </c>
      <c r="C37" s="102"/>
      <c r="D37" s="102"/>
      <c r="E37" s="102"/>
      <c r="G37" s="102"/>
      <c r="H37" s="27">
        <v>1</v>
      </c>
      <c r="I37" s="102"/>
      <c r="K37" s="102"/>
      <c r="L37" s="103"/>
      <c r="Q37" s="27">
        <v>5</v>
      </c>
      <c r="R37" s="27">
        <v>2</v>
      </c>
    </row>
    <row r="38" spans="1:28" x14ac:dyDescent="0.2">
      <c r="A38" s="26" t="s">
        <v>1177</v>
      </c>
      <c r="C38" s="102"/>
      <c r="D38" s="102"/>
      <c r="E38" s="102"/>
      <c r="F38" s="27">
        <v>10</v>
      </c>
      <c r="G38" s="102"/>
      <c r="H38" s="27">
        <v>17</v>
      </c>
      <c r="I38" s="102"/>
      <c r="J38" s="27">
        <v>1</v>
      </c>
      <c r="K38" s="102"/>
      <c r="L38" s="103"/>
      <c r="M38" s="27">
        <v>2</v>
      </c>
      <c r="Q38" s="27">
        <v>20</v>
      </c>
      <c r="R38" s="27">
        <v>1</v>
      </c>
    </row>
    <row r="39" spans="1:28" x14ac:dyDescent="0.2">
      <c r="B39" s="26"/>
      <c r="F39" s="26"/>
      <c r="H39" s="26"/>
      <c r="J39" s="26"/>
      <c r="M39" s="26"/>
      <c r="N39" s="26"/>
    </row>
    <row r="40" spans="1:28" x14ac:dyDescent="0.2">
      <c r="A40" s="26" t="s">
        <v>15</v>
      </c>
      <c r="B40" s="87" t="s">
        <v>440</v>
      </c>
      <c r="F40" s="26"/>
      <c r="H40" s="26"/>
      <c r="J40" s="26"/>
      <c r="M40" s="26"/>
      <c r="N40" s="26"/>
      <c r="Q40" s="27">
        <v>4</v>
      </c>
    </row>
    <row r="41" spans="1:28" x14ac:dyDescent="0.2">
      <c r="A41" s="26" t="s">
        <v>6</v>
      </c>
      <c r="B41" s="26" t="s">
        <v>81</v>
      </c>
      <c r="C41" s="102"/>
      <c r="D41" s="102"/>
      <c r="E41" s="102"/>
      <c r="G41" s="102"/>
      <c r="I41" s="102"/>
      <c r="J41" s="27">
        <v>1</v>
      </c>
      <c r="K41" s="102"/>
      <c r="L41" s="103"/>
      <c r="M41" s="27">
        <v>1</v>
      </c>
      <c r="Q41" s="27">
        <v>1</v>
      </c>
    </row>
    <row r="42" spans="1:28" x14ac:dyDescent="0.2">
      <c r="A42" s="26" t="s">
        <v>31</v>
      </c>
      <c r="B42" s="87" t="s">
        <v>327</v>
      </c>
      <c r="Q42" s="27">
        <v>1</v>
      </c>
    </row>
    <row r="43" spans="1:28" x14ac:dyDescent="0.2">
      <c r="A43" s="26" t="s">
        <v>132</v>
      </c>
      <c r="B43" s="87" t="s">
        <v>330</v>
      </c>
      <c r="C43" s="102"/>
      <c r="D43" s="102"/>
      <c r="E43" s="102"/>
      <c r="G43" s="102"/>
      <c r="H43" s="27">
        <v>1</v>
      </c>
      <c r="I43" s="102"/>
      <c r="K43" s="102"/>
      <c r="L43" s="103"/>
    </row>
    <row r="44" spans="1:28" x14ac:dyDescent="0.2">
      <c r="A44" s="26" t="s">
        <v>28</v>
      </c>
      <c r="B44" s="87" t="s">
        <v>332</v>
      </c>
      <c r="C44" s="102"/>
      <c r="D44" s="102"/>
      <c r="E44" s="102"/>
      <c r="G44" s="102"/>
      <c r="I44" s="102"/>
      <c r="J44" s="27">
        <v>1</v>
      </c>
      <c r="K44" s="102"/>
      <c r="L44" s="103"/>
      <c r="Q44" s="27">
        <v>2</v>
      </c>
    </row>
    <row r="45" spans="1:28" x14ac:dyDescent="0.2">
      <c r="A45" s="26" t="s">
        <v>3</v>
      </c>
      <c r="B45" s="107" t="s">
        <v>1188</v>
      </c>
      <c r="C45" s="102"/>
      <c r="D45" s="102"/>
      <c r="E45" s="102"/>
      <c r="F45" s="27">
        <v>1</v>
      </c>
      <c r="G45" s="102"/>
      <c r="H45" s="27">
        <v>1</v>
      </c>
      <c r="I45" s="102"/>
      <c r="K45" s="102"/>
      <c r="L45" s="103"/>
      <c r="N45" s="27">
        <v>1</v>
      </c>
      <c r="Q45" s="27">
        <v>1</v>
      </c>
    </row>
    <row r="46" spans="1:28" x14ac:dyDescent="0.2">
      <c r="A46" s="108" t="s">
        <v>1264</v>
      </c>
      <c r="B46" s="107" t="s">
        <v>1189</v>
      </c>
      <c r="C46" s="102"/>
      <c r="D46" s="102"/>
      <c r="E46" s="102"/>
      <c r="G46" s="102"/>
      <c r="I46" s="102"/>
      <c r="K46" s="102"/>
      <c r="L46" s="103"/>
      <c r="Q46" s="27">
        <v>1</v>
      </c>
    </row>
    <row r="47" spans="1:28" x14ac:dyDescent="0.2">
      <c r="A47" s="108" t="s">
        <v>1278</v>
      </c>
      <c r="B47" s="87" t="s">
        <v>805</v>
      </c>
      <c r="C47" s="102"/>
      <c r="D47" s="102"/>
      <c r="E47" s="102"/>
      <c r="G47" s="102"/>
      <c r="I47" s="102"/>
      <c r="K47" s="102"/>
      <c r="L47" s="103"/>
      <c r="N47" s="27">
        <v>1</v>
      </c>
    </row>
    <row r="48" spans="1:28" x14ac:dyDescent="0.2">
      <c r="A48" s="26" t="s">
        <v>24</v>
      </c>
      <c r="B48" s="87" t="s">
        <v>320</v>
      </c>
      <c r="C48" s="102"/>
      <c r="D48" s="102"/>
      <c r="E48" s="102"/>
      <c r="G48" s="102"/>
      <c r="I48" s="102"/>
      <c r="K48" s="102"/>
      <c r="L48" s="103"/>
      <c r="M48" s="27">
        <v>1</v>
      </c>
      <c r="Q48" s="27">
        <v>1</v>
      </c>
    </row>
    <row r="49" spans="1:28" x14ac:dyDescent="0.2">
      <c r="A49" s="26" t="s">
        <v>7</v>
      </c>
      <c r="B49" s="87" t="s">
        <v>335</v>
      </c>
      <c r="C49" s="102"/>
      <c r="D49" s="102"/>
      <c r="E49" s="102"/>
      <c r="F49" s="27">
        <v>8</v>
      </c>
      <c r="G49" s="102"/>
      <c r="H49" s="27">
        <v>10</v>
      </c>
      <c r="I49" s="102"/>
      <c r="J49" s="27">
        <v>11</v>
      </c>
      <c r="K49" s="102"/>
      <c r="L49" s="103"/>
      <c r="M49" s="27">
        <v>9</v>
      </c>
      <c r="Q49" s="27">
        <v>12</v>
      </c>
    </row>
    <row r="50" spans="1:28" x14ac:dyDescent="0.2">
      <c r="A50" s="26" t="s">
        <v>11</v>
      </c>
      <c r="B50" s="87" t="s">
        <v>47</v>
      </c>
      <c r="C50" s="102"/>
      <c r="D50" s="102"/>
      <c r="E50" s="102"/>
      <c r="F50" s="27">
        <v>1</v>
      </c>
      <c r="G50" s="102"/>
      <c r="H50" s="27">
        <v>2</v>
      </c>
      <c r="I50" s="102"/>
      <c r="J50" s="27">
        <v>2</v>
      </c>
      <c r="K50" s="102"/>
      <c r="L50" s="103"/>
      <c r="M50" s="27">
        <v>2</v>
      </c>
      <c r="Q50" s="27">
        <v>3</v>
      </c>
    </row>
    <row r="51" spans="1:28" x14ac:dyDescent="0.2">
      <c r="A51" s="26" t="s">
        <v>135</v>
      </c>
      <c r="B51" s="87" t="s">
        <v>318</v>
      </c>
      <c r="C51" s="102"/>
      <c r="D51" s="102"/>
      <c r="E51" s="102"/>
      <c r="G51" s="102"/>
      <c r="H51" s="27">
        <v>1</v>
      </c>
      <c r="I51" s="102"/>
      <c r="J51" s="27">
        <v>1</v>
      </c>
      <c r="K51" s="102"/>
      <c r="L51" s="103"/>
      <c r="Q51" s="27">
        <v>1</v>
      </c>
    </row>
    <row r="52" spans="1:28" x14ac:dyDescent="0.2">
      <c r="A52" s="26" t="s">
        <v>8</v>
      </c>
      <c r="B52" s="87" t="s">
        <v>336</v>
      </c>
      <c r="C52" s="102"/>
      <c r="D52" s="102"/>
      <c r="E52" s="102"/>
      <c r="G52" s="102"/>
      <c r="I52" s="102"/>
      <c r="K52" s="102"/>
      <c r="L52" s="103"/>
      <c r="M52" s="27">
        <v>1</v>
      </c>
      <c r="Q52" s="27">
        <v>5</v>
      </c>
    </row>
    <row r="53" spans="1:28" x14ac:dyDescent="0.2">
      <c r="A53" s="26" t="s">
        <v>9</v>
      </c>
      <c r="B53" s="87" t="s">
        <v>442</v>
      </c>
      <c r="C53" s="102"/>
      <c r="D53" s="102"/>
      <c r="E53" s="102"/>
      <c r="G53" s="102"/>
      <c r="H53" s="27">
        <v>2</v>
      </c>
      <c r="I53" s="102"/>
      <c r="K53" s="102"/>
      <c r="L53" s="103"/>
      <c r="M53" s="27">
        <v>2</v>
      </c>
      <c r="Q53" s="27">
        <v>6</v>
      </c>
    </row>
    <row r="54" spans="1:28" x14ac:dyDescent="0.2">
      <c r="A54" s="26" t="s">
        <v>215</v>
      </c>
      <c r="B54" s="87" t="s">
        <v>321</v>
      </c>
      <c r="C54" s="102"/>
      <c r="D54" s="102"/>
      <c r="E54" s="102"/>
      <c r="G54" s="102"/>
      <c r="I54" s="102"/>
      <c r="K54" s="102"/>
      <c r="L54" s="103"/>
      <c r="N54" s="27">
        <v>1</v>
      </c>
      <c r="Q54" s="27">
        <v>2</v>
      </c>
      <c r="R54" s="27">
        <v>3</v>
      </c>
    </row>
    <row r="55" spans="1:28" s="88" customFormat="1" x14ac:dyDescent="0.2">
      <c r="C55" s="105"/>
      <c r="D55" s="105"/>
      <c r="E55" s="105"/>
      <c r="G55" s="105"/>
      <c r="I55" s="105"/>
      <c r="K55" s="105"/>
      <c r="L55" s="105"/>
      <c r="O55" s="105"/>
      <c r="P55" s="105"/>
      <c r="Q55" s="92"/>
      <c r="R55" s="92"/>
      <c r="S55" s="105"/>
      <c r="T55" s="92"/>
      <c r="U55" s="92"/>
      <c r="V55" s="92"/>
      <c r="W55" s="92"/>
      <c r="X55" s="92"/>
      <c r="Y55" s="92"/>
      <c r="Z55" s="92"/>
      <c r="AA55" s="92"/>
      <c r="AB55" s="92"/>
    </row>
    <row r="56" spans="1:28" x14ac:dyDescent="0.2">
      <c r="A56" s="26" t="s">
        <v>477</v>
      </c>
      <c r="B56" s="87" t="s">
        <v>533</v>
      </c>
      <c r="N56" s="27">
        <v>7</v>
      </c>
      <c r="R56" s="27">
        <v>18</v>
      </c>
    </row>
    <row r="57" spans="1:28" x14ac:dyDescent="0.2">
      <c r="A57" s="26" t="s">
        <v>155</v>
      </c>
      <c r="B57" s="87" t="s">
        <v>444</v>
      </c>
      <c r="C57" s="102"/>
      <c r="D57" s="102"/>
      <c r="E57" s="102"/>
      <c r="G57" s="102"/>
      <c r="H57" s="27">
        <v>2</v>
      </c>
      <c r="I57" s="102"/>
      <c r="J57" s="27">
        <v>10</v>
      </c>
      <c r="K57" s="102"/>
      <c r="L57" s="103"/>
      <c r="N57" s="27">
        <v>16</v>
      </c>
      <c r="R57" s="27">
        <v>18</v>
      </c>
    </row>
    <row r="58" spans="1:28" x14ac:dyDescent="0.2">
      <c r="A58" s="26" t="s">
        <v>816</v>
      </c>
      <c r="B58" s="87" t="s">
        <v>893</v>
      </c>
      <c r="R58" s="27">
        <v>2</v>
      </c>
    </row>
    <row r="59" spans="1:28" x14ac:dyDescent="0.2">
      <c r="A59" s="26" t="s">
        <v>247</v>
      </c>
      <c r="B59" s="87" t="s">
        <v>534</v>
      </c>
      <c r="C59" s="102"/>
      <c r="D59" s="102"/>
      <c r="E59" s="102"/>
      <c r="G59" s="102"/>
      <c r="I59" s="102"/>
      <c r="J59" s="27">
        <v>2</v>
      </c>
      <c r="K59" s="102"/>
      <c r="L59" s="103"/>
      <c r="N59" s="27">
        <v>7</v>
      </c>
      <c r="R59" s="27">
        <v>9</v>
      </c>
    </row>
    <row r="60" spans="1:28" x14ac:dyDescent="0.2">
      <c r="A60" s="26" t="s">
        <v>1176</v>
      </c>
      <c r="B60" s="87" t="s">
        <v>683</v>
      </c>
      <c r="C60" s="102"/>
      <c r="D60" s="102"/>
      <c r="E60" s="102"/>
      <c r="G60" s="102"/>
      <c r="I60" s="102"/>
      <c r="K60" s="102"/>
      <c r="L60" s="103"/>
      <c r="R60" s="27">
        <v>7</v>
      </c>
    </row>
    <row r="61" spans="1:28" x14ac:dyDescent="0.2">
      <c r="A61" s="26" t="s">
        <v>292</v>
      </c>
      <c r="B61" s="87" t="s">
        <v>342</v>
      </c>
      <c r="C61" s="102"/>
      <c r="D61" s="102"/>
      <c r="E61" s="102"/>
      <c r="G61" s="102"/>
      <c r="H61" s="27">
        <v>1</v>
      </c>
      <c r="I61" s="102"/>
      <c r="J61" s="27">
        <v>2</v>
      </c>
      <c r="K61" s="102"/>
      <c r="L61" s="103"/>
      <c r="R61" s="27">
        <v>3</v>
      </c>
    </row>
    <row r="62" spans="1:28" x14ac:dyDescent="0.2">
      <c r="A62" s="26" t="s">
        <v>248</v>
      </c>
      <c r="B62" s="87" t="s">
        <v>478</v>
      </c>
      <c r="C62" s="102"/>
      <c r="D62" s="102"/>
      <c r="E62" s="102"/>
      <c r="G62" s="102"/>
      <c r="I62" s="102"/>
      <c r="K62" s="102"/>
      <c r="L62" s="103"/>
      <c r="R62" s="27">
        <v>4</v>
      </c>
    </row>
    <row r="63" spans="1:28" x14ac:dyDescent="0.2">
      <c r="A63" s="26" t="s">
        <v>249</v>
      </c>
      <c r="B63" s="87" t="s">
        <v>630</v>
      </c>
      <c r="C63" s="102"/>
      <c r="D63" s="102"/>
      <c r="E63" s="102"/>
      <c r="G63" s="102"/>
      <c r="H63" s="27">
        <v>2</v>
      </c>
      <c r="I63" s="102"/>
      <c r="J63" s="27">
        <v>1</v>
      </c>
      <c r="K63" s="102"/>
      <c r="L63" s="103"/>
      <c r="N63" s="27">
        <v>1</v>
      </c>
      <c r="R63" s="27">
        <v>17</v>
      </c>
    </row>
    <row r="64" spans="1:28" x14ac:dyDescent="0.2">
      <c r="A64" s="26" t="s">
        <v>552</v>
      </c>
      <c r="B64" s="87" t="s">
        <v>632</v>
      </c>
      <c r="C64" s="102"/>
      <c r="D64" s="102"/>
      <c r="E64" s="102"/>
      <c r="G64" s="102"/>
      <c r="I64" s="102"/>
      <c r="K64" s="102"/>
      <c r="L64" s="103"/>
      <c r="N64" s="27">
        <v>1</v>
      </c>
    </row>
    <row r="65" spans="1:18" x14ac:dyDescent="0.2">
      <c r="A65" s="26" t="s">
        <v>479</v>
      </c>
      <c r="B65" s="87" t="s">
        <v>480</v>
      </c>
      <c r="C65" s="102"/>
      <c r="D65" s="102"/>
      <c r="E65" s="102"/>
      <c r="G65" s="102"/>
      <c r="I65" s="102"/>
      <c r="K65" s="102"/>
      <c r="L65" s="103"/>
      <c r="N65" s="27">
        <v>2</v>
      </c>
      <c r="R65" s="27">
        <v>11</v>
      </c>
    </row>
    <row r="66" spans="1:18" x14ac:dyDescent="0.2">
      <c r="A66" s="26" t="s">
        <v>173</v>
      </c>
      <c r="B66" s="87" t="s">
        <v>343</v>
      </c>
      <c r="C66" s="102"/>
      <c r="D66" s="102"/>
      <c r="E66" s="102"/>
      <c r="G66" s="102"/>
      <c r="H66" s="27">
        <v>2</v>
      </c>
      <c r="I66" s="102"/>
      <c r="J66" s="27">
        <v>8</v>
      </c>
      <c r="K66" s="102"/>
      <c r="L66" s="103"/>
      <c r="N66" s="27">
        <v>13</v>
      </c>
      <c r="R66" s="27">
        <v>13</v>
      </c>
    </row>
    <row r="67" spans="1:18" x14ac:dyDescent="0.2">
      <c r="A67" s="26" t="s">
        <v>264</v>
      </c>
      <c r="B67" s="87" t="s">
        <v>631</v>
      </c>
      <c r="C67" s="102"/>
      <c r="D67" s="102"/>
      <c r="E67" s="102"/>
      <c r="G67" s="102"/>
      <c r="I67" s="102"/>
      <c r="K67" s="102"/>
      <c r="L67" s="103"/>
      <c r="R67" s="27">
        <v>3</v>
      </c>
    </row>
    <row r="68" spans="1:18" x14ac:dyDescent="0.2">
      <c r="A68" s="26" t="s">
        <v>174</v>
      </c>
      <c r="B68" s="87" t="s">
        <v>341</v>
      </c>
      <c r="C68" s="102"/>
      <c r="D68" s="102"/>
      <c r="E68" s="102"/>
      <c r="F68" s="27">
        <v>1</v>
      </c>
      <c r="G68" s="102"/>
      <c r="H68" s="27">
        <v>1</v>
      </c>
      <c r="I68" s="102"/>
      <c r="J68" s="27">
        <v>6</v>
      </c>
      <c r="K68" s="102"/>
      <c r="L68" s="103"/>
      <c r="N68" s="27">
        <v>4</v>
      </c>
      <c r="R68" s="27">
        <v>4</v>
      </c>
    </row>
    <row r="69" spans="1:18" x14ac:dyDescent="0.2">
      <c r="A69" s="26" t="s">
        <v>269</v>
      </c>
      <c r="B69" s="87" t="s">
        <v>452</v>
      </c>
      <c r="C69" s="102"/>
      <c r="D69" s="102"/>
      <c r="E69" s="102"/>
      <c r="G69" s="102"/>
      <c r="I69" s="102"/>
      <c r="K69" s="102"/>
      <c r="L69" s="103"/>
      <c r="N69" s="27">
        <v>1</v>
      </c>
      <c r="R69" s="27">
        <v>2</v>
      </c>
    </row>
    <row r="70" spans="1:18" x14ac:dyDescent="0.2">
      <c r="A70" s="26" t="s">
        <v>539</v>
      </c>
      <c r="B70" s="87" t="s">
        <v>550</v>
      </c>
      <c r="C70" s="102"/>
      <c r="D70" s="102"/>
      <c r="E70" s="102"/>
      <c r="G70" s="102"/>
      <c r="I70" s="102"/>
      <c r="J70" s="27">
        <v>1</v>
      </c>
      <c r="K70" s="102"/>
      <c r="L70" s="103"/>
      <c r="N70" s="27">
        <v>3</v>
      </c>
      <c r="R70" s="27">
        <v>6</v>
      </c>
    </row>
    <row r="71" spans="1:18" x14ac:dyDescent="0.2">
      <c r="A71" s="26" t="s">
        <v>686</v>
      </c>
      <c r="B71" s="87" t="s">
        <v>1013</v>
      </c>
      <c r="R71" s="27">
        <v>2</v>
      </c>
    </row>
    <row r="72" spans="1:18" x14ac:dyDescent="0.2">
      <c r="A72" s="26" t="s">
        <v>553</v>
      </c>
      <c r="B72" s="87" t="s">
        <v>628</v>
      </c>
      <c r="R72" s="27">
        <v>1</v>
      </c>
    </row>
    <row r="73" spans="1:18" x14ac:dyDescent="0.2">
      <c r="A73" s="26" t="s">
        <v>825</v>
      </c>
      <c r="B73" s="87" t="s">
        <v>907</v>
      </c>
      <c r="R73" s="27">
        <v>5</v>
      </c>
    </row>
    <row r="74" spans="1:18" x14ac:dyDescent="0.2">
      <c r="A74" s="26" t="s">
        <v>740</v>
      </c>
      <c r="B74" s="87" t="s">
        <v>775</v>
      </c>
      <c r="C74" s="102"/>
      <c r="D74" s="102"/>
      <c r="E74" s="102"/>
      <c r="G74" s="102"/>
      <c r="I74" s="102"/>
      <c r="K74" s="102"/>
      <c r="L74" s="103"/>
      <c r="N74" s="27">
        <v>1</v>
      </c>
      <c r="R74" s="27">
        <v>2</v>
      </c>
    </row>
    <row r="75" spans="1:18" x14ac:dyDescent="0.2">
      <c r="A75" s="26" t="s">
        <v>1178</v>
      </c>
      <c r="B75" s="87" t="s">
        <v>1187</v>
      </c>
      <c r="R75" s="27">
        <v>12</v>
      </c>
    </row>
    <row r="76" spans="1:18" x14ac:dyDescent="0.2">
      <c r="A76" s="26" t="s">
        <v>293</v>
      </c>
      <c r="B76" s="87" t="s">
        <v>356</v>
      </c>
      <c r="C76" s="102"/>
      <c r="D76" s="102"/>
      <c r="E76" s="102"/>
      <c r="G76" s="102"/>
      <c r="H76" s="27">
        <v>1</v>
      </c>
      <c r="I76" s="102"/>
      <c r="J76" s="27">
        <v>3</v>
      </c>
      <c r="K76" s="102"/>
      <c r="L76" s="103"/>
      <c r="N76" s="27">
        <v>5</v>
      </c>
      <c r="R76" s="27">
        <v>5</v>
      </c>
    </row>
    <row r="77" spans="1:18" x14ac:dyDescent="0.2">
      <c r="A77" s="26" t="s">
        <v>555</v>
      </c>
      <c r="B77" s="87" t="s">
        <v>629</v>
      </c>
      <c r="R77" s="27">
        <v>1</v>
      </c>
    </row>
    <row r="78" spans="1:18" x14ac:dyDescent="0.2">
      <c r="A78" s="26" t="s">
        <v>687</v>
      </c>
      <c r="B78" s="87" t="s">
        <v>705</v>
      </c>
      <c r="C78" s="102"/>
      <c r="D78" s="102"/>
      <c r="E78" s="102"/>
      <c r="G78" s="102"/>
      <c r="I78" s="102"/>
      <c r="J78" s="27">
        <v>1</v>
      </c>
      <c r="K78" s="102"/>
      <c r="L78" s="103"/>
      <c r="R78" s="27">
        <v>3</v>
      </c>
    </row>
    <row r="79" spans="1:18" x14ac:dyDescent="0.2">
      <c r="A79" s="26" t="s">
        <v>1179</v>
      </c>
      <c r="B79" s="87" t="s">
        <v>905</v>
      </c>
      <c r="R79" s="27">
        <v>1</v>
      </c>
    </row>
    <row r="80" spans="1:18" x14ac:dyDescent="0.2">
      <c r="A80" s="26" t="s">
        <v>1012</v>
      </c>
      <c r="B80" s="87" t="s">
        <v>527</v>
      </c>
      <c r="R80" s="27">
        <v>3</v>
      </c>
    </row>
    <row r="81" spans="1:18" x14ac:dyDescent="0.2">
      <c r="A81" s="26" t="s">
        <v>270</v>
      </c>
      <c r="B81" s="87" t="s">
        <v>355</v>
      </c>
      <c r="C81" s="102"/>
      <c r="D81" s="102"/>
      <c r="E81" s="102"/>
      <c r="G81" s="102"/>
      <c r="H81" s="27">
        <v>11</v>
      </c>
      <c r="I81" s="102"/>
      <c r="J81" s="27">
        <v>8</v>
      </c>
      <c r="K81" s="102"/>
      <c r="L81" s="103"/>
      <c r="N81" s="27">
        <v>19</v>
      </c>
      <c r="R81" s="27">
        <v>20</v>
      </c>
    </row>
    <row r="82" spans="1:18" x14ac:dyDescent="0.2">
      <c r="A82" s="26" t="s">
        <v>175</v>
      </c>
      <c r="B82" s="87" t="s">
        <v>354</v>
      </c>
      <c r="C82" s="102"/>
      <c r="D82" s="102"/>
      <c r="E82" s="102"/>
      <c r="F82" s="27">
        <v>9</v>
      </c>
      <c r="G82" s="102"/>
      <c r="H82" s="27">
        <v>6</v>
      </c>
      <c r="I82" s="102"/>
      <c r="J82" s="27">
        <v>8</v>
      </c>
      <c r="K82" s="102"/>
      <c r="L82" s="103"/>
      <c r="N82" s="27">
        <v>11</v>
      </c>
      <c r="R82" s="27">
        <v>13</v>
      </c>
    </row>
    <row r="83" spans="1:18" x14ac:dyDescent="0.2">
      <c r="A83" s="26" t="s">
        <v>176</v>
      </c>
      <c r="B83" s="87" t="s">
        <v>353</v>
      </c>
      <c r="C83" s="102"/>
      <c r="D83" s="102"/>
      <c r="E83" s="102"/>
      <c r="F83" s="27">
        <v>1</v>
      </c>
      <c r="G83" s="102"/>
      <c r="H83" s="27">
        <v>4</v>
      </c>
      <c r="I83" s="102"/>
      <c r="J83" s="27">
        <v>2</v>
      </c>
      <c r="K83" s="102"/>
      <c r="L83" s="103"/>
      <c r="N83" s="27">
        <v>8</v>
      </c>
      <c r="R83" s="27">
        <v>7</v>
      </c>
    </row>
    <row r="84" spans="1:18" x14ac:dyDescent="0.2">
      <c r="A84" s="26" t="s">
        <v>406</v>
      </c>
      <c r="B84" s="87" t="s">
        <v>418</v>
      </c>
      <c r="C84" s="102"/>
      <c r="D84" s="102"/>
      <c r="E84" s="102"/>
      <c r="G84" s="102"/>
      <c r="I84" s="102"/>
      <c r="K84" s="102"/>
      <c r="L84" s="103"/>
      <c r="N84" s="27">
        <v>1</v>
      </c>
      <c r="R84" s="27">
        <v>2</v>
      </c>
    </row>
    <row r="85" spans="1:18" x14ac:dyDescent="0.2">
      <c r="A85" s="26" t="s">
        <v>1035</v>
      </c>
      <c r="B85" s="87" t="s">
        <v>1044</v>
      </c>
      <c r="C85" s="102"/>
      <c r="D85" s="102"/>
      <c r="E85" s="102"/>
      <c r="G85" s="102"/>
      <c r="I85" s="102"/>
      <c r="K85" s="102"/>
      <c r="L85" s="103"/>
      <c r="R85" s="27">
        <v>1</v>
      </c>
    </row>
    <row r="86" spans="1:18" x14ac:dyDescent="0.2">
      <c r="A86" s="26" t="s">
        <v>294</v>
      </c>
      <c r="B86" s="87" t="s">
        <v>450</v>
      </c>
      <c r="C86" s="102"/>
      <c r="D86" s="102"/>
      <c r="E86" s="102"/>
      <c r="G86" s="102"/>
      <c r="I86" s="102"/>
      <c r="K86" s="102"/>
      <c r="L86" s="103"/>
      <c r="N86" s="27">
        <v>1</v>
      </c>
      <c r="R86" s="27">
        <v>2</v>
      </c>
    </row>
    <row r="87" spans="1:18" x14ac:dyDescent="0.2">
      <c r="A87" s="26" t="s">
        <v>559</v>
      </c>
      <c r="B87" s="87" t="s">
        <v>789</v>
      </c>
      <c r="C87" s="102"/>
      <c r="D87" s="102"/>
      <c r="E87" s="102"/>
      <c r="G87" s="102"/>
      <c r="I87" s="102"/>
      <c r="K87" s="102"/>
      <c r="L87" s="103"/>
      <c r="N87" s="27">
        <v>1</v>
      </c>
      <c r="R87" s="27">
        <v>2</v>
      </c>
    </row>
    <row r="88" spans="1:18" x14ac:dyDescent="0.2">
      <c r="A88" s="26" t="s">
        <v>483</v>
      </c>
      <c r="B88" s="87" t="s">
        <v>521</v>
      </c>
      <c r="C88" s="102"/>
      <c r="D88" s="102"/>
      <c r="E88" s="102"/>
      <c r="G88" s="102"/>
      <c r="I88" s="102"/>
      <c r="K88" s="102"/>
      <c r="L88" s="103"/>
      <c r="N88" s="27">
        <v>6</v>
      </c>
      <c r="R88" s="27">
        <v>4</v>
      </c>
    </row>
    <row r="89" spans="1:18" x14ac:dyDescent="0.2">
      <c r="A89" s="26" t="s">
        <v>560</v>
      </c>
      <c r="B89" s="87" t="s">
        <v>627</v>
      </c>
      <c r="C89" s="102"/>
      <c r="D89" s="102"/>
      <c r="E89" s="102"/>
      <c r="G89" s="102"/>
      <c r="I89" s="102"/>
      <c r="K89" s="102"/>
      <c r="L89" s="103"/>
      <c r="N89" s="27">
        <v>2</v>
      </c>
      <c r="R89" s="27">
        <v>1</v>
      </c>
    </row>
    <row r="90" spans="1:18" x14ac:dyDescent="0.2">
      <c r="A90" s="26" t="s">
        <v>295</v>
      </c>
      <c r="B90" s="87" t="s">
        <v>352</v>
      </c>
      <c r="C90" s="102"/>
      <c r="D90" s="102"/>
      <c r="E90" s="102"/>
      <c r="G90" s="102"/>
      <c r="I90" s="102"/>
      <c r="J90" s="27">
        <v>1</v>
      </c>
      <c r="K90" s="102"/>
      <c r="L90" s="103"/>
    </row>
    <row r="91" spans="1:18" x14ac:dyDescent="0.2">
      <c r="A91" s="26" t="s">
        <v>790</v>
      </c>
      <c r="B91" s="87" t="s">
        <v>804</v>
      </c>
      <c r="C91" s="102"/>
      <c r="D91" s="102"/>
      <c r="E91" s="102"/>
      <c r="G91" s="102"/>
      <c r="I91" s="102"/>
      <c r="K91" s="102"/>
      <c r="L91" s="103"/>
      <c r="N91" s="27">
        <v>1</v>
      </c>
    </row>
    <row r="92" spans="1:18" x14ac:dyDescent="0.2">
      <c r="A92" s="26" t="s">
        <v>829</v>
      </c>
      <c r="B92" s="87" t="s">
        <v>916</v>
      </c>
      <c r="R92" s="27">
        <v>2</v>
      </c>
    </row>
    <row r="93" spans="1:18" x14ac:dyDescent="0.2">
      <c r="A93" s="26" t="s">
        <v>1061</v>
      </c>
      <c r="B93" s="87" t="s">
        <v>1101</v>
      </c>
      <c r="R93" s="27">
        <v>1</v>
      </c>
    </row>
    <row r="94" spans="1:18" x14ac:dyDescent="0.2">
      <c r="A94" s="26" t="s">
        <v>216</v>
      </c>
      <c r="B94" s="87" t="s">
        <v>351</v>
      </c>
      <c r="C94" s="102"/>
      <c r="D94" s="102"/>
      <c r="E94" s="102"/>
      <c r="G94" s="102"/>
      <c r="I94" s="102"/>
      <c r="J94" s="27">
        <v>1</v>
      </c>
      <c r="K94" s="102"/>
      <c r="L94" s="103"/>
      <c r="N94" s="27">
        <v>3</v>
      </c>
      <c r="R94" s="27">
        <v>7</v>
      </c>
    </row>
    <row r="95" spans="1:18" x14ac:dyDescent="0.2">
      <c r="A95" s="26" t="s">
        <v>177</v>
      </c>
      <c r="B95" s="87" t="s">
        <v>522</v>
      </c>
      <c r="R95" s="27">
        <v>4</v>
      </c>
    </row>
    <row r="96" spans="1:18" x14ac:dyDescent="0.2">
      <c r="A96" s="26" t="s">
        <v>565</v>
      </c>
      <c r="B96" s="87" t="s">
        <v>624</v>
      </c>
      <c r="C96" s="102"/>
      <c r="D96" s="102"/>
      <c r="E96" s="102"/>
      <c r="G96" s="102"/>
      <c r="I96" s="102"/>
      <c r="K96" s="102"/>
      <c r="L96" s="103"/>
      <c r="N96" s="27">
        <v>1</v>
      </c>
      <c r="R96" s="27">
        <v>7</v>
      </c>
    </row>
    <row r="97" spans="1:18" x14ac:dyDescent="0.2">
      <c r="A97" s="26" t="s">
        <v>1180</v>
      </c>
      <c r="B97" s="87" t="s">
        <v>1170</v>
      </c>
      <c r="R97" s="27">
        <v>1</v>
      </c>
    </row>
    <row r="98" spans="1:18" x14ac:dyDescent="0.2">
      <c r="A98" s="26" t="s">
        <v>791</v>
      </c>
      <c r="B98" s="87" t="s">
        <v>803</v>
      </c>
      <c r="C98" s="102"/>
      <c r="D98" s="102"/>
      <c r="E98" s="102"/>
      <c r="G98" s="102"/>
      <c r="I98" s="102"/>
      <c r="K98" s="102"/>
      <c r="L98" s="103"/>
      <c r="N98" s="27">
        <v>1</v>
      </c>
      <c r="R98" s="27">
        <v>1</v>
      </c>
    </row>
    <row r="99" spans="1:18" ht="15" customHeight="1" x14ac:dyDescent="0.2">
      <c r="A99" s="26" t="s">
        <v>485</v>
      </c>
      <c r="B99" s="87" t="s">
        <v>524</v>
      </c>
      <c r="C99" s="102"/>
      <c r="D99" s="102"/>
      <c r="E99" s="102"/>
      <c r="G99" s="102"/>
      <c r="I99" s="102"/>
      <c r="K99" s="102"/>
      <c r="L99" s="103"/>
      <c r="N99" s="27">
        <v>2</v>
      </c>
      <c r="R99" s="27">
        <v>6</v>
      </c>
    </row>
    <row r="100" spans="1:18" x14ac:dyDescent="0.2">
      <c r="A100" s="26" t="s">
        <v>315</v>
      </c>
      <c r="B100" s="87" t="s">
        <v>625</v>
      </c>
      <c r="C100" s="102"/>
      <c r="D100" s="102"/>
      <c r="E100" s="102"/>
      <c r="G100" s="102"/>
      <c r="H100" s="27">
        <v>1</v>
      </c>
      <c r="I100" s="102"/>
      <c r="K100" s="102"/>
      <c r="L100" s="103"/>
      <c r="R100" s="27">
        <v>1</v>
      </c>
    </row>
    <row r="101" spans="1:18" x14ac:dyDescent="0.2">
      <c r="A101" s="26" t="s">
        <v>713</v>
      </c>
      <c r="B101" s="87" t="s">
        <v>722</v>
      </c>
      <c r="R101" s="27">
        <v>1</v>
      </c>
    </row>
    <row r="102" spans="1:18" x14ac:dyDescent="0.2">
      <c r="A102" s="26" t="s">
        <v>156</v>
      </c>
      <c r="B102" s="87" t="s">
        <v>420</v>
      </c>
      <c r="C102" s="102"/>
      <c r="D102" s="102"/>
      <c r="E102" s="102"/>
      <c r="F102" s="27">
        <v>2</v>
      </c>
      <c r="G102" s="102"/>
      <c r="H102" s="27">
        <v>1</v>
      </c>
      <c r="I102" s="102"/>
      <c r="K102" s="102"/>
      <c r="L102" s="103"/>
      <c r="N102" s="27">
        <v>3</v>
      </c>
      <c r="R102" s="27">
        <v>5</v>
      </c>
    </row>
    <row r="103" spans="1:18" x14ac:dyDescent="0.2">
      <c r="A103" s="26" t="s">
        <v>832</v>
      </c>
      <c r="B103" s="87" t="s">
        <v>903</v>
      </c>
      <c r="R103" s="27">
        <v>1</v>
      </c>
    </row>
    <row r="104" spans="1:18" x14ac:dyDescent="0.2">
      <c r="A104" s="26" t="s">
        <v>486</v>
      </c>
      <c r="B104" s="87" t="s">
        <v>525</v>
      </c>
      <c r="C104" s="102"/>
      <c r="D104" s="102"/>
      <c r="E104" s="102"/>
      <c r="G104" s="102"/>
      <c r="I104" s="102"/>
      <c r="K104" s="102"/>
      <c r="L104" s="103"/>
      <c r="N104" s="27">
        <v>2</v>
      </c>
      <c r="R104" s="27">
        <v>13</v>
      </c>
    </row>
    <row r="105" spans="1:18" x14ac:dyDescent="0.2">
      <c r="A105" s="26" t="s">
        <v>178</v>
      </c>
      <c r="B105" s="87" t="s">
        <v>349</v>
      </c>
      <c r="C105" s="102"/>
      <c r="D105" s="102"/>
      <c r="E105" s="102"/>
      <c r="G105" s="102"/>
      <c r="H105" s="27">
        <v>1</v>
      </c>
      <c r="I105" s="102"/>
      <c r="J105" s="27">
        <v>1</v>
      </c>
      <c r="K105" s="102"/>
      <c r="L105" s="103"/>
      <c r="N105" s="27">
        <v>1</v>
      </c>
      <c r="Q105" s="27">
        <v>1</v>
      </c>
    </row>
    <row r="106" spans="1:18" x14ac:dyDescent="0.2">
      <c r="A106" s="26" t="s">
        <v>179</v>
      </c>
      <c r="B106" s="87" t="s">
        <v>348</v>
      </c>
      <c r="C106" s="102"/>
      <c r="D106" s="102"/>
      <c r="E106" s="102"/>
      <c r="F106" s="27">
        <v>4</v>
      </c>
      <c r="G106" s="102"/>
      <c r="H106" s="27">
        <v>1</v>
      </c>
      <c r="I106" s="102"/>
      <c r="J106" s="27">
        <v>6</v>
      </c>
      <c r="K106" s="102"/>
      <c r="L106" s="103"/>
      <c r="N106" s="27">
        <v>8</v>
      </c>
      <c r="R106" s="27">
        <v>4</v>
      </c>
    </row>
    <row r="107" spans="1:18" x14ac:dyDescent="0.2">
      <c r="A107" s="26" t="s">
        <v>792</v>
      </c>
      <c r="B107" s="87" t="s">
        <v>802</v>
      </c>
      <c r="C107" s="102"/>
      <c r="D107" s="102"/>
      <c r="E107" s="102"/>
      <c r="G107" s="102"/>
      <c r="I107" s="102"/>
      <c r="K107" s="102"/>
      <c r="L107" s="103"/>
      <c r="N107" s="27">
        <v>1</v>
      </c>
    </row>
    <row r="108" spans="1:18" x14ac:dyDescent="0.2">
      <c r="A108" s="26" t="s">
        <v>180</v>
      </c>
      <c r="B108" s="87" t="s">
        <v>448</v>
      </c>
      <c r="C108" s="102"/>
      <c r="D108" s="102"/>
      <c r="E108" s="102"/>
      <c r="F108" s="27">
        <v>3</v>
      </c>
      <c r="G108" s="102"/>
      <c r="H108" s="27">
        <v>6</v>
      </c>
      <c r="I108" s="102"/>
      <c r="J108" s="27">
        <v>8</v>
      </c>
      <c r="K108" s="102"/>
      <c r="L108" s="103"/>
      <c r="N108" s="27">
        <v>18</v>
      </c>
      <c r="R108" s="27">
        <v>18</v>
      </c>
    </row>
    <row r="109" spans="1:18" x14ac:dyDescent="0.2">
      <c r="A109" s="26" t="s">
        <v>123</v>
      </c>
      <c r="B109" s="87" t="s">
        <v>347</v>
      </c>
      <c r="C109" s="102"/>
      <c r="D109" s="102"/>
      <c r="E109" s="102"/>
      <c r="G109" s="102"/>
      <c r="H109" s="27">
        <v>1</v>
      </c>
      <c r="I109" s="102"/>
      <c r="J109" s="27">
        <v>1</v>
      </c>
      <c r="K109" s="102"/>
      <c r="L109" s="103"/>
      <c r="M109" s="27">
        <v>1</v>
      </c>
      <c r="N109" s="27">
        <v>1</v>
      </c>
      <c r="R109" s="27">
        <v>2</v>
      </c>
    </row>
    <row r="110" spans="1:18" x14ac:dyDescent="0.2">
      <c r="A110" s="26" t="s">
        <v>316</v>
      </c>
      <c r="B110" s="87" t="s">
        <v>549</v>
      </c>
      <c r="R110" s="27">
        <v>1</v>
      </c>
    </row>
    <row r="111" spans="1:18" x14ac:dyDescent="0.2">
      <c r="A111" s="26" t="s">
        <v>303</v>
      </c>
      <c r="B111" s="87" t="s">
        <v>421</v>
      </c>
      <c r="C111" s="102"/>
      <c r="D111" s="102"/>
      <c r="E111" s="102"/>
      <c r="G111" s="102"/>
      <c r="H111" s="27">
        <v>1</v>
      </c>
      <c r="I111" s="102"/>
      <c r="J111" s="27">
        <v>1</v>
      </c>
      <c r="K111" s="102"/>
      <c r="L111" s="103"/>
      <c r="R111" s="27">
        <v>1</v>
      </c>
    </row>
    <row r="112" spans="1:18" x14ac:dyDescent="0.2">
      <c r="A112" s="26" t="s">
        <v>182</v>
      </c>
      <c r="B112" s="87" t="s">
        <v>526</v>
      </c>
      <c r="C112" s="102"/>
      <c r="D112" s="102"/>
      <c r="E112" s="102"/>
      <c r="G112" s="102"/>
      <c r="H112" s="27">
        <v>2</v>
      </c>
      <c r="I112" s="102"/>
      <c r="J112" s="27">
        <v>2</v>
      </c>
      <c r="K112" s="102"/>
      <c r="L112" s="103"/>
      <c r="N112" s="27">
        <v>9</v>
      </c>
      <c r="R112" s="27">
        <v>13</v>
      </c>
    </row>
    <row r="113" spans="1:18" x14ac:dyDescent="0.2">
      <c r="A113" s="26" t="s">
        <v>1145</v>
      </c>
      <c r="B113" s="87" t="s">
        <v>422</v>
      </c>
      <c r="C113" s="102"/>
      <c r="D113" s="102"/>
      <c r="E113" s="102"/>
      <c r="G113" s="102"/>
      <c r="I113" s="102"/>
      <c r="K113" s="102"/>
      <c r="L113" s="103"/>
      <c r="N113" s="27">
        <v>11</v>
      </c>
      <c r="R113" s="27">
        <v>13</v>
      </c>
    </row>
    <row r="114" spans="1:18" x14ac:dyDescent="0.2">
      <c r="A114" s="26" t="s">
        <v>296</v>
      </c>
      <c r="B114" s="87" t="s">
        <v>547</v>
      </c>
      <c r="C114" s="102"/>
      <c r="D114" s="102"/>
      <c r="E114" s="102"/>
      <c r="G114" s="102"/>
      <c r="I114" s="102"/>
      <c r="J114" s="27">
        <v>5</v>
      </c>
      <c r="K114" s="102"/>
      <c r="L114" s="103"/>
      <c r="N114" s="27">
        <v>9</v>
      </c>
      <c r="R114" s="27">
        <v>15</v>
      </c>
    </row>
    <row r="115" spans="1:18" x14ac:dyDescent="0.2">
      <c r="A115" s="26" t="s">
        <v>731</v>
      </c>
      <c r="B115" s="87" t="s">
        <v>730</v>
      </c>
      <c r="C115" s="102"/>
      <c r="D115" s="102"/>
      <c r="E115" s="102"/>
      <c r="G115" s="102"/>
      <c r="I115" s="102"/>
      <c r="J115" s="27">
        <v>1</v>
      </c>
      <c r="K115" s="102"/>
      <c r="L115" s="103"/>
    </row>
    <row r="116" spans="1:18" x14ac:dyDescent="0.2">
      <c r="A116" s="26" t="s">
        <v>668</v>
      </c>
      <c r="B116" s="87" t="s">
        <v>1186</v>
      </c>
      <c r="R116" s="27">
        <v>3</v>
      </c>
    </row>
    <row r="117" spans="1:18" x14ac:dyDescent="0.2">
      <c r="A117" s="26" t="s">
        <v>183</v>
      </c>
      <c r="B117" s="87" t="s">
        <v>345</v>
      </c>
      <c r="C117" s="102"/>
      <c r="D117" s="102"/>
      <c r="E117" s="102"/>
      <c r="G117" s="102"/>
      <c r="H117" s="27">
        <v>2</v>
      </c>
      <c r="I117" s="102"/>
      <c r="J117" s="27">
        <v>8</v>
      </c>
      <c r="K117" s="102"/>
      <c r="L117" s="103"/>
      <c r="N117" s="27">
        <v>9</v>
      </c>
      <c r="R117" s="27">
        <v>10</v>
      </c>
    </row>
    <row r="118" spans="1:18" x14ac:dyDescent="0.2">
      <c r="A118" s="26" t="s">
        <v>252</v>
      </c>
      <c r="B118" s="87" t="s">
        <v>528</v>
      </c>
      <c r="R118" s="27">
        <v>1</v>
      </c>
    </row>
    <row r="119" spans="1:18" x14ac:dyDescent="0.2">
      <c r="A119" s="26" t="s">
        <v>1146</v>
      </c>
      <c r="B119" s="87" t="s">
        <v>344</v>
      </c>
      <c r="C119" s="102"/>
      <c r="D119" s="102"/>
      <c r="E119" s="102"/>
      <c r="F119" s="27">
        <v>1</v>
      </c>
      <c r="G119" s="102"/>
      <c r="H119" s="27">
        <v>1</v>
      </c>
      <c r="I119" s="102"/>
      <c r="J119" s="27">
        <v>3</v>
      </c>
      <c r="K119" s="102"/>
      <c r="L119" s="103"/>
      <c r="N119" s="27">
        <v>1</v>
      </c>
      <c r="R119" s="27">
        <v>1</v>
      </c>
    </row>
    <row r="120" spans="1:18" x14ac:dyDescent="0.2">
      <c r="A120" s="26" t="s">
        <v>487</v>
      </c>
      <c r="B120" s="87" t="s">
        <v>529</v>
      </c>
      <c r="C120" s="102"/>
      <c r="D120" s="102"/>
      <c r="E120" s="102"/>
      <c r="G120" s="102"/>
      <c r="I120" s="102"/>
      <c r="K120" s="102"/>
      <c r="L120" s="103"/>
      <c r="R120" s="27">
        <v>5</v>
      </c>
    </row>
    <row r="121" spans="1:18" x14ac:dyDescent="0.2">
      <c r="A121" s="26" t="s">
        <v>793</v>
      </c>
      <c r="B121" s="87" t="s">
        <v>801</v>
      </c>
      <c r="C121" s="102"/>
      <c r="D121" s="102"/>
      <c r="E121" s="102"/>
      <c r="G121" s="102"/>
      <c r="I121" s="102"/>
      <c r="K121" s="102"/>
      <c r="L121" s="103"/>
      <c r="N121" s="27">
        <v>1</v>
      </c>
      <c r="R121" s="27">
        <v>1</v>
      </c>
    </row>
    <row r="122" spans="1:18" x14ac:dyDescent="0.2">
      <c r="A122" s="26" t="s">
        <v>743</v>
      </c>
      <c r="B122" s="87" t="s">
        <v>763</v>
      </c>
      <c r="C122" s="102"/>
      <c r="D122" s="102"/>
      <c r="E122" s="102"/>
      <c r="G122" s="102"/>
      <c r="I122" s="102"/>
      <c r="K122" s="102"/>
      <c r="L122" s="103"/>
      <c r="R122" s="27">
        <v>2</v>
      </c>
    </row>
    <row r="123" spans="1:18" x14ac:dyDescent="0.2">
      <c r="A123" s="26" t="s">
        <v>488</v>
      </c>
      <c r="B123" s="87" t="s">
        <v>530</v>
      </c>
      <c r="C123" s="102"/>
      <c r="D123" s="102"/>
      <c r="E123" s="102"/>
      <c r="G123" s="102"/>
      <c r="I123" s="102"/>
      <c r="K123" s="102"/>
      <c r="L123" s="103"/>
      <c r="N123" s="27">
        <v>4</v>
      </c>
      <c r="R123" s="27">
        <v>5</v>
      </c>
    </row>
    <row r="124" spans="1:18" x14ac:dyDescent="0.2">
      <c r="A124" s="26" t="s">
        <v>409</v>
      </c>
      <c r="B124" s="87" t="s">
        <v>423</v>
      </c>
      <c r="C124" s="102"/>
      <c r="D124" s="102"/>
      <c r="E124" s="102"/>
      <c r="G124" s="102"/>
      <c r="I124" s="102"/>
      <c r="K124" s="102"/>
      <c r="L124" s="103"/>
      <c r="N124" s="27">
        <v>9</v>
      </c>
      <c r="R124" s="27">
        <v>10</v>
      </c>
    </row>
    <row r="125" spans="1:18" x14ac:dyDescent="0.2">
      <c r="A125" s="26" t="s">
        <v>744</v>
      </c>
      <c r="B125" s="87" t="s">
        <v>779</v>
      </c>
      <c r="C125" s="102"/>
      <c r="D125" s="102"/>
      <c r="E125" s="102"/>
      <c r="G125" s="102"/>
      <c r="I125" s="102"/>
      <c r="K125" s="102"/>
      <c r="L125" s="103"/>
      <c r="N125" s="27">
        <v>1</v>
      </c>
    </row>
    <row r="126" spans="1:18" x14ac:dyDescent="0.2">
      <c r="A126" s="26" t="s">
        <v>1181</v>
      </c>
      <c r="B126" s="87" t="s">
        <v>1185</v>
      </c>
      <c r="R126" s="27">
        <v>1</v>
      </c>
    </row>
    <row r="127" spans="1:18" x14ac:dyDescent="0.2">
      <c r="A127" s="26" t="s">
        <v>184</v>
      </c>
      <c r="B127" s="87" t="s">
        <v>424</v>
      </c>
      <c r="C127" s="102"/>
      <c r="D127" s="102"/>
      <c r="E127" s="102"/>
      <c r="F127" s="27">
        <v>1</v>
      </c>
      <c r="G127" s="102"/>
      <c r="I127" s="102"/>
      <c r="K127" s="102"/>
      <c r="L127" s="103"/>
      <c r="N127" s="27">
        <v>1</v>
      </c>
      <c r="R127" s="27">
        <v>1</v>
      </c>
    </row>
    <row r="128" spans="1:18" x14ac:dyDescent="0.2">
      <c r="A128" s="26" t="s">
        <v>569</v>
      </c>
      <c r="B128" s="87" t="s">
        <v>634</v>
      </c>
      <c r="C128" s="102"/>
      <c r="D128" s="102"/>
      <c r="E128" s="102"/>
      <c r="G128" s="102"/>
      <c r="I128" s="102"/>
      <c r="K128" s="102"/>
      <c r="L128" s="103"/>
      <c r="N128" s="27">
        <v>3</v>
      </c>
      <c r="R128" s="27">
        <v>4</v>
      </c>
    </row>
    <row r="129" spans="1:18" x14ac:dyDescent="0.2">
      <c r="A129" s="26" t="s">
        <v>185</v>
      </c>
      <c r="B129" s="87" t="s">
        <v>380</v>
      </c>
      <c r="C129" s="102"/>
      <c r="D129" s="102"/>
      <c r="E129" s="102"/>
      <c r="F129" s="27">
        <v>2</v>
      </c>
      <c r="G129" s="102"/>
      <c r="H129" s="27">
        <v>1</v>
      </c>
      <c r="I129" s="102"/>
      <c r="J129" s="27">
        <v>2</v>
      </c>
      <c r="K129" s="102"/>
      <c r="L129" s="103"/>
      <c r="N129" s="27">
        <v>3</v>
      </c>
      <c r="R129" s="27">
        <v>2</v>
      </c>
    </row>
    <row r="130" spans="1:18" x14ac:dyDescent="0.2">
      <c r="A130" s="26" t="s">
        <v>834</v>
      </c>
      <c r="B130" s="87" t="s">
        <v>914</v>
      </c>
      <c r="R130" s="27">
        <v>2</v>
      </c>
    </row>
    <row r="131" spans="1:18" x14ac:dyDescent="0.2">
      <c r="A131" s="26" t="s">
        <v>714</v>
      </c>
      <c r="B131" s="87" t="s">
        <v>721</v>
      </c>
      <c r="C131" s="102"/>
      <c r="D131" s="102"/>
      <c r="E131" s="102"/>
      <c r="G131" s="102"/>
      <c r="I131" s="102"/>
      <c r="K131" s="102"/>
      <c r="L131" s="103"/>
      <c r="N131" s="27">
        <v>1</v>
      </c>
      <c r="R131" s="27">
        <v>1</v>
      </c>
    </row>
    <row r="132" spans="1:18" x14ac:dyDescent="0.2">
      <c r="A132" s="26" t="s">
        <v>489</v>
      </c>
      <c r="B132" s="87" t="s">
        <v>531</v>
      </c>
      <c r="C132" s="102"/>
      <c r="D132" s="102"/>
      <c r="E132" s="102"/>
      <c r="G132" s="102"/>
      <c r="I132" s="102"/>
      <c r="K132" s="102"/>
      <c r="L132" s="103"/>
      <c r="N132" s="27">
        <v>2</v>
      </c>
      <c r="R132" s="27">
        <v>6</v>
      </c>
    </row>
    <row r="133" spans="1:18" x14ac:dyDescent="0.2">
      <c r="A133" s="26" t="s">
        <v>570</v>
      </c>
      <c r="B133" s="87" t="s">
        <v>633</v>
      </c>
      <c r="C133" s="102"/>
      <c r="D133" s="102"/>
      <c r="E133" s="102"/>
      <c r="G133" s="102"/>
      <c r="I133" s="102"/>
      <c r="K133" s="102"/>
      <c r="L133" s="103"/>
      <c r="R133" s="27">
        <v>2</v>
      </c>
    </row>
    <row r="134" spans="1:18" x14ac:dyDescent="0.2">
      <c r="A134" s="26" t="s">
        <v>282</v>
      </c>
      <c r="B134" s="87" t="s">
        <v>446</v>
      </c>
      <c r="C134" s="102"/>
      <c r="D134" s="102"/>
      <c r="E134" s="102"/>
      <c r="G134" s="102"/>
      <c r="I134" s="102"/>
      <c r="J134" s="27">
        <v>1</v>
      </c>
      <c r="K134" s="102"/>
      <c r="L134" s="103"/>
      <c r="N134" s="27">
        <v>5</v>
      </c>
      <c r="R134" s="27">
        <v>5</v>
      </c>
    </row>
    <row r="135" spans="1:18" x14ac:dyDescent="0.2">
      <c r="A135" s="26" t="s">
        <v>1182</v>
      </c>
      <c r="B135" s="87" t="s">
        <v>1184</v>
      </c>
      <c r="C135" s="102"/>
      <c r="D135" s="102"/>
      <c r="E135" s="102"/>
      <c r="G135" s="102"/>
      <c r="I135" s="102"/>
      <c r="K135" s="102"/>
      <c r="L135" s="103"/>
      <c r="R135" s="27">
        <v>3</v>
      </c>
    </row>
    <row r="136" spans="1:18" x14ac:dyDescent="0.2">
      <c r="A136" s="26" t="s">
        <v>571</v>
      </c>
      <c r="B136" s="87" t="s">
        <v>635</v>
      </c>
      <c r="C136" s="102"/>
      <c r="D136" s="102"/>
      <c r="E136" s="102"/>
      <c r="G136" s="102"/>
      <c r="I136" s="102"/>
      <c r="K136" s="102"/>
      <c r="L136" s="103"/>
      <c r="R136" s="27">
        <v>8</v>
      </c>
    </row>
    <row r="137" spans="1:18" x14ac:dyDescent="0.2">
      <c r="A137" s="26" t="s">
        <v>253</v>
      </c>
      <c r="B137" s="87" t="s">
        <v>377</v>
      </c>
      <c r="C137" s="102"/>
      <c r="D137" s="102"/>
      <c r="E137" s="102"/>
      <c r="G137" s="102"/>
      <c r="I137" s="102"/>
      <c r="K137" s="102"/>
      <c r="L137" s="103"/>
      <c r="R137" s="27">
        <v>2</v>
      </c>
    </row>
    <row r="138" spans="1:18" x14ac:dyDescent="0.2">
      <c r="A138" s="26" t="s">
        <v>186</v>
      </c>
      <c r="B138" s="87" t="s">
        <v>376</v>
      </c>
      <c r="C138" s="102"/>
      <c r="D138" s="102"/>
      <c r="E138" s="102"/>
      <c r="G138" s="102"/>
      <c r="H138" s="27">
        <v>2</v>
      </c>
      <c r="I138" s="102"/>
      <c r="J138" s="27">
        <v>3</v>
      </c>
      <c r="K138" s="102"/>
      <c r="L138" s="103"/>
      <c r="N138" s="27">
        <v>12</v>
      </c>
      <c r="R138" s="27">
        <v>14</v>
      </c>
    </row>
    <row r="139" spans="1:18" x14ac:dyDescent="0.2">
      <c r="A139" s="26" t="s">
        <v>297</v>
      </c>
      <c r="B139" s="87" t="s">
        <v>663</v>
      </c>
      <c r="C139" s="102"/>
      <c r="D139" s="102"/>
      <c r="E139" s="102"/>
      <c r="G139" s="102"/>
      <c r="I139" s="102"/>
      <c r="J139" s="27">
        <v>2</v>
      </c>
      <c r="K139" s="102"/>
      <c r="L139" s="103"/>
      <c r="R139" s="27">
        <v>6</v>
      </c>
    </row>
    <row r="140" spans="1:18" x14ac:dyDescent="0.2">
      <c r="A140" s="26" t="s">
        <v>187</v>
      </c>
      <c r="B140" s="87" t="s">
        <v>375</v>
      </c>
      <c r="C140" s="102"/>
      <c r="D140" s="102"/>
      <c r="E140" s="102"/>
      <c r="F140" s="27">
        <v>1</v>
      </c>
      <c r="G140" s="102"/>
      <c r="H140" s="27">
        <v>1</v>
      </c>
      <c r="I140" s="102"/>
      <c r="J140" s="27">
        <v>4</v>
      </c>
      <c r="K140" s="102"/>
      <c r="L140" s="103"/>
      <c r="N140" s="27">
        <v>1</v>
      </c>
      <c r="R140" s="27">
        <v>2</v>
      </c>
    </row>
    <row r="141" spans="1:18" x14ac:dyDescent="0.2">
      <c r="A141" s="26" t="s">
        <v>572</v>
      </c>
      <c r="B141" s="87" t="s">
        <v>623</v>
      </c>
      <c r="C141" s="102"/>
      <c r="D141" s="102"/>
      <c r="E141" s="102"/>
      <c r="G141" s="102"/>
      <c r="I141" s="102"/>
      <c r="K141" s="102"/>
      <c r="L141" s="103"/>
      <c r="N141" s="27">
        <v>1</v>
      </c>
      <c r="R141" s="27">
        <v>5</v>
      </c>
    </row>
    <row r="142" spans="1:18" x14ac:dyDescent="0.2">
      <c r="A142" s="26" t="s">
        <v>410</v>
      </c>
      <c r="B142" s="87" t="s">
        <v>425</v>
      </c>
      <c r="C142" s="102"/>
      <c r="D142" s="102"/>
      <c r="E142" s="102"/>
      <c r="G142" s="102"/>
      <c r="I142" s="102"/>
      <c r="K142" s="102"/>
      <c r="L142" s="103"/>
      <c r="N142" s="27">
        <v>6</v>
      </c>
    </row>
    <row r="143" spans="1:18" x14ac:dyDescent="0.2">
      <c r="A143" s="26" t="s">
        <v>795</v>
      </c>
      <c r="B143" s="87" t="s">
        <v>800</v>
      </c>
      <c r="C143" s="102"/>
      <c r="D143" s="102"/>
      <c r="E143" s="102"/>
      <c r="G143" s="102"/>
      <c r="I143" s="102"/>
      <c r="K143" s="102"/>
      <c r="L143" s="103"/>
      <c r="N143" s="27">
        <v>1</v>
      </c>
      <c r="R143" s="27">
        <v>1</v>
      </c>
    </row>
    <row r="144" spans="1:18" x14ac:dyDescent="0.2">
      <c r="A144" s="26" t="s">
        <v>291</v>
      </c>
      <c r="B144" s="87" t="s">
        <v>426</v>
      </c>
      <c r="C144" s="102"/>
      <c r="D144" s="102"/>
      <c r="E144" s="102"/>
      <c r="G144" s="102"/>
      <c r="H144" s="27">
        <v>2</v>
      </c>
      <c r="I144" s="102"/>
      <c r="J144" s="27">
        <v>1</v>
      </c>
      <c r="K144" s="102"/>
      <c r="L144" s="103"/>
      <c r="N144" s="27">
        <v>2</v>
      </c>
      <c r="R144" s="27">
        <v>7</v>
      </c>
    </row>
    <row r="145" spans="1:18" x14ac:dyDescent="0.2">
      <c r="A145" s="26" t="s">
        <v>157</v>
      </c>
      <c r="B145" s="87" t="s">
        <v>518</v>
      </c>
      <c r="C145" s="102"/>
      <c r="D145" s="102"/>
      <c r="E145" s="102"/>
      <c r="F145" s="27">
        <v>1</v>
      </c>
      <c r="G145" s="102"/>
      <c r="H145" s="27">
        <v>5</v>
      </c>
      <c r="I145" s="102"/>
      <c r="K145" s="102"/>
      <c r="L145" s="103"/>
      <c r="N145" s="27">
        <v>16</v>
      </c>
      <c r="R145" s="27">
        <v>19</v>
      </c>
    </row>
    <row r="146" spans="1:18" x14ac:dyDescent="0.2">
      <c r="A146" s="26" t="s">
        <v>218</v>
      </c>
      <c r="B146" s="87" t="s">
        <v>445</v>
      </c>
      <c r="C146" s="102"/>
      <c r="D146" s="102"/>
      <c r="E146" s="102"/>
      <c r="G146" s="102"/>
      <c r="I146" s="102"/>
      <c r="K146" s="102"/>
      <c r="L146" s="103"/>
      <c r="N146" s="27">
        <v>3</v>
      </c>
      <c r="R146" s="27">
        <v>9</v>
      </c>
    </row>
    <row r="147" spans="1:18" x14ac:dyDescent="0.2">
      <c r="A147" s="26" t="s">
        <v>669</v>
      </c>
      <c r="B147" s="87" t="s">
        <v>732</v>
      </c>
      <c r="C147" s="102"/>
      <c r="D147" s="102"/>
      <c r="E147" s="102"/>
      <c r="G147" s="102"/>
      <c r="I147" s="102"/>
      <c r="J147" s="27">
        <v>1</v>
      </c>
      <c r="K147" s="102"/>
      <c r="L147" s="103"/>
      <c r="N147" s="27">
        <v>2</v>
      </c>
      <c r="R147" s="27">
        <v>6</v>
      </c>
    </row>
    <row r="148" spans="1:18" x14ac:dyDescent="0.2">
      <c r="A148" s="26" t="s">
        <v>188</v>
      </c>
      <c r="B148" s="87" t="s">
        <v>374</v>
      </c>
      <c r="C148" s="102"/>
      <c r="D148" s="102"/>
      <c r="E148" s="102"/>
      <c r="F148" s="27">
        <v>2</v>
      </c>
      <c r="G148" s="102"/>
      <c r="H148" s="27">
        <v>1</v>
      </c>
      <c r="I148" s="102"/>
      <c r="K148" s="102"/>
      <c r="L148" s="103"/>
      <c r="N148" s="27">
        <v>4</v>
      </c>
      <c r="R148" s="27">
        <v>3</v>
      </c>
    </row>
    <row r="149" spans="1:18" x14ac:dyDescent="0.2">
      <c r="A149" s="26" t="s">
        <v>189</v>
      </c>
      <c r="B149" s="87" t="s">
        <v>373</v>
      </c>
      <c r="C149" s="102"/>
      <c r="D149" s="102"/>
      <c r="E149" s="102"/>
      <c r="F149" s="27">
        <v>5</v>
      </c>
      <c r="G149" s="102"/>
      <c r="H149" s="27">
        <v>4</v>
      </c>
      <c r="I149" s="102"/>
      <c r="J149" s="27">
        <v>2</v>
      </c>
      <c r="K149" s="102"/>
      <c r="L149" s="103"/>
      <c r="N149" s="27">
        <v>3</v>
      </c>
      <c r="Q149" s="27">
        <v>2</v>
      </c>
      <c r="R149" s="27">
        <v>3</v>
      </c>
    </row>
    <row r="150" spans="1:18" x14ac:dyDescent="0.2">
      <c r="A150" s="26" t="s">
        <v>1183</v>
      </c>
      <c r="B150" s="87" t="s">
        <v>912</v>
      </c>
      <c r="R150" s="27">
        <v>1</v>
      </c>
    </row>
    <row r="151" spans="1:18" x14ac:dyDescent="0.2">
      <c r="A151" s="26" t="s">
        <v>1159</v>
      </c>
      <c r="B151" s="87" t="s">
        <v>1169</v>
      </c>
      <c r="R151" s="27">
        <v>2</v>
      </c>
    </row>
    <row r="152" spans="1:18" x14ac:dyDescent="0.2">
      <c r="A152" s="26" t="s">
        <v>574</v>
      </c>
      <c r="B152" s="87" t="s">
        <v>637</v>
      </c>
      <c r="R152" s="27">
        <v>5</v>
      </c>
    </row>
    <row r="153" spans="1:18" x14ac:dyDescent="0.2">
      <c r="A153" s="26" t="s">
        <v>514</v>
      </c>
      <c r="B153" s="87" t="s">
        <v>515</v>
      </c>
      <c r="R153" s="27">
        <v>1</v>
      </c>
    </row>
    <row r="154" spans="1:18" x14ac:dyDescent="0.2">
      <c r="A154" s="26" t="s">
        <v>13</v>
      </c>
      <c r="B154" s="87" t="s">
        <v>372</v>
      </c>
      <c r="R154" s="27">
        <v>1</v>
      </c>
    </row>
    <row r="155" spans="1:18" x14ac:dyDescent="0.2">
      <c r="A155" s="26" t="s">
        <v>575</v>
      </c>
      <c r="B155" s="87" t="s">
        <v>759</v>
      </c>
      <c r="C155" s="102"/>
      <c r="D155" s="102"/>
      <c r="E155" s="102"/>
      <c r="G155" s="102"/>
      <c r="I155" s="102"/>
      <c r="K155" s="102"/>
      <c r="L155" s="103"/>
      <c r="N155" s="27">
        <v>1</v>
      </c>
      <c r="R155" s="27">
        <v>7</v>
      </c>
    </row>
    <row r="156" spans="1:18" x14ac:dyDescent="0.2">
      <c r="A156" s="26" t="s">
        <v>190</v>
      </c>
      <c r="B156" s="87" t="s">
        <v>371</v>
      </c>
      <c r="C156" s="102"/>
      <c r="D156" s="102"/>
      <c r="E156" s="102"/>
      <c r="F156" s="27">
        <v>1</v>
      </c>
      <c r="G156" s="102"/>
      <c r="I156" s="102"/>
      <c r="J156" s="27">
        <v>7</v>
      </c>
      <c r="K156" s="102"/>
      <c r="L156" s="103"/>
      <c r="N156" s="27">
        <v>14</v>
      </c>
      <c r="R156" s="27">
        <v>12</v>
      </c>
    </row>
    <row r="157" spans="1:18" x14ac:dyDescent="0.2">
      <c r="A157" s="26" t="s">
        <v>191</v>
      </c>
      <c r="B157" s="87" t="s">
        <v>733</v>
      </c>
      <c r="C157" s="102"/>
      <c r="D157" s="102"/>
      <c r="E157" s="102"/>
      <c r="F157" s="27">
        <v>1</v>
      </c>
      <c r="G157" s="102"/>
      <c r="I157" s="102"/>
      <c r="K157" s="102"/>
      <c r="L157" s="103"/>
    </row>
    <row r="158" spans="1:18" x14ac:dyDescent="0.2">
      <c r="A158" s="26" t="s">
        <v>577</v>
      </c>
      <c r="B158" s="87" t="s">
        <v>720</v>
      </c>
      <c r="C158" s="102"/>
      <c r="D158" s="102"/>
      <c r="E158" s="102"/>
      <c r="G158" s="102"/>
      <c r="I158" s="102"/>
      <c r="K158" s="102"/>
      <c r="L158" s="103"/>
      <c r="R158" s="27">
        <v>8</v>
      </c>
    </row>
    <row r="159" spans="1:18" x14ac:dyDescent="0.2">
      <c r="A159" s="26" t="s">
        <v>158</v>
      </c>
      <c r="B159" s="87" t="s">
        <v>370</v>
      </c>
      <c r="C159" s="102"/>
      <c r="D159" s="102"/>
      <c r="E159" s="102"/>
      <c r="F159" s="27">
        <v>5</v>
      </c>
      <c r="G159" s="102"/>
      <c r="H159" s="27">
        <v>4</v>
      </c>
      <c r="I159" s="102"/>
      <c r="K159" s="102"/>
      <c r="L159" s="103"/>
    </row>
    <row r="160" spans="1:18" x14ac:dyDescent="0.2">
      <c r="A160" s="26" t="s">
        <v>159</v>
      </c>
      <c r="B160" s="87" t="s">
        <v>462</v>
      </c>
      <c r="C160" s="102"/>
      <c r="D160" s="102"/>
      <c r="E160" s="102"/>
      <c r="F160" s="27">
        <v>1</v>
      </c>
      <c r="G160" s="102"/>
      <c r="H160" s="27">
        <v>2</v>
      </c>
      <c r="I160" s="102"/>
      <c r="J160" s="27">
        <v>2</v>
      </c>
      <c r="K160" s="102"/>
      <c r="L160" s="103"/>
      <c r="N160" s="27">
        <v>2</v>
      </c>
      <c r="R160" s="27">
        <v>4</v>
      </c>
    </row>
    <row r="161" spans="1:18" x14ac:dyDescent="0.2">
      <c r="A161" s="26" t="s">
        <v>256</v>
      </c>
      <c r="B161" s="87" t="s">
        <v>368</v>
      </c>
      <c r="C161" s="102"/>
      <c r="D161" s="102"/>
      <c r="E161" s="102"/>
      <c r="G161" s="102"/>
      <c r="I161" s="102"/>
      <c r="K161" s="102"/>
      <c r="L161" s="103"/>
      <c r="N161" s="27">
        <v>1</v>
      </c>
      <c r="R161" s="27">
        <v>2</v>
      </c>
    </row>
    <row r="162" spans="1:18" x14ac:dyDescent="0.2">
      <c r="A162" s="26" t="s">
        <v>160</v>
      </c>
      <c r="B162" s="87" t="s">
        <v>367</v>
      </c>
      <c r="C162" s="102"/>
      <c r="D162" s="102"/>
      <c r="E162" s="102"/>
      <c r="G162" s="102"/>
      <c r="H162" s="27">
        <v>6</v>
      </c>
      <c r="I162" s="102"/>
      <c r="J162" s="27">
        <v>4</v>
      </c>
      <c r="K162" s="102"/>
      <c r="L162" s="103"/>
      <c r="N162" s="27">
        <v>6</v>
      </c>
      <c r="R162" s="27">
        <v>10</v>
      </c>
    </row>
    <row r="163" spans="1:18" x14ac:dyDescent="0.2">
      <c r="A163" s="26" t="s">
        <v>192</v>
      </c>
      <c r="B163" s="87" t="s">
        <v>677</v>
      </c>
      <c r="C163" s="102"/>
      <c r="D163" s="102"/>
      <c r="E163" s="102"/>
      <c r="F163" s="27">
        <v>2</v>
      </c>
      <c r="G163" s="102"/>
      <c r="I163" s="102"/>
      <c r="K163" s="102"/>
      <c r="L163" s="103"/>
      <c r="N163" s="27">
        <v>3</v>
      </c>
      <c r="R163" s="27">
        <v>3</v>
      </c>
    </row>
    <row r="164" spans="1:18" x14ac:dyDescent="0.2">
      <c r="A164" s="26" t="s">
        <v>219</v>
      </c>
      <c r="B164" s="87" t="s">
        <v>427</v>
      </c>
      <c r="C164" s="102"/>
      <c r="D164" s="102"/>
      <c r="E164" s="102"/>
      <c r="G164" s="102"/>
      <c r="H164" s="27">
        <v>4</v>
      </c>
      <c r="I164" s="102"/>
      <c r="K164" s="102"/>
      <c r="L164" s="103"/>
      <c r="N164" s="27">
        <v>2</v>
      </c>
      <c r="R164" s="27">
        <v>4</v>
      </c>
    </row>
    <row r="165" spans="1:18" x14ac:dyDescent="0.2">
      <c r="A165" s="26" t="s">
        <v>298</v>
      </c>
      <c r="B165" s="87" t="s">
        <v>701</v>
      </c>
      <c r="C165" s="102"/>
      <c r="D165" s="102"/>
      <c r="E165" s="102"/>
      <c r="G165" s="102"/>
      <c r="I165" s="102"/>
      <c r="J165" s="27">
        <v>1</v>
      </c>
      <c r="K165" s="102"/>
      <c r="L165" s="103"/>
      <c r="R165" s="27">
        <v>8</v>
      </c>
    </row>
    <row r="166" spans="1:18" x14ac:dyDescent="0.2">
      <c r="A166" s="26" t="s">
        <v>689</v>
      </c>
      <c r="B166" s="87" t="s">
        <v>702</v>
      </c>
      <c r="R166" s="27">
        <v>1</v>
      </c>
    </row>
    <row r="167" spans="1:18" x14ac:dyDescent="0.2">
      <c r="A167" s="26" t="s">
        <v>578</v>
      </c>
      <c r="B167" s="87" t="s">
        <v>636</v>
      </c>
      <c r="C167" s="102"/>
      <c r="D167" s="102"/>
      <c r="E167" s="102"/>
      <c r="G167" s="102"/>
      <c r="I167" s="102"/>
      <c r="K167" s="102"/>
      <c r="L167" s="103"/>
      <c r="N167" s="27">
        <v>1</v>
      </c>
    </row>
    <row r="168" spans="1:18" x14ac:dyDescent="0.2">
      <c r="A168" s="26" t="s">
        <v>161</v>
      </c>
      <c r="B168" s="87" t="s">
        <v>365</v>
      </c>
      <c r="C168" s="102"/>
      <c r="D168" s="102"/>
      <c r="E168" s="102"/>
      <c r="G168" s="102"/>
      <c r="H168" s="27">
        <v>1</v>
      </c>
      <c r="I168" s="102"/>
      <c r="K168" s="102"/>
      <c r="L168" s="103"/>
      <c r="N168" s="27">
        <v>1</v>
      </c>
      <c r="R168" s="27">
        <v>1</v>
      </c>
    </row>
    <row r="169" spans="1:18" x14ac:dyDescent="0.2">
      <c r="A169" s="26" t="s">
        <v>671</v>
      </c>
      <c r="B169" s="87" t="s">
        <v>676</v>
      </c>
      <c r="R169" s="27">
        <v>1</v>
      </c>
    </row>
    <row r="170" spans="1:18" x14ac:dyDescent="0.2">
      <c r="A170" s="26" t="s">
        <v>579</v>
      </c>
      <c r="B170" s="87" t="s">
        <v>619</v>
      </c>
      <c r="R170" s="27">
        <v>3</v>
      </c>
    </row>
    <row r="171" spans="1:18" x14ac:dyDescent="0.2">
      <c r="A171" s="26" t="s">
        <v>796</v>
      </c>
      <c r="B171" s="87" t="s">
        <v>806</v>
      </c>
      <c r="C171" s="102"/>
      <c r="D171" s="102"/>
      <c r="E171" s="102"/>
      <c r="G171" s="102"/>
      <c r="I171" s="102"/>
      <c r="K171" s="102"/>
      <c r="L171" s="103"/>
      <c r="N171" s="27">
        <v>1</v>
      </c>
    </row>
    <row r="172" spans="1:18" x14ac:dyDescent="0.2">
      <c r="A172" s="26" t="s">
        <v>797</v>
      </c>
      <c r="B172" s="87" t="s">
        <v>807</v>
      </c>
      <c r="C172" s="102"/>
      <c r="D172" s="102"/>
      <c r="E172" s="102"/>
      <c r="G172" s="102"/>
      <c r="I172" s="102"/>
      <c r="K172" s="102"/>
      <c r="L172" s="103"/>
      <c r="N172" s="27">
        <v>1</v>
      </c>
      <c r="R172" s="27">
        <v>5</v>
      </c>
    </row>
    <row r="173" spans="1:18" x14ac:dyDescent="0.2">
      <c r="A173" s="26" t="s">
        <v>306</v>
      </c>
      <c r="B173" s="87" t="s">
        <v>512</v>
      </c>
      <c r="C173" s="102"/>
      <c r="D173" s="102"/>
      <c r="E173" s="102"/>
      <c r="G173" s="102"/>
      <c r="I173" s="102"/>
      <c r="K173" s="102"/>
      <c r="L173" s="103"/>
      <c r="N173" s="27">
        <v>3</v>
      </c>
    </row>
    <row r="174" spans="1:18" x14ac:dyDescent="0.2">
      <c r="A174" s="26" t="s">
        <v>257</v>
      </c>
      <c r="B174" s="87" t="s">
        <v>661</v>
      </c>
      <c r="R174" s="27">
        <v>4</v>
      </c>
    </row>
    <row r="175" spans="1:18" x14ac:dyDescent="0.2">
      <c r="A175" s="26" t="s">
        <v>715</v>
      </c>
      <c r="B175" s="87" t="s">
        <v>719</v>
      </c>
      <c r="C175" s="102"/>
      <c r="D175" s="102"/>
      <c r="E175" s="102"/>
      <c r="G175" s="102"/>
      <c r="I175" s="102"/>
      <c r="K175" s="102"/>
      <c r="L175" s="103"/>
      <c r="N175" s="27">
        <v>2</v>
      </c>
    </row>
    <row r="176" spans="1:18" x14ac:dyDescent="0.2">
      <c r="A176" s="26" t="s">
        <v>193</v>
      </c>
      <c r="B176" s="87" t="s">
        <v>364</v>
      </c>
      <c r="C176" s="102"/>
      <c r="D176" s="102"/>
      <c r="E176" s="102"/>
      <c r="F176" s="27">
        <v>1</v>
      </c>
      <c r="G176" s="102"/>
      <c r="I176" s="102"/>
      <c r="K176" s="102"/>
      <c r="L176" s="103"/>
      <c r="N176" s="27">
        <v>3</v>
      </c>
      <c r="R176" s="27">
        <v>3</v>
      </c>
    </row>
    <row r="177" spans="1:18" x14ac:dyDescent="0.2">
      <c r="A177" s="26" t="s">
        <v>194</v>
      </c>
      <c r="B177" s="87" t="s">
        <v>703</v>
      </c>
      <c r="C177" s="102"/>
      <c r="D177" s="102"/>
      <c r="E177" s="102"/>
      <c r="F177" s="27">
        <v>3</v>
      </c>
      <c r="G177" s="102"/>
      <c r="H177" s="27">
        <v>1</v>
      </c>
      <c r="I177" s="102"/>
      <c r="J177" s="27">
        <v>3</v>
      </c>
      <c r="K177" s="102"/>
      <c r="L177" s="103"/>
      <c r="N177" s="27">
        <v>9</v>
      </c>
      <c r="R177" s="27">
        <v>4</v>
      </c>
    </row>
    <row r="178" spans="1:18" x14ac:dyDescent="0.2">
      <c r="A178" s="26" t="s">
        <v>258</v>
      </c>
      <c r="B178" s="87" t="s">
        <v>461</v>
      </c>
      <c r="C178" s="102"/>
      <c r="D178" s="102"/>
      <c r="E178" s="102"/>
      <c r="G178" s="102"/>
      <c r="I178" s="102"/>
      <c r="K178" s="102"/>
      <c r="L178" s="103"/>
      <c r="N178" s="27">
        <v>5</v>
      </c>
      <c r="R178" s="27">
        <v>4</v>
      </c>
    </row>
    <row r="179" spans="1:18" x14ac:dyDescent="0.2">
      <c r="A179" s="26" t="s">
        <v>750</v>
      </c>
      <c r="B179" s="87" t="s">
        <v>772</v>
      </c>
      <c r="R179" s="27">
        <v>5</v>
      </c>
    </row>
    <row r="180" spans="1:18" x14ac:dyDescent="0.2">
      <c r="A180" s="26" t="s">
        <v>581</v>
      </c>
      <c r="B180" s="87" t="s">
        <v>639</v>
      </c>
      <c r="C180" s="102"/>
      <c r="D180" s="102"/>
      <c r="E180" s="102"/>
      <c r="G180" s="102"/>
      <c r="I180" s="102"/>
      <c r="K180" s="102"/>
      <c r="L180" s="103"/>
      <c r="N180" s="27">
        <v>1</v>
      </c>
      <c r="R180" s="27">
        <v>10</v>
      </c>
    </row>
    <row r="181" spans="1:18" x14ac:dyDescent="0.2">
      <c r="A181" s="26" t="s">
        <v>474</v>
      </c>
      <c r="B181" s="87" t="s">
        <v>537</v>
      </c>
      <c r="C181" s="102"/>
      <c r="D181" s="102"/>
      <c r="E181" s="102"/>
      <c r="G181" s="102"/>
      <c r="I181" s="102"/>
      <c r="K181" s="102"/>
      <c r="L181" s="103"/>
      <c r="N181" s="27">
        <v>1</v>
      </c>
      <c r="R181" s="27">
        <v>2</v>
      </c>
    </row>
    <row r="182" spans="1:18" x14ac:dyDescent="0.2">
      <c r="A182" s="26" t="s">
        <v>299</v>
      </c>
      <c r="B182" s="87" t="s">
        <v>459</v>
      </c>
      <c r="C182" s="102"/>
      <c r="D182" s="102"/>
      <c r="E182" s="102"/>
      <c r="G182" s="102"/>
      <c r="H182" s="27">
        <v>1</v>
      </c>
      <c r="I182" s="102"/>
      <c r="J182" s="27">
        <v>6</v>
      </c>
      <c r="K182" s="102"/>
      <c r="L182" s="103"/>
      <c r="N182" s="27">
        <v>3</v>
      </c>
      <c r="R182" s="27">
        <v>13</v>
      </c>
    </row>
    <row r="183" spans="1:18" x14ac:dyDescent="0.2">
      <c r="A183" s="26" t="s">
        <v>109</v>
      </c>
      <c r="B183" s="87" t="s">
        <v>362</v>
      </c>
      <c r="C183" s="102"/>
      <c r="D183" s="102"/>
      <c r="E183" s="102"/>
      <c r="F183" s="27">
        <v>1</v>
      </c>
      <c r="G183" s="102"/>
      <c r="H183" s="27">
        <v>2</v>
      </c>
      <c r="I183" s="102"/>
      <c r="J183" s="27">
        <v>4</v>
      </c>
      <c r="K183" s="102"/>
      <c r="L183" s="103"/>
      <c r="M183" s="27">
        <v>1</v>
      </c>
      <c r="N183" s="27">
        <v>1</v>
      </c>
      <c r="Q183" s="27">
        <v>4</v>
      </c>
      <c r="R183" s="27">
        <v>6</v>
      </c>
    </row>
    <row r="184" spans="1:18" x14ac:dyDescent="0.2">
      <c r="A184" s="26" t="s">
        <v>195</v>
      </c>
      <c r="B184" s="87" t="s">
        <v>361</v>
      </c>
      <c r="C184" s="102"/>
      <c r="D184" s="102"/>
      <c r="E184" s="102"/>
      <c r="F184" s="27">
        <v>18</v>
      </c>
      <c r="G184" s="102"/>
      <c r="H184" s="27">
        <v>17</v>
      </c>
      <c r="I184" s="102"/>
      <c r="J184" s="27">
        <v>17</v>
      </c>
      <c r="K184" s="102"/>
      <c r="L184" s="103"/>
      <c r="N184" s="27">
        <v>17</v>
      </c>
      <c r="R184" s="27">
        <v>21</v>
      </c>
    </row>
    <row r="185" spans="1:18" x14ac:dyDescent="0.2">
      <c r="A185" s="26" t="s">
        <v>196</v>
      </c>
      <c r="B185" s="87" t="s">
        <v>360</v>
      </c>
      <c r="C185" s="102"/>
      <c r="D185" s="102"/>
      <c r="E185" s="102"/>
      <c r="F185" s="27">
        <v>2</v>
      </c>
      <c r="G185" s="102"/>
      <c r="H185" s="27">
        <v>4</v>
      </c>
      <c r="I185" s="102"/>
      <c r="J185" s="27">
        <v>4</v>
      </c>
      <c r="K185" s="102"/>
      <c r="L185" s="103"/>
      <c r="N185" s="27">
        <v>8</v>
      </c>
      <c r="R185" s="27">
        <v>10</v>
      </c>
    </row>
    <row r="186" spans="1:18" x14ac:dyDescent="0.2">
      <c r="A186" s="26" t="s">
        <v>798</v>
      </c>
      <c r="B186" s="87" t="s">
        <v>808</v>
      </c>
      <c r="C186" s="102"/>
      <c r="D186" s="102"/>
      <c r="E186" s="102"/>
      <c r="G186" s="102"/>
      <c r="I186" s="102"/>
      <c r="K186" s="102"/>
      <c r="L186" s="103"/>
      <c r="N186" s="27">
        <v>1</v>
      </c>
    </row>
    <row r="187" spans="1:18" x14ac:dyDescent="0.2">
      <c r="A187" s="26" t="s">
        <v>227</v>
      </c>
      <c r="B187" s="87" t="s">
        <v>458</v>
      </c>
      <c r="C187" s="102"/>
      <c r="D187" s="102"/>
      <c r="E187" s="102"/>
      <c r="G187" s="102"/>
      <c r="I187" s="102"/>
      <c r="K187" s="102"/>
      <c r="L187" s="103"/>
      <c r="N187" s="27">
        <v>1</v>
      </c>
      <c r="R187" s="27">
        <v>1</v>
      </c>
    </row>
    <row r="188" spans="1:18" x14ac:dyDescent="0.2">
      <c r="A188" s="26" t="s">
        <v>197</v>
      </c>
      <c r="B188" s="87" t="s">
        <v>698</v>
      </c>
      <c r="C188" s="102"/>
      <c r="D188" s="102"/>
      <c r="E188" s="102"/>
      <c r="F188" s="27">
        <v>1</v>
      </c>
      <c r="G188" s="102"/>
      <c r="H188" s="27">
        <v>1</v>
      </c>
      <c r="I188" s="102"/>
      <c r="K188" s="102"/>
      <c r="L188" s="103"/>
      <c r="R188" s="27">
        <v>1</v>
      </c>
    </row>
    <row r="189" spans="1:18" x14ac:dyDescent="0.2">
      <c r="A189" s="26" t="s">
        <v>498</v>
      </c>
      <c r="B189" s="87" t="s">
        <v>510</v>
      </c>
      <c r="C189" s="102"/>
      <c r="D189" s="102"/>
      <c r="E189" s="102"/>
      <c r="G189" s="102"/>
      <c r="H189" s="27">
        <v>1</v>
      </c>
      <c r="I189" s="102"/>
      <c r="K189" s="102"/>
      <c r="L189" s="103"/>
      <c r="N189" s="27">
        <v>1</v>
      </c>
      <c r="R189" s="27">
        <v>13</v>
      </c>
    </row>
    <row r="190" spans="1:18" x14ac:dyDescent="0.2">
      <c r="A190" s="26" t="s">
        <v>1040</v>
      </c>
      <c r="B190" s="87" t="s">
        <v>1047</v>
      </c>
      <c r="R190" s="27">
        <v>1</v>
      </c>
    </row>
    <row r="191" spans="1:18" x14ac:dyDescent="0.2">
      <c r="A191" s="26" t="s">
        <v>1083</v>
      </c>
      <c r="B191" s="87" t="s">
        <v>1116</v>
      </c>
      <c r="R191" s="27">
        <v>5</v>
      </c>
    </row>
    <row r="192" spans="1:18" x14ac:dyDescent="0.2">
      <c r="A192" s="26" t="s">
        <v>164</v>
      </c>
      <c r="B192" s="87" t="s">
        <v>457</v>
      </c>
      <c r="C192" s="102"/>
      <c r="D192" s="102"/>
      <c r="E192" s="102"/>
      <c r="G192" s="102"/>
      <c r="H192" s="27">
        <v>2</v>
      </c>
      <c r="I192" s="102"/>
      <c r="J192" s="27">
        <v>1</v>
      </c>
      <c r="K192" s="102"/>
      <c r="L192" s="103"/>
      <c r="N192" s="27">
        <v>1</v>
      </c>
      <c r="R192" s="27">
        <v>5</v>
      </c>
    </row>
    <row r="193" spans="1:18" x14ac:dyDescent="0.2">
      <c r="A193" s="26" t="s">
        <v>198</v>
      </c>
      <c r="B193" s="87" t="s">
        <v>508</v>
      </c>
      <c r="C193" s="102"/>
      <c r="D193" s="102"/>
      <c r="E193" s="102"/>
      <c r="F193" s="27">
        <v>7</v>
      </c>
      <c r="G193" s="102"/>
      <c r="H193" s="27">
        <v>2</v>
      </c>
      <c r="I193" s="102"/>
      <c r="J193" s="27">
        <v>6</v>
      </c>
      <c r="K193" s="102"/>
      <c r="L193" s="103"/>
      <c r="N193" s="27">
        <v>15</v>
      </c>
      <c r="R193" s="27">
        <v>11</v>
      </c>
    </row>
    <row r="194" spans="1:18" x14ac:dyDescent="0.2">
      <c r="A194" s="26" t="s">
        <v>220</v>
      </c>
      <c r="B194" s="87" t="s">
        <v>428</v>
      </c>
      <c r="C194" s="102"/>
      <c r="D194" s="102"/>
      <c r="E194" s="102"/>
      <c r="G194" s="102"/>
      <c r="I194" s="102"/>
      <c r="K194" s="102"/>
      <c r="L194" s="103"/>
      <c r="N194" s="27">
        <v>8</v>
      </c>
      <c r="R194" s="27">
        <v>1</v>
      </c>
    </row>
    <row r="195" spans="1:18" x14ac:dyDescent="0.2">
      <c r="A195" s="26" t="s">
        <v>734</v>
      </c>
      <c r="B195" s="87" t="s">
        <v>736</v>
      </c>
      <c r="C195" s="102"/>
      <c r="D195" s="102"/>
      <c r="E195" s="102"/>
      <c r="G195" s="102"/>
      <c r="I195" s="102"/>
      <c r="J195" s="27">
        <v>1</v>
      </c>
      <c r="K195" s="102"/>
      <c r="L195" s="103"/>
    </row>
    <row r="196" spans="1:18" x14ac:dyDescent="0.2">
      <c r="A196" s="26" t="s">
        <v>199</v>
      </c>
      <c r="B196" s="87" t="s">
        <v>359</v>
      </c>
      <c r="C196" s="102"/>
      <c r="D196" s="102"/>
      <c r="E196" s="102"/>
      <c r="F196" s="27">
        <v>6</v>
      </c>
      <c r="G196" s="102"/>
      <c r="H196" s="27">
        <v>7</v>
      </c>
      <c r="I196" s="102"/>
      <c r="J196" s="27">
        <v>4</v>
      </c>
      <c r="K196" s="102"/>
      <c r="L196" s="103"/>
      <c r="N196" s="27">
        <v>8</v>
      </c>
      <c r="R196" s="27">
        <v>16</v>
      </c>
    </row>
    <row r="197" spans="1:18" x14ac:dyDescent="0.2">
      <c r="A197" s="26" t="s">
        <v>411</v>
      </c>
      <c r="B197" s="87" t="s">
        <v>429</v>
      </c>
      <c r="R197" s="27">
        <v>7</v>
      </c>
    </row>
    <row r="198" spans="1:18" x14ac:dyDescent="0.2">
      <c r="A198" s="26" t="s">
        <v>259</v>
      </c>
      <c r="B198" s="87" t="s">
        <v>640</v>
      </c>
      <c r="C198" s="102"/>
      <c r="D198" s="102"/>
      <c r="E198" s="102"/>
      <c r="G198" s="102"/>
      <c r="I198" s="102"/>
      <c r="J198" s="27">
        <v>2</v>
      </c>
      <c r="K198" s="102"/>
      <c r="L198" s="103"/>
      <c r="N198" s="27">
        <v>2</v>
      </c>
    </row>
    <row r="199" spans="1:18" x14ac:dyDescent="0.2">
      <c r="A199" s="26" t="s">
        <v>273</v>
      </c>
      <c r="B199" s="87" t="s">
        <v>700</v>
      </c>
      <c r="C199" s="102"/>
      <c r="D199" s="102"/>
      <c r="E199" s="102"/>
      <c r="G199" s="102"/>
      <c r="H199" s="27">
        <v>1</v>
      </c>
      <c r="I199" s="102"/>
      <c r="K199" s="102"/>
      <c r="L199" s="103"/>
      <c r="R199" s="27">
        <v>2</v>
      </c>
    </row>
    <row r="200" spans="1:18" x14ac:dyDescent="0.2">
      <c r="A200" s="26" t="s">
        <v>586</v>
      </c>
      <c r="B200" s="87" t="s">
        <v>618</v>
      </c>
      <c r="C200" s="102"/>
      <c r="D200" s="102"/>
      <c r="E200" s="102"/>
      <c r="G200" s="102"/>
      <c r="I200" s="102"/>
      <c r="K200" s="102"/>
      <c r="L200" s="103"/>
      <c r="N200" s="27">
        <v>1</v>
      </c>
      <c r="R200" s="27">
        <v>7</v>
      </c>
    </row>
    <row r="201" spans="1:18" x14ac:dyDescent="0.2">
      <c r="A201" s="26" t="s">
        <v>587</v>
      </c>
      <c r="B201" s="87" t="s">
        <v>641</v>
      </c>
      <c r="R201" s="27">
        <v>1</v>
      </c>
    </row>
    <row r="202" spans="1:18" x14ac:dyDescent="0.2">
      <c r="A202" s="26" t="s">
        <v>1066</v>
      </c>
      <c r="B202" s="87" t="s">
        <v>1071</v>
      </c>
      <c r="R202" s="27">
        <v>1</v>
      </c>
    </row>
    <row r="203" spans="1:18" x14ac:dyDescent="0.2">
      <c r="A203" s="26" t="s">
        <v>260</v>
      </c>
      <c r="B203" s="87" t="s">
        <v>787</v>
      </c>
      <c r="C203" s="102"/>
      <c r="D203" s="102"/>
      <c r="E203" s="102"/>
      <c r="G203" s="102"/>
      <c r="I203" s="102"/>
      <c r="K203" s="102"/>
      <c r="L203" s="103"/>
      <c r="N203" s="27">
        <v>4</v>
      </c>
      <c r="R203" s="27">
        <v>8</v>
      </c>
    </row>
    <row r="204" spans="1:18" x14ac:dyDescent="0.2">
      <c r="A204" s="26" t="s">
        <v>588</v>
      </c>
      <c r="B204" s="87" t="s">
        <v>680</v>
      </c>
      <c r="C204" s="102"/>
      <c r="D204" s="102"/>
      <c r="E204" s="102"/>
      <c r="G204" s="102"/>
      <c r="I204" s="102"/>
      <c r="K204" s="102"/>
      <c r="L204" s="103"/>
      <c r="N204" s="27">
        <v>7</v>
      </c>
      <c r="R204" s="27">
        <v>11</v>
      </c>
    </row>
    <row r="205" spans="1:18" x14ac:dyDescent="0.2">
      <c r="A205" s="26" t="s">
        <v>590</v>
      </c>
      <c r="B205" s="87" t="s">
        <v>614</v>
      </c>
      <c r="R205" s="27">
        <v>10</v>
      </c>
    </row>
    <row r="206" spans="1:18" x14ac:dyDescent="0.2">
      <c r="A206" s="26" t="s">
        <v>1068</v>
      </c>
      <c r="B206" s="87" t="s">
        <v>770</v>
      </c>
      <c r="R206" s="27">
        <v>5</v>
      </c>
    </row>
    <row r="207" spans="1:18" x14ac:dyDescent="0.2">
      <c r="A207" s="26" t="s">
        <v>591</v>
      </c>
      <c r="B207" s="87" t="s">
        <v>611</v>
      </c>
      <c r="C207" s="102"/>
      <c r="D207" s="102"/>
      <c r="E207" s="102"/>
      <c r="G207" s="102"/>
      <c r="I207" s="102"/>
      <c r="K207" s="102"/>
      <c r="L207" s="103"/>
      <c r="N207" s="27">
        <v>2</v>
      </c>
      <c r="R207" s="27">
        <v>3</v>
      </c>
    </row>
    <row r="208" spans="1:18" x14ac:dyDescent="0.2">
      <c r="A208" s="26" t="s">
        <v>999</v>
      </c>
      <c r="B208" s="87" t="s">
        <v>1011</v>
      </c>
      <c r="R208" s="27">
        <v>1</v>
      </c>
    </row>
    <row r="209" spans="1:18" x14ac:dyDescent="0.2">
      <c r="A209" s="26" t="s">
        <v>431</v>
      </c>
      <c r="B209" s="87" t="s">
        <v>432</v>
      </c>
      <c r="C209" s="102"/>
      <c r="D209" s="102"/>
      <c r="E209" s="102"/>
      <c r="G209" s="102"/>
      <c r="I209" s="102"/>
      <c r="K209" s="102"/>
      <c r="L209" s="103"/>
      <c r="N209" s="27">
        <v>1</v>
      </c>
      <c r="R209" s="27">
        <v>2</v>
      </c>
    </row>
    <row r="210" spans="1:18" x14ac:dyDescent="0.2">
      <c r="A210" s="26" t="s">
        <v>200</v>
      </c>
      <c r="B210" s="87" t="s">
        <v>735</v>
      </c>
      <c r="C210" s="102"/>
      <c r="D210" s="102"/>
      <c r="E210" s="102"/>
      <c r="F210" s="27">
        <v>1</v>
      </c>
      <c r="G210" s="102"/>
      <c r="I210" s="102"/>
      <c r="K210" s="102"/>
      <c r="L210" s="103"/>
      <c r="N210" s="27">
        <v>4</v>
      </c>
      <c r="R210" s="27">
        <v>4</v>
      </c>
    </row>
    <row r="211" spans="1:18" x14ac:dyDescent="0.2">
      <c r="A211" s="26" t="s">
        <v>201</v>
      </c>
      <c r="B211" s="87" t="s">
        <v>358</v>
      </c>
      <c r="C211" s="102"/>
      <c r="D211" s="102"/>
      <c r="E211" s="102"/>
      <c r="F211" s="27">
        <v>4</v>
      </c>
      <c r="G211" s="102"/>
      <c r="H211" s="27">
        <v>13</v>
      </c>
      <c r="I211" s="102"/>
      <c r="J211" s="27">
        <v>9</v>
      </c>
      <c r="K211" s="102"/>
      <c r="L211" s="103"/>
      <c r="M211" s="27">
        <v>1</v>
      </c>
      <c r="N211" s="27">
        <v>12</v>
      </c>
      <c r="Q211" s="27">
        <v>3</v>
      </c>
      <c r="R211" s="27">
        <v>13</v>
      </c>
    </row>
    <row r="212" spans="1:18" x14ac:dyDescent="0.2">
      <c r="A212" s="26" t="s">
        <v>308</v>
      </c>
      <c r="B212" s="87" t="s">
        <v>506</v>
      </c>
      <c r="C212" s="102"/>
      <c r="D212" s="102"/>
      <c r="E212" s="102"/>
      <c r="G212" s="102"/>
      <c r="I212" s="102"/>
      <c r="J212" s="27">
        <v>3</v>
      </c>
      <c r="K212" s="102"/>
      <c r="L212" s="103"/>
      <c r="N212" s="27">
        <v>2</v>
      </c>
      <c r="R212" s="27">
        <v>10</v>
      </c>
    </row>
    <row r="213" spans="1:18" x14ac:dyDescent="0.2">
      <c r="A213" s="26" t="s">
        <v>593</v>
      </c>
      <c r="B213" s="87" t="s">
        <v>613</v>
      </c>
      <c r="R213" s="27">
        <v>2</v>
      </c>
    </row>
    <row r="214" spans="1:18" x14ac:dyDescent="0.2">
      <c r="A214" s="26" t="s">
        <v>166</v>
      </c>
      <c r="B214" s="87" t="s">
        <v>433</v>
      </c>
      <c r="C214" s="102"/>
      <c r="D214" s="102"/>
      <c r="E214" s="102"/>
      <c r="G214" s="102"/>
      <c r="I214" s="102"/>
      <c r="K214" s="102"/>
      <c r="L214" s="103"/>
      <c r="N214" s="27">
        <v>18</v>
      </c>
      <c r="R214" s="27">
        <v>14</v>
      </c>
    </row>
    <row r="215" spans="1:18" x14ac:dyDescent="0.2">
      <c r="A215" s="26" t="s">
        <v>261</v>
      </c>
      <c r="B215" s="87" t="s">
        <v>660</v>
      </c>
      <c r="C215" s="102"/>
      <c r="D215" s="102"/>
      <c r="E215" s="102"/>
      <c r="G215" s="102"/>
      <c r="I215" s="102"/>
      <c r="K215" s="102"/>
      <c r="L215" s="103"/>
      <c r="N215" s="27">
        <v>3</v>
      </c>
      <c r="R215" s="27">
        <v>3</v>
      </c>
    </row>
    <row r="216" spans="1:18" x14ac:dyDescent="0.2">
      <c r="A216" s="26" t="s">
        <v>500</v>
      </c>
      <c r="B216" s="87" t="s">
        <v>505</v>
      </c>
      <c r="R216" s="27">
        <v>1</v>
      </c>
    </row>
    <row r="217" spans="1:18" x14ac:dyDescent="0.2">
      <c r="A217" s="26" t="s">
        <v>167</v>
      </c>
      <c r="B217" s="87" t="s">
        <v>393</v>
      </c>
      <c r="C217" s="102"/>
      <c r="D217" s="102"/>
      <c r="E217" s="102"/>
      <c r="F217" s="27">
        <v>7</v>
      </c>
      <c r="G217" s="102"/>
      <c r="H217" s="27">
        <v>9</v>
      </c>
      <c r="I217" s="102"/>
      <c r="J217" s="27">
        <v>8</v>
      </c>
      <c r="K217" s="102"/>
      <c r="L217" s="103"/>
      <c r="N217" s="27">
        <v>18</v>
      </c>
      <c r="R217" s="27">
        <v>18</v>
      </c>
    </row>
    <row r="218" spans="1:18" x14ac:dyDescent="0.2">
      <c r="A218" s="26" t="s">
        <v>309</v>
      </c>
      <c r="B218" s="87" t="s">
        <v>504</v>
      </c>
      <c r="R218" s="27">
        <v>4</v>
      </c>
    </row>
    <row r="219" spans="1:18" x14ac:dyDescent="0.2">
      <c r="A219" s="26" t="s">
        <v>202</v>
      </c>
      <c r="B219" s="87" t="s">
        <v>392</v>
      </c>
      <c r="C219" s="102"/>
      <c r="D219" s="102"/>
      <c r="E219" s="102"/>
      <c r="F219" s="27">
        <v>1</v>
      </c>
      <c r="G219" s="102"/>
      <c r="H219" s="27">
        <v>1</v>
      </c>
      <c r="I219" s="102"/>
      <c r="J219" s="27">
        <v>11</v>
      </c>
      <c r="K219" s="102"/>
      <c r="L219" s="103"/>
      <c r="N219" s="27">
        <v>8</v>
      </c>
      <c r="R219" s="27">
        <v>14</v>
      </c>
    </row>
    <row r="220" spans="1:18" x14ac:dyDescent="0.2">
      <c r="A220" s="26" t="s">
        <v>228</v>
      </c>
      <c r="B220" s="87" t="s">
        <v>610</v>
      </c>
      <c r="C220" s="102"/>
      <c r="D220" s="102"/>
      <c r="E220" s="102"/>
      <c r="G220" s="102"/>
      <c r="H220" s="27">
        <v>1</v>
      </c>
      <c r="I220" s="102"/>
      <c r="K220" s="102"/>
      <c r="L220" s="103"/>
    </row>
    <row r="221" spans="1:18" x14ac:dyDescent="0.2">
      <c r="A221" s="26" t="s">
        <v>203</v>
      </c>
      <c r="B221" s="87" t="s">
        <v>391</v>
      </c>
      <c r="C221" s="102"/>
      <c r="D221" s="102"/>
      <c r="E221" s="102"/>
      <c r="F221" s="27">
        <v>1</v>
      </c>
      <c r="G221" s="102"/>
      <c r="H221" s="27">
        <v>2</v>
      </c>
      <c r="I221" s="102"/>
      <c r="J221" s="27">
        <v>2</v>
      </c>
      <c r="K221" s="102"/>
      <c r="L221" s="103"/>
      <c r="R221" s="27">
        <v>3</v>
      </c>
    </row>
    <row r="222" spans="1:18" x14ac:dyDescent="0.2">
      <c r="A222" s="26" t="s">
        <v>594</v>
      </c>
      <c r="B222" s="87" t="s">
        <v>609</v>
      </c>
      <c r="R222" s="27">
        <v>6</v>
      </c>
    </row>
    <row r="223" spans="1:18" x14ac:dyDescent="0.2">
      <c r="A223" s="26" t="s">
        <v>300</v>
      </c>
      <c r="B223" s="87" t="s">
        <v>503</v>
      </c>
      <c r="C223" s="102"/>
      <c r="D223" s="102"/>
      <c r="E223" s="102"/>
      <c r="G223" s="102"/>
      <c r="I223" s="102"/>
      <c r="J223" s="27">
        <v>6</v>
      </c>
      <c r="K223" s="102"/>
      <c r="L223" s="103"/>
      <c r="N223" s="27">
        <v>14</v>
      </c>
      <c r="R223" s="27">
        <v>16</v>
      </c>
    </row>
    <row r="224" spans="1:18" x14ac:dyDescent="0.2">
      <c r="A224" s="26" t="s">
        <v>766</v>
      </c>
      <c r="B224" s="87" t="s">
        <v>773</v>
      </c>
      <c r="C224" s="102"/>
      <c r="D224" s="102"/>
      <c r="E224" s="102"/>
      <c r="G224" s="102"/>
      <c r="I224" s="102"/>
      <c r="K224" s="102"/>
      <c r="L224" s="103"/>
      <c r="N224" s="27">
        <v>2</v>
      </c>
    </row>
    <row r="225" spans="1:18" x14ac:dyDescent="0.2">
      <c r="A225" s="26" t="s">
        <v>413</v>
      </c>
      <c r="B225" s="87" t="s">
        <v>434</v>
      </c>
      <c r="C225" s="102"/>
      <c r="D225" s="102"/>
      <c r="E225" s="102"/>
      <c r="G225" s="102"/>
      <c r="I225" s="102"/>
      <c r="K225" s="102"/>
      <c r="L225" s="103"/>
      <c r="N225" s="27">
        <v>4</v>
      </c>
      <c r="R225" s="27">
        <v>9</v>
      </c>
    </row>
    <row r="226" spans="1:18" x14ac:dyDescent="0.2">
      <c r="A226" s="26" t="s">
        <v>204</v>
      </c>
      <c r="B226" s="87" t="s">
        <v>738</v>
      </c>
      <c r="C226" s="102"/>
      <c r="D226" s="102"/>
      <c r="E226" s="102"/>
      <c r="G226" s="102"/>
      <c r="H226" s="27">
        <v>1</v>
      </c>
      <c r="I226" s="102"/>
      <c r="K226" s="102"/>
      <c r="L226" s="103"/>
    </row>
    <row r="227" spans="1:18" x14ac:dyDescent="0.2">
      <c r="A227" s="26" t="s">
        <v>169</v>
      </c>
      <c r="B227" s="87" t="s">
        <v>390</v>
      </c>
      <c r="C227" s="102"/>
      <c r="D227" s="102"/>
      <c r="E227" s="102"/>
      <c r="F227" s="27">
        <v>7</v>
      </c>
      <c r="G227" s="102"/>
      <c r="H227" s="27">
        <v>7</v>
      </c>
      <c r="I227" s="102"/>
      <c r="J227" s="27">
        <v>11</v>
      </c>
      <c r="K227" s="102"/>
      <c r="L227" s="103"/>
      <c r="N227" s="27">
        <v>12</v>
      </c>
      <c r="R227" s="27">
        <v>20</v>
      </c>
    </row>
    <row r="228" spans="1:18" x14ac:dyDescent="0.2">
      <c r="A228" s="26" t="s">
        <v>205</v>
      </c>
      <c r="B228" s="87" t="s">
        <v>737</v>
      </c>
      <c r="C228" s="102"/>
      <c r="D228" s="102"/>
      <c r="E228" s="102"/>
      <c r="F228" s="27">
        <v>2</v>
      </c>
      <c r="G228" s="102"/>
      <c r="H228" s="27">
        <v>1</v>
      </c>
      <c r="I228" s="102"/>
      <c r="J228" s="27">
        <v>3</v>
      </c>
      <c r="K228" s="102"/>
      <c r="L228" s="103"/>
    </row>
    <row r="229" spans="1:18" x14ac:dyDescent="0.2">
      <c r="A229" s="26" t="s">
        <v>839</v>
      </c>
      <c r="B229" s="87" t="s">
        <v>897</v>
      </c>
      <c r="R229" s="27">
        <v>1</v>
      </c>
    </row>
    <row r="230" spans="1:18" x14ac:dyDescent="0.2">
      <c r="A230" s="26" t="s">
        <v>597</v>
      </c>
      <c r="B230" s="87" t="s">
        <v>606</v>
      </c>
      <c r="C230" s="102"/>
      <c r="D230" s="102"/>
      <c r="E230" s="102"/>
      <c r="G230" s="102"/>
      <c r="I230" s="102"/>
      <c r="K230" s="102"/>
      <c r="L230" s="103"/>
      <c r="N230" s="27">
        <v>1</v>
      </c>
      <c r="R230" s="27">
        <v>13</v>
      </c>
    </row>
    <row r="231" spans="1:18" x14ac:dyDescent="0.2">
      <c r="A231" s="26" t="s">
        <v>206</v>
      </c>
      <c r="B231" s="87" t="s">
        <v>502</v>
      </c>
      <c r="C231" s="102"/>
      <c r="D231" s="102"/>
      <c r="E231" s="102"/>
      <c r="F231" s="27">
        <v>1</v>
      </c>
      <c r="G231" s="102"/>
      <c r="H231" s="27">
        <v>1</v>
      </c>
      <c r="I231" s="102"/>
      <c r="J231" s="27">
        <v>2</v>
      </c>
      <c r="K231" s="102"/>
      <c r="L231" s="103"/>
      <c r="N231" s="27">
        <v>2</v>
      </c>
      <c r="R231" s="27">
        <v>5</v>
      </c>
    </row>
    <row r="232" spans="1:18" x14ac:dyDescent="0.2">
      <c r="A232" s="26" t="s">
        <v>170</v>
      </c>
      <c r="B232" s="87" t="s">
        <v>435</v>
      </c>
      <c r="C232" s="102"/>
      <c r="D232" s="102"/>
      <c r="E232" s="102"/>
      <c r="G232" s="102"/>
      <c r="I232" s="102"/>
      <c r="K232" s="102"/>
      <c r="L232" s="103"/>
      <c r="N232" s="27">
        <v>17</v>
      </c>
      <c r="R232" s="27">
        <v>19</v>
      </c>
    </row>
    <row r="233" spans="1:18" x14ac:dyDescent="0.2">
      <c r="A233" s="26" t="s">
        <v>275</v>
      </c>
      <c r="B233" s="87" t="s">
        <v>436</v>
      </c>
      <c r="C233" s="102"/>
      <c r="D233" s="102"/>
      <c r="E233" s="102"/>
      <c r="G233" s="102"/>
      <c r="H233" s="27">
        <v>1</v>
      </c>
      <c r="I233" s="102"/>
      <c r="J233" s="27">
        <v>1</v>
      </c>
      <c r="K233" s="102"/>
      <c r="L233" s="103"/>
      <c r="N233" s="27">
        <v>3</v>
      </c>
      <c r="R233" s="27">
        <v>4</v>
      </c>
    </row>
    <row r="234" spans="1:18" x14ac:dyDescent="0.2">
      <c r="A234" s="26" t="s">
        <v>207</v>
      </c>
      <c r="B234" s="87" t="s">
        <v>389</v>
      </c>
      <c r="C234" s="102"/>
      <c r="D234" s="102"/>
      <c r="E234" s="102"/>
      <c r="F234" s="27">
        <v>1</v>
      </c>
      <c r="G234" s="102"/>
      <c r="H234" s="27">
        <v>3</v>
      </c>
      <c r="I234" s="102"/>
      <c r="J234" s="27">
        <v>6</v>
      </c>
      <c r="K234" s="102"/>
      <c r="L234" s="103"/>
      <c r="N234" s="27">
        <v>4</v>
      </c>
      <c r="R234" s="27">
        <v>19</v>
      </c>
    </row>
    <row r="235" spans="1:18" x14ac:dyDescent="0.2">
      <c r="A235" s="26" t="s">
        <v>414</v>
      </c>
      <c r="B235" s="87" t="s">
        <v>437</v>
      </c>
      <c r="C235" s="102"/>
      <c r="D235" s="102"/>
      <c r="E235" s="102"/>
      <c r="G235" s="102"/>
      <c r="I235" s="102"/>
      <c r="K235" s="102"/>
      <c r="L235" s="103"/>
      <c r="N235" s="27">
        <v>1</v>
      </c>
      <c r="R235" s="27">
        <v>1</v>
      </c>
    </row>
    <row r="236" spans="1:18" x14ac:dyDescent="0.2">
      <c r="A236" s="26" t="s">
        <v>600</v>
      </c>
      <c r="B236" s="87" t="s">
        <v>603</v>
      </c>
      <c r="R236" s="27">
        <v>1</v>
      </c>
    </row>
    <row r="237" spans="1:18" x14ac:dyDescent="0.2">
      <c r="A237" s="26" t="s">
        <v>601</v>
      </c>
      <c r="B237" s="87" t="s">
        <v>602</v>
      </c>
      <c r="R237" s="27">
        <v>8</v>
      </c>
    </row>
    <row r="238" spans="1:18" x14ac:dyDescent="0.2">
      <c r="C238" s="102"/>
      <c r="D238" s="102"/>
      <c r="E238" s="102"/>
      <c r="G238" s="102"/>
      <c r="I238" s="102"/>
      <c r="K238" s="102"/>
      <c r="L238" s="103"/>
    </row>
    <row r="239" spans="1:18" x14ac:dyDescent="0.2">
      <c r="A239" s="26" t="s">
        <v>55</v>
      </c>
      <c r="B239" s="87" t="s">
        <v>388</v>
      </c>
      <c r="C239" s="102"/>
      <c r="D239" s="102"/>
      <c r="E239" s="102"/>
      <c r="F239" s="27">
        <v>3</v>
      </c>
      <c r="G239" s="102"/>
      <c r="I239" s="102"/>
      <c r="J239" s="27">
        <v>1</v>
      </c>
      <c r="K239" s="102"/>
      <c r="L239" s="103"/>
      <c r="N239" s="27">
        <v>4</v>
      </c>
      <c r="R239" s="27">
        <v>6</v>
      </c>
    </row>
    <row r="240" spans="1:18" x14ac:dyDescent="0.2">
      <c r="A240" s="26" t="s">
        <v>1016</v>
      </c>
      <c r="B240" s="87" t="s">
        <v>1091</v>
      </c>
      <c r="R240" s="27">
        <v>1</v>
      </c>
    </row>
    <row r="241" spans="1:18" x14ac:dyDescent="0.2">
      <c r="A241" s="26" t="s">
        <v>208</v>
      </c>
      <c r="B241" s="87" t="s">
        <v>783</v>
      </c>
      <c r="C241" s="102"/>
      <c r="D241" s="102"/>
      <c r="E241" s="102"/>
      <c r="F241" s="27">
        <v>1</v>
      </c>
      <c r="G241" s="102"/>
      <c r="I241" s="102"/>
      <c r="K241" s="102"/>
      <c r="L241" s="103"/>
    </row>
    <row r="242" spans="1:18" x14ac:dyDescent="0.2">
      <c r="A242" s="26" t="s">
        <v>404</v>
      </c>
      <c r="B242" s="87" t="s">
        <v>416</v>
      </c>
      <c r="C242" s="102"/>
      <c r="D242" s="102"/>
      <c r="E242" s="102"/>
      <c r="G242" s="102"/>
      <c r="I242" s="102"/>
      <c r="K242" s="102"/>
      <c r="L242" s="103"/>
      <c r="N242" s="27">
        <v>3</v>
      </c>
    </row>
    <row r="243" spans="1:18" x14ac:dyDescent="0.2">
      <c r="A243" s="26" t="s">
        <v>785</v>
      </c>
      <c r="B243" s="87" t="s">
        <v>673</v>
      </c>
      <c r="C243" s="102"/>
      <c r="D243" s="102"/>
      <c r="E243" s="102"/>
      <c r="G243" s="102"/>
      <c r="I243" s="102"/>
      <c r="K243" s="102"/>
      <c r="L243" s="103"/>
      <c r="N243" s="27">
        <v>1</v>
      </c>
    </row>
    <row r="244" spans="1:18" x14ac:dyDescent="0.2">
      <c r="A244" s="26" t="s">
        <v>277</v>
      </c>
      <c r="B244" s="87" t="s">
        <v>654</v>
      </c>
      <c r="R244" s="27">
        <v>1</v>
      </c>
    </row>
    <row r="245" spans="1:18" x14ac:dyDescent="0.2">
      <c r="A245" s="26" t="s">
        <v>786</v>
      </c>
      <c r="B245" s="87" t="s">
        <v>788</v>
      </c>
      <c r="C245" s="102"/>
      <c r="D245" s="102"/>
      <c r="E245" s="102"/>
      <c r="G245" s="102"/>
      <c r="I245" s="102"/>
      <c r="K245" s="102"/>
      <c r="L245" s="103"/>
      <c r="N245" s="27">
        <v>1</v>
      </c>
    </row>
    <row r="246" spans="1:18" x14ac:dyDescent="0.2">
      <c r="A246" s="26" t="s">
        <v>1017</v>
      </c>
      <c r="B246" s="87" t="s">
        <v>1092</v>
      </c>
      <c r="C246" s="102"/>
      <c r="D246" s="102"/>
      <c r="E246" s="102"/>
      <c r="G246" s="102"/>
      <c r="I246" s="102"/>
      <c r="K246" s="102"/>
      <c r="L246" s="103"/>
      <c r="R246" s="27">
        <v>1</v>
      </c>
    </row>
    <row r="247" spans="1:18" x14ac:dyDescent="0.2">
      <c r="A247" s="26" t="s">
        <v>1190</v>
      </c>
      <c r="B247" s="87" t="s">
        <v>1191</v>
      </c>
      <c r="C247" s="102"/>
      <c r="D247" s="102"/>
      <c r="E247" s="102"/>
      <c r="G247" s="102"/>
      <c r="I247" s="102"/>
      <c r="K247" s="102"/>
      <c r="L247" s="103"/>
      <c r="R247" s="27">
        <v>1</v>
      </c>
    </row>
    <row r="248" spans="1:18" x14ac:dyDescent="0.2">
      <c r="A248" s="26" t="s">
        <v>209</v>
      </c>
      <c r="B248" s="87" t="s">
        <v>386</v>
      </c>
      <c r="C248" s="102"/>
      <c r="D248" s="102"/>
      <c r="E248" s="102"/>
      <c r="G248" s="102"/>
      <c r="H248" s="27">
        <v>1</v>
      </c>
      <c r="I248" s="102"/>
      <c r="K248" s="102"/>
      <c r="L248" s="103"/>
      <c r="R248" s="27">
        <v>4</v>
      </c>
    </row>
    <row r="249" spans="1:18" x14ac:dyDescent="0.2">
      <c r="A249" s="26" t="s">
        <v>981</v>
      </c>
      <c r="B249" s="87" t="s">
        <v>942</v>
      </c>
      <c r="C249" s="102"/>
      <c r="D249" s="102"/>
      <c r="E249" s="102"/>
      <c r="G249" s="102"/>
      <c r="I249" s="102"/>
      <c r="K249" s="102"/>
      <c r="L249" s="103"/>
      <c r="R249" s="27">
        <v>4</v>
      </c>
    </row>
    <row r="250" spans="1:18" x14ac:dyDescent="0.2">
      <c r="A250" s="26" t="s">
        <v>210</v>
      </c>
      <c r="B250" s="87" t="s">
        <v>782</v>
      </c>
      <c r="C250" s="102"/>
      <c r="D250" s="102"/>
      <c r="E250" s="102"/>
      <c r="G250" s="102"/>
      <c r="H250" s="27">
        <v>3</v>
      </c>
      <c r="I250" s="102"/>
      <c r="K250" s="102"/>
      <c r="L250" s="103"/>
    </row>
    <row r="251" spans="1:18" x14ac:dyDescent="0.2">
      <c r="A251" s="26" t="s">
        <v>48</v>
      </c>
      <c r="B251" s="87" t="s">
        <v>387</v>
      </c>
      <c r="C251" s="102"/>
      <c r="D251" s="102"/>
      <c r="E251" s="102"/>
      <c r="F251" s="27">
        <v>2</v>
      </c>
      <c r="G251" s="102"/>
      <c r="H251" s="27">
        <v>4</v>
      </c>
      <c r="I251" s="102"/>
      <c r="K251" s="102"/>
      <c r="L251" s="103"/>
      <c r="N251" s="27">
        <v>2</v>
      </c>
      <c r="R251" s="27">
        <v>5</v>
      </c>
    </row>
    <row r="252" spans="1:18" x14ac:dyDescent="0.2">
      <c r="A252" s="26" t="s">
        <v>564</v>
      </c>
      <c r="B252" s="87" t="s">
        <v>543</v>
      </c>
      <c r="C252" s="102"/>
      <c r="D252" s="102"/>
      <c r="E252" s="102"/>
      <c r="G252" s="102"/>
      <c r="H252" s="27">
        <v>1</v>
      </c>
      <c r="I252" s="102"/>
      <c r="K252" s="102"/>
      <c r="L252" s="103"/>
      <c r="N252" s="27">
        <v>1</v>
      </c>
    </row>
    <row r="253" spans="1:18" x14ac:dyDescent="0.2">
      <c r="A253" s="26" t="s">
        <v>484</v>
      </c>
      <c r="B253" s="87" t="s">
        <v>523</v>
      </c>
      <c r="C253" s="102"/>
      <c r="D253" s="102"/>
      <c r="E253" s="102"/>
      <c r="G253" s="102"/>
      <c r="I253" s="102"/>
      <c r="K253" s="102"/>
      <c r="L253" s="103"/>
      <c r="N253" s="27">
        <v>2</v>
      </c>
      <c r="R253" s="27">
        <v>1</v>
      </c>
    </row>
    <row r="254" spans="1:18" x14ac:dyDescent="0.2">
      <c r="A254" s="26" t="s">
        <v>212</v>
      </c>
      <c r="B254" s="87" t="s">
        <v>695</v>
      </c>
      <c r="C254" s="102"/>
      <c r="D254" s="102"/>
      <c r="E254" s="102"/>
      <c r="F254" s="27">
        <v>1</v>
      </c>
      <c r="G254" s="102"/>
      <c r="I254" s="102"/>
      <c r="K254" s="102"/>
      <c r="L254" s="103"/>
      <c r="R254" s="27">
        <v>1</v>
      </c>
    </row>
    <row r="255" spans="1:18" x14ac:dyDescent="0.2">
      <c r="A255" s="26" t="s">
        <v>284</v>
      </c>
      <c r="B255" s="87" t="s">
        <v>729</v>
      </c>
      <c r="C255" s="102"/>
      <c r="D255" s="102"/>
      <c r="E255" s="102"/>
      <c r="G255" s="102"/>
      <c r="I255" s="102"/>
      <c r="K255" s="102"/>
      <c r="L255" s="103"/>
      <c r="N255" s="27">
        <v>1</v>
      </c>
    </row>
    <row r="256" spans="1:18" x14ac:dyDescent="0.2">
      <c r="A256" s="26" t="s">
        <v>1020</v>
      </c>
      <c r="B256" s="87" t="s">
        <v>1108</v>
      </c>
      <c r="C256" s="102"/>
      <c r="D256" s="102"/>
      <c r="E256" s="102"/>
      <c r="G256" s="102"/>
      <c r="I256" s="102"/>
      <c r="K256" s="102"/>
      <c r="L256" s="103"/>
      <c r="R256" s="27">
        <v>1</v>
      </c>
    </row>
    <row r="257" spans="1:18" x14ac:dyDescent="0.2">
      <c r="A257" s="26" t="s">
        <v>1004</v>
      </c>
      <c r="B257" s="87" t="s">
        <v>1009</v>
      </c>
      <c r="C257" s="102"/>
      <c r="D257" s="102"/>
      <c r="E257" s="102"/>
      <c r="G257" s="102"/>
      <c r="I257" s="102"/>
      <c r="K257" s="102"/>
      <c r="L257" s="103"/>
      <c r="R257" s="27">
        <v>1</v>
      </c>
    </row>
    <row r="258" spans="1:18" x14ac:dyDescent="0.2">
      <c r="A258" s="26" t="s">
        <v>1022</v>
      </c>
      <c r="B258" s="87" t="s">
        <v>1107</v>
      </c>
      <c r="C258" s="102"/>
      <c r="D258" s="102"/>
      <c r="E258" s="102"/>
      <c r="G258" s="102"/>
      <c r="I258" s="102"/>
      <c r="K258" s="102"/>
      <c r="L258" s="103"/>
      <c r="R258" s="27">
        <v>1</v>
      </c>
    </row>
    <row r="259" spans="1:18" x14ac:dyDescent="0.2">
      <c r="A259" s="26" t="s">
        <v>229</v>
      </c>
      <c r="B259" s="87" t="s">
        <v>542</v>
      </c>
      <c r="C259" s="102"/>
      <c r="D259" s="102"/>
      <c r="E259" s="102"/>
      <c r="G259" s="102"/>
      <c r="H259" s="27">
        <v>1</v>
      </c>
      <c r="I259" s="102"/>
      <c r="K259" s="102"/>
      <c r="L259" s="103"/>
      <c r="N259" s="27">
        <v>1</v>
      </c>
    </row>
    <row r="260" spans="1:18" x14ac:dyDescent="0.2">
      <c r="A260" s="26" t="s">
        <v>794</v>
      </c>
      <c r="B260" s="87" t="s">
        <v>799</v>
      </c>
      <c r="C260" s="102"/>
      <c r="D260" s="102"/>
      <c r="E260" s="102"/>
      <c r="G260" s="102"/>
      <c r="I260" s="102"/>
      <c r="K260" s="102"/>
      <c r="L260" s="103"/>
      <c r="N260" s="27">
        <v>1</v>
      </c>
    </row>
    <row r="261" spans="1:18" x14ac:dyDescent="0.2">
      <c r="A261" s="26" t="s">
        <v>493</v>
      </c>
      <c r="B261" s="87" t="s">
        <v>517</v>
      </c>
      <c r="C261" s="102"/>
      <c r="D261" s="102"/>
      <c r="E261" s="102"/>
      <c r="G261" s="102"/>
      <c r="I261" s="102"/>
      <c r="K261" s="102"/>
      <c r="L261" s="103"/>
      <c r="R261" s="27">
        <v>4</v>
      </c>
    </row>
    <row r="262" spans="1:18" x14ac:dyDescent="0.2">
      <c r="A262" s="26" t="s">
        <v>494</v>
      </c>
      <c r="B262" s="87" t="s">
        <v>516</v>
      </c>
      <c r="C262" s="102"/>
      <c r="D262" s="102"/>
      <c r="E262" s="102"/>
      <c r="G262" s="102"/>
      <c r="I262" s="102"/>
      <c r="K262" s="102"/>
      <c r="L262" s="103"/>
      <c r="N262" s="27">
        <v>2</v>
      </c>
    </row>
    <row r="263" spans="1:18" x14ac:dyDescent="0.2">
      <c r="A263" s="26" t="s">
        <v>749</v>
      </c>
      <c r="B263" s="87" t="s">
        <v>776</v>
      </c>
      <c r="C263" s="102"/>
      <c r="D263" s="102"/>
      <c r="E263" s="102"/>
      <c r="G263" s="102"/>
      <c r="I263" s="102"/>
      <c r="K263" s="102"/>
      <c r="L263" s="103"/>
      <c r="R263" s="27">
        <v>1</v>
      </c>
    </row>
    <row r="264" spans="1:18" x14ac:dyDescent="0.2">
      <c r="A264" s="26" t="s">
        <v>50</v>
      </c>
      <c r="B264" s="87" t="s">
        <v>51</v>
      </c>
      <c r="C264" s="102"/>
      <c r="D264" s="102"/>
      <c r="E264" s="102"/>
      <c r="G264" s="102"/>
      <c r="H264" s="27">
        <v>8</v>
      </c>
      <c r="I264" s="102"/>
      <c r="K264" s="102"/>
      <c r="L264" s="103"/>
      <c r="R264" s="27">
        <v>1</v>
      </c>
    </row>
    <row r="265" spans="1:18" x14ac:dyDescent="0.2">
      <c r="A265" s="26" t="s">
        <v>263</v>
      </c>
      <c r="B265" s="87" t="s">
        <v>496</v>
      </c>
      <c r="C265" s="102"/>
      <c r="D265" s="102"/>
      <c r="E265" s="102"/>
      <c r="G265" s="102"/>
      <c r="I265" s="102"/>
      <c r="K265" s="102"/>
      <c r="L265" s="103"/>
      <c r="N265" s="27">
        <v>1</v>
      </c>
    </row>
    <row r="266" spans="1:18" x14ac:dyDescent="0.2">
      <c r="A266" s="26" t="s">
        <v>1002</v>
      </c>
      <c r="B266" s="87" t="s">
        <v>1008</v>
      </c>
      <c r="C266" s="102"/>
      <c r="D266" s="102"/>
      <c r="E266" s="102"/>
      <c r="G266" s="102"/>
      <c r="I266" s="102"/>
      <c r="K266" s="102"/>
      <c r="L266" s="103"/>
      <c r="R266" s="27">
        <v>1</v>
      </c>
    </row>
    <row r="267" spans="1:18" x14ac:dyDescent="0.2">
      <c r="A267" s="26" t="s">
        <v>52</v>
      </c>
      <c r="B267" s="87" t="s">
        <v>383</v>
      </c>
      <c r="C267" s="102"/>
      <c r="D267" s="102"/>
      <c r="E267" s="102"/>
      <c r="F267" s="27">
        <v>3</v>
      </c>
      <c r="G267" s="102"/>
      <c r="H267" s="27">
        <v>2</v>
      </c>
      <c r="I267" s="102"/>
      <c r="K267" s="102"/>
      <c r="L267" s="103"/>
      <c r="R267" s="27">
        <v>1</v>
      </c>
    </row>
    <row r="268" spans="1:18" x14ac:dyDescent="0.2">
      <c r="A268" s="26" t="s">
        <v>1162</v>
      </c>
      <c r="B268" s="87" t="s">
        <v>1165</v>
      </c>
      <c r="C268" s="102"/>
      <c r="D268" s="102"/>
      <c r="E268" s="102"/>
      <c r="G268" s="102"/>
      <c r="I268" s="102"/>
      <c r="K268" s="102"/>
      <c r="L268" s="103"/>
      <c r="R268" s="27">
        <v>1</v>
      </c>
    </row>
    <row r="269" spans="1:18" x14ac:dyDescent="0.2">
      <c r="A269" s="26" t="s">
        <v>784</v>
      </c>
      <c r="B269" s="87" t="s">
        <v>382</v>
      </c>
      <c r="C269" s="102"/>
      <c r="D269" s="102"/>
      <c r="E269" s="102"/>
      <c r="G269" s="102"/>
      <c r="H269" s="27">
        <v>5</v>
      </c>
      <c r="I269" s="102"/>
      <c r="K269" s="102"/>
      <c r="L269" s="103"/>
    </row>
    <row r="270" spans="1:18" x14ac:dyDescent="0.2">
      <c r="A270" s="26" t="s">
        <v>53</v>
      </c>
      <c r="B270" s="87" t="s">
        <v>464</v>
      </c>
      <c r="C270" s="102"/>
      <c r="D270" s="102"/>
      <c r="E270" s="102"/>
      <c r="F270" s="27">
        <v>2</v>
      </c>
      <c r="G270" s="102"/>
      <c r="H270" s="27">
        <v>1</v>
      </c>
      <c r="I270" s="102"/>
      <c r="J270" s="27">
        <v>3</v>
      </c>
      <c r="K270" s="102"/>
      <c r="L270" s="103"/>
      <c r="N270" s="27">
        <v>4</v>
      </c>
      <c r="R270" s="27">
        <v>5</v>
      </c>
    </row>
    <row r="271" spans="1:18" x14ac:dyDescent="0.2">
      <c r="A271" s="26" t="s">
        <v>172</v>
      </c>
      <c r="B271" s="87" t="s">
        <v>385</v>
      </c>
      <c r="C271" s="102"/>
      <c r="D271" s="102"/>
      <c r="E271" s="102"/>
      <c r="F271" s="27">
        <v>1</v>
      </c>
      <c r="G271" s="102"/>
      <c r="I271" s="102"/>
      <c r="J271" s="27">
        <v>3</v>
      </c>
      <c r="K271" s="102"/>
      <c r="L271" s="103"/>
      <c r="N271" s="27">
        <v>2</v>
      </c>
      <c r="R271" s="27">
        <v>1</v>
      </c>
    </row>
    <row r="272" spans="1:18" x14ac:dyDescent="0.2">
      <c r="A272" s="26" t="s">
        <v>41</v>
      </c>
      <c r="B272" s="87" t="s">
        <v>42</v>
      </c>
      <c r="C272" s="102"/>
      <c r="D272" s="102"/>
      <c r="E272" s="102"/>
      <c r="G272" s="102"/>
      <c r="H272" s="27">
        <v>1</v>
      </c>
      <c r="I272" s="102"/>
      <c r="K272" s="102"/>
      <c r="L272" s="103"/>
      <c r="R272" s="27">
        <v>1</v>
      </c>
    </row>
    <row r="273" spans="1:18" x14ac:dyDescent="0.2">
      <c r="A273" s="26" t="s">
        <v>987</v>
      </c>
      <c r="B273" s="87" t="s">
        <v>988</v>
      </c>
      <c r="R273" s="27">
        <v>1</v>
      </c>
    </row>
  </sheetData>
  <sortState ref="A26:ALS172">
    <sortCondition ref="A26:A172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29"/>
  <sheetViews>
    <sheetView zoomScale="85" zoomScaleNormal="85" workbookViewId="0">
      <selection activeCell="H34" sqref="H34"/>
    </sheetView>
  </sheetViews>
  <sheetFormatPr defaultColWidth="9" defaultRowHeight="15" x14ac:dyDescent="0.25"/>
  <cols>
    <col min="1" max="1" width="77.5" style="327" customWidth="1"/>
    <col min="2" max="2" width="9.125" style="328" bestFit="1" customWidth="1"/>
    <col min="3" max="3" width="44.625" style="327" bestFit="1" customWidth="1"/>
    <col min="4" max="16384" width="9" style="327"/>
  </cols>
  <sheetData>
    <row r="1" spans="1:3" s="326" customFormat="1" x14ac:dyDescent="0.25">
      <c r="A1" s="326" t="s">
        <v>1086</v>
      </c>
      <c r="B1" s="330" t="s">
        <v>1491</v>
      </c>
      <c r="C1" s="326" t="s">
        <v>1517</v>
      </c>
    </row>
    <row r="2" spans="1:3" x14ac:dyDescent="0.25">
      <c r="A2" s="474" t="s">
        <v>1087</v>
      </c>
      <c r="B2" s="328">
        <v>3</v>
      </c>
      <c r="C2" s="581" t="s">
        <v>1866</v>
      </c>
    </row>
    <row r="3" spans="1:3" x14ac:dyDescent="0.25">
      <c r="A3" s="327" t="s">
        <v>972</v>
      </c>
      <c r="B3" s="328">
        <v>4</v>
      </c>
      <c r="C3" s="581" t="s">
        <v>1866</v>
      </c>
    </row>
    <row r="4" spans="1:3" x14ac:dyDescent="0.25">
      <c r="A4" s="327" t="s">
        <v>1556</v>
      </c>
      <c r="B4" s="328">
        <v>5</v>
      </c>
      <c r="C4" s="581" t="s">
        <v>1866</v>
      </c>
    </row>
    <row r="5" spans="1:3" x14ac:dyDescent="0.25">
      <c r="A5" s="327" t="s">
        <v>1557</v>
      </c>
      <c r="B5" s="328">
        <v>6</v>
      </c>
      <c r="C5" s="581" t="s">
        <v>1866</v>
      </c>
    </row>
    <row r="6" spans="1:3" x14ac:dyDescent="0.25">
      <c r="A6" s="327" t="s">
        <v>1558</v>
      </c>
      <c r="B6" s="328">
        <v>7</v>
      </c>
      <c r="C6" s="581" t="s">
        <v>1866</v>
      </c>
    </row>
    <row r="7" spans="1:3" x14ac:dyDescent="0.25">
      <c r="A7" s="327" t="s">
        <v>1559</v>
      </c>
      <c r="B7" s="328">
        <v>8</v>
      </c>
      <c r="C7" s="581" t="s">
        <v>1866</v>
      </c>
    </row>
    <row r="8" spans="1:3" x14ac:dyDescent="0.25">
      <c r="A8" s="327" t="s">
        <v>1560</v>
      </c>
      <c r="B8" s="328">
        <v>9</v>
      </c>
      <c r="C8" s="581" t="s">
        <v>1866</v>
      </c>
    </row>
    <row r="9" spans="1:3" x14ac:dyDescent="0.25">
      <c r="A9" s="535" t="s">
        <v>1749</v>
      </c>
      <c r="B9" s="328">
        <v>10</v>
      </c>
      <c r="C9" s="581" t="s">
        <v>1866</v>
      </c>
    </row>
    <row r="11" spans="1:3" x14ac:dyDescent="0.25">
      <c r="A11" s="327" t="s">
        <v>955</v>
      </c>
      <c r="B11" s="328">
        <v>11</v>
      </c>
      <c r="C11" s="582" t="s">
        <v>1867</v>
      </c>
    </row>
    <row r="12" spans="1:3" x14ac:dyDescent="0.25">
      <c r="A12" s="327" t="s">
        <v>956</v>
      </c>
      <c r="B12" s="328">
        <v>12</v>
      </c>
      <c r="C12" s="582" t="s">
        <v>1867</v>
      </c>
    </row>
    <row r="13" spans="1:3" x14ac:dyDescent="0.25">
      <c r="A13" s="327" t="s">
        <v>957</v>
      </c>
      <c r="B13" s="328">
        <v>13</v>
      </c>
      <c r="C13" s="582" t="s">
        <v>1867</v>
      </c>
    </row>
    <row r="14" spans="1:3" x14ac:dyDescent="0.25">
      <c r="A14" s="327" t="s">
        <v>958</v>
      </c>
      <c r="B14" s="328">
        <v>14</v>
      </c>
      <c r="C14" s="582" t="s">
        <v>1867</v>
      </c>
    </row>
    <row r="15" spans="1:3" x14ac:dyDescent="0.25">
      <c r="A15" s="327" t="s">
        <v>959</v>
      </c>
      <c r="B15" s="328">
        <v>15</v>
      </c>
      <c r="C15" s="581" t="s">
        <v>1866</v>
      </c>
    </row>
    <row r="16" spans="1:3" x14ac:dyDescent="0.25">
      <c r="A16" s="327" t="s">
        <v>971</v>
      </c>
      <c r="B16" s="328">
        <v>16</v>
      </c>
      <c r="C16" s="327" t="s">
        <v>1518</v>
      </c>
    </row>
    <row r="17" spans="1:3" x14ac:dyDescent="0.25">
      <c r="A17" s="327" t="s">
        <v>970</v>
      </c>
      <c r="B17" s="328">
        <v>17</v>
      </c>
      <c r="C17" s="582" t="s">
        <v>1867</v>
      </c>
    </row>
    <row r="18" spans="1:3" x14ac:dyDescent="0.25">
      <c r="A18" s="327" t="s">
        <v>969</v>
      </c>
      <c r="B18" s="328">
        <v>18</v>
      </c>
      <c r="C18" s="582" t="s">
        <v>1867</v>
      </c>
    </row>
    <row r="19" spans="1:3" x14ac:dyDescent="0.25">
      <c r="A19" s="327" t="s">
        <v>968</v>
      </c>
      <c r="B19" s="328">
        <v>19</v>
      </c>
      <c r="C19" s="327" t="s">
        <v>1386</v>
      </c>
    </row>
    <row r="20" spans="1:3" x14ac:dyDescent="0.25">
      <c r="A20" s="327" t="s">
        <v>967</v>
      </c>
      <c r="B20" s="328">
        <v>20</v>
      </c>
      <c r="C20" s="581" t="s">
        <v>1866</v>
      </c>
    </row>
    <row r="21" spans="1:3" x14ac:dyDescent="0.25">
      <c r="A21" s="327" t="s">
        <v>966</v>
      </c>
      <c r="B21" s="328">
        <v>21</v>
      </c>
      <c r="C21" s="582" t="s">
        <v>1867</v>
      </c>
    </row>
    <row r="22" spans="1:3" x14ac:dyDescent="0.25">
      <c r="A22" s="327" t="s">
        <v>965</v>
      </c>
      <c r="B22" s="328">
        <v>22</v>
      </c>
      <c r="C22" s="581" t="s">
        <v>1866</v>
      </c>
    </row>
    <row r="23" spans="1:3" x14ac:dyDescent="0.25">
      <c r="A23" s="327" t="s">
        <v>964</v>
      </c>
      <c r="B23" s="328">
        <v>23</v>
      </c>
      <c r="C23" s="582" t="s">
        <v>1867</v>
      </c>
    </row>
    <row r="24" spans="1:3" x14ac:dyDescent="0.25">
      <c r="A24" s="327" t="s">
        <v>963</v>
      </c>
      <c r="B24" s="328">
        <v>24</v>
      </c>
      <c r="C24" s="581" t="s">
        <v>1866</v>
      </c>
    </row>
    <row r="25" spans="1:3" x14ac:dyDescent="0.25">
      <c r="A25" s="327" t="s">
        <v>1243</v>
      </c>
      <c r="B25" s="328">
        <v>25</v>
      </c>
      <c r="C25" s="582" t="s">
        <v>1867</v>
      </c>
    </row>
    <row r="26" spans="1:3" x14ac:dyDescent="0.25">
      <c r="A26" s="327" t="s">
        <v>857</v>
      </c>
      <c r="B26" s="328">
        <v>26</v>
      </c>
      <c r="C26" s="327" t="s">
        <v>1518</v>
      </c>
    </row>
    <row r="27" spans="1:3" x14ac:dyDescent="0.25">
      <c r="A27" s="327" t="s">
        <v>962</v>
      </c>
      <c r="B27" s="328">
        <v>27</v>
      </c>
      <c r="C27" s="581" t="s">
        <v>1866</v>
      </c>
    </row>
    <row r="28" spans="1:3" x14ac:dyDescent="0.25">
      <c r="A28" s="327" t="s">
        <v>961</v>
      </c>
      <c r="B28" s="328">
        <v>28</v>
      </c>
      <c r="C28" s="327" t="s">
        <v>1387</v>
      </c>
    </row>
    <row r="29" spans="1:3" x14ac:dyDescent="0.25">
      <c r="A29" s="327" t="s">
        <v>960</v>
      </c>
      <c r="B29" s="328">
        <v>29</v>
      </c>
      <c r="C29" s="327" t="s">
        <v>1387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Q379"/>
  <sheetViews>
    <sheetView zoomScale="70" zoomScaleNormal="70" workbookViewId="0"/>
  </sheetViews>
  <sheetFormatPr defaultColWidth="9" defaultRowHeight="15" x14ac:dyDescent="0.2"/>
  <cols>
    <col min="1" max="1" width="31.75" style="29" customWidth="1"/>
    <col min="2" max="2" width="35.125" style="56" customWidth="1"/>
    <col min="3" max="5" width="7.75" style="48" customWidth="1"/>
    <col min="6" max="6" width="7.75" style="47" customWidth="1"/>
    <col min="7" max="7" width="7.75" style="48" customWidth="1"/>
    <col min="8" max="8" width="7.75" style="47" customWidth="1"/>
    <col min="9" max="9" width="7.75" style="48" customWidth="1"/>
    <col min="10" max="10" width="7.75" style="47" customWidth="1"/>
    <col min="11" max="12" width="7.75" style="48" customWidth="1"/>
    <col min="13" max="14" width="7.75" style="47" customWidth="1"/>
    <col min="15" max="16" width="7.75" style="48" customWidth="1"/>
    <col min="17" max="18" width="7.75" style="47" customWidth="1"/>
    <col min="19" max="19" width="7.25" style="48" customWidth="1"/>
    <col min="20" max="28" width="7.25" style="47" customWidth="1"/>
    <col min="29" max="1026" width="10.75" style="29" customWidth="1"/>
    <col min="1027" max="16384" width="9" style="29"/>
  </cols>
  <sheetData>
    <row r="1" spans="1:1005" ht="15.75" x14ac:dyDescent="0.25">
      <c r="A1" s="29" t="s">
        <v>1310</v>
      </c>
      <c r="B1" s="28"/>
    </row>
    <row r="2" spans="1:1005" ht="15.75" x14ac:dyDescent="0.25">
      <c r="A2" s="28" t="s">
        <v>1294</v>
      </c>
      <c r="B2" s="28"/>
    </row>
    <row r="4" spans="1:1005" s="28" customFormat="1" ht="15.75" x14ac:dyDescent="0.25">
      <c r="A4" s="28" t="s">
        <v>98</v>
      </c>
      <c r="B4" s="49"/>
      <c r="C4" s="51">
        <v>2005</v>
      </c>
      <c r="D4" s="51">
        <v>2006</v>
      </c>
      <c r="E4" s="51">
        <v>2007</v>
      </c>
      <c r="F4" s="50">
        <v>2008</v>
      </c>
      <c r="G4" s="51">
        <v>2009</v>
      </c>
      <c r="H4" s="50">
        <v>2010</v>
      </c>
      <c r="I4" s="51">
        <v>2011</v>
      </c>
      <c r="J4" s="50">
        <v>2012</v>
      </c>
      <c r="K4" s="51">
        <v>2013</v>
      </c>
      <c r="L4" s="51">
        <v>2014</v>
      </c>
      <c r="M4" s="50">
        <v>2015</v>
      </c>
      <c r="N4" s="50">
        <v>2015</v>
      </c>
      <c r="O4" s="51">
        <v>2016</v>
      </c>
      <c r="P4" s="51">
        <v>2017</v>
      </c>
      <c r="Q4" s="50">
        <v>2018</v>
      </c>
      <c r="R4" s="50">
        <v>2018</v>
      </c>
      <c r="S4" s="51">
        <v>2019</v>
      </c>
      <c r="T4" s="50"/>
      <c r="U4" s="50"/>
      <c r="V4" s="50"/>
      <c r="W4" s="50"/>
      <c r="X4" s="50"/>
      <c r="Y4" s="50"/>
      <c r="Z4" s="50"/>
      <c r="AA4" s="50"/>
      <c r="AB4" s="50"/>
    </row>
    <row r="5" spans="1:1005" s="28" customFormat="1" ht="15.75" x14ac:dyDescent="0.25">
      <c r="B5" s="49"/>
      <c r="C5" s="51"/>
      <c r="D5" s="51"/>
      <c r="E5" s="51"/>
      <c r="F5" s="50"/>
      <c r="G5" s="51"/>
      <c r="H5" s="50"/>
      <c r="I5" s="51"/>
      <c r="J5" s="50"/>
      <c r="K5" s="51"/>
      <c r="L5" s="51"/>
      <c r="M5" s="67" t="s">
        <v>324</v>
      </c>
      <c r="N5" s="67" t="s">
        <v>325</v>
      </c>
      <c r="O5" s="51"/>
      <c r="P5" s="51"/>
      <c r="Q5" s="50" t="s">
        <v>324</v>
      </c>
      <c r="R5" s="50" t="s">
        <v>325</v>
      </c>
      <c r="S5" s="51"/>
      <c r="T5" s="50"/>
      <c r="U5" s="50"/>
      <c r="V5" s="50"/>
      <c r="W5" s="50"/>
      <c r="X5" s="50"/>
      <c r="Y5" s="50"/>
      <c r="Z5" s="50"/>
      <c r="AA5" s="50"/>
      <c r="AB5" s="50"/>
    </row>
    <row r="6" spans="1:1005" s="28" customFormat="1" ht="15.75" x14ac:dyDescent="0.25">
      <c r="A6" s="28" t="s">
        <v>88</v>
      </c>
      <c r="B6" s="49"/>
      <c r="C6" s="51"/>
      <c r="D6" s="51"/>
      <c r="E6" s="51"/>
      <c r="F6" s="78">
        <v>26</v>
      </c>
      <c r="G6" s="51"/>
      <c r="H6" s="78">
        <v>26</v>
      </c>
      <c r="I6" s="51"/>
      <c r="J6" s="78">
        <v>24</v>
      </c>
      <c r="K6" s="51"/>
      <c r="L6" s="51"/>
      <c r="M6" s="47">
        <v>25</v>
      </c>
      <c r="N6" s="47">
        <v>25</v>
      </c>
      <c r="O6" s="51"/>
      <c r="P6" s="51"/>
      <c r="Q6" s="50">
        <v>26</v>
      </c>
      <c r="R6" s="50">
        <v>26</v>
      </c>
      <c r="S6" s="51"/>
      <c r="T6" s="50"/>
      <c r="U6" s="50"/>
      <c r="V6" s="50"/>
      <c r="W6" s="50"/>
      <c r="X6" s="50"/>
      <c r="Y6" s="50"/>
      <c r="Z6" s="50"/>
      <c r="AA6" s="50"/>
      <c r="AB6" s="50"/>
    </row>
    <row r="7" spans="1:1005" ht="15.75" x14ac:dyDescent="0.25">
      <c r="A7" s="66" t="s">
        <v>99</v>
      </c>
      <c r="B7" s="79"/>
      <c r="C7" s="80"/>
      <c r="D7" s="80"/>
      <c r="E7" s="80"/>
      <c r="G7" s="80"/>
      <c r="I7" s="80"/>
      <c r="K7" s="80"/>
      <c r="L7" s="81"/>
      <c r="O7" s="82"/>
      <c r="P7" s="82"/>
      <c r="Q7" s="78"/>
      <c r="R7" s="78"/>
      <c r="S7" s="82"/>
      <c r="T7" s="78"/>
      <c r="U7" s="78"/>
      <c r="V7" s="78"/>
      <c r="W7" s="78"/>
      <c r="X7" s="78"/>
      <c r="Y7" s="78"/>
      <c r="Z7" s="78"/>
      <c r="AA7" s="78"/>
      <c r="AB7" s="78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  <c r="ALG7" s="83"/>
      <c r="ALH7" s="83"/>
      <c r="ALI7" s="83"/>
      <c r="ALJ7" s="83"/>
      <c r="ALK7" s="83"/>
      <c r="ALL7" s="83"/>
      <c r="ALM7" s="83"/>
      <c r="ALN7" s="83"/>
      <c r="ALO7" s="83"/>
      <c r="ALP7" s="83"/>
      <c r="ALQ7" s="83"/>
    </row>
    <row r="8" spans="1:1005" x14ac:dyDescent="0.2">
      <c r="A8" s="29" t="s">
        <v>26</v>
      </c>
      <c r="C8" s="77"/>
      <c r="D8" s="77"/>
      <c r="E8" s="77"/>
      <c r="F8" s="30">
        <v>2.2248333333333301</v>
      </c>
      <c r="G8" s="77"/>
      <c r="H8" s="30">
        <v>5.7155166666666704</v>
      </c>
      <c r="I8" s="77"/>
      <c r="J8" s="30">
        <v>11.78575</v>
      </c>
      <c r="K8" s="54"/>
      <c r="L8" s="55"/>
      <c r="M8" s="30">
        <v>13.44</v>
      </c>
      <c r="N8" s="30"/>
      <c r="Q8" s="30">
        <v>3.95</v>
      </c>
      <c r="R8" s="30"/>
    </row>
    <row r="9" spans="1:1005" x14ac:dyDescent="0.2">
      <c r="A9" s="29" t="s">
        <v>27</v>
      </c>
      <c r="C9" s="77"/>
      <c r="D9" s="77"/>
      <c r="E9" s="77"/>
      <c r="F9" s="30">
        <v>1.39</v>
      </c>
      <c r="G9" s="77"/>
      <c r="H9" s="30">
        <v>2.7853666666666701</v>
      </c>
      <c r="I9" s="77"/>
      <c r="J9" s="30">
        <v>1.9798</v>
      </c>
      <c r="K9" s="54"/>
      <c r="L9" s="55"/>
      <c r="M9" s="30">
        <v>5.7</v>
      </c>
      <c r="N9" s="30"/>
      <c r="Q9" s="30">
        <v>2.6</v>
      </c>
      <c r="R9" s="30"/>
    </row>
    <row r="10" spans="1:1005" x14ac:dyDescent="0.2">
      <c r="A10" s="29" t="s">
        <v>100</v>
      </c>
      <c r="C10" s="77"/>
      <c r="D10" s="77"/>
      <c r="E10" s="77"/>
      <c r="F10" s="30">
        <v>7.8542333333333403</v>
      </c>
      <c r="G10" s="77"/>
      <c r="H10" s="30">
        <v>11.666550000000001</v>
      </c>
      <c r="I10" s="77"/>
      <c r="J10" s="30">
        <v>2.0091999999999999</v>
      </c>
      <c r="K10" s="54"/>
      <c r="L10" s="55"/>
      <c r="M10" s="30">
        <v>0.3</v>
      </c>
      <c r="N10" s="30"/>
      <c r="Q10" s="30">
        <v>0.96</v>
      </c>
      <c r="R10" s="30"/>
    </row>
    <row r="11" spans="1:1005" x14ac:dyDescent="0.2">
      <c r="A11" s="29" t="s">
        <v>322</v>
      </c>
      <c r="C11" s="77"/>
      <c r="D11" s="77"/>
      <c r="E11" s="77"/>
      <c r="F11" s="30"/>
      <c r="G11" s="77"/>
      <c r="H11" s="30"/>
      <c r="I11" s="77"/>
      <c r="J11" s="30"/>
      <c r="K11" s="54"/>
      <c r="L11" s="55"/>
      <c r="M11" s="30">
        <v>0</v>
      </c>
      <c r="N11" s="30"/>
      <c r="Q11" s="30">
        <v>0</v>
      </c>
      <c r="R11" s="30"/>
    </row>
    <row r="12" spans="1:1005" x14ac:dyDescent="0.2">
      <c r="A12" s="29" t="s">
        <v>323</v>
      </c>
      <c r="C12" s="77"/>
      <c r="D12" s="77"/>
      <c r="E12" s="77"/>
      <c r="F12" s="30"/>
      <c r="G12" s="77"/>
      <c r="H12" s="30"/>
      <c r="I12" s="77"/>
      <c r="J12" s="30"/>
      <c r="K12" s="54"/>
      <c r="L12" s="55"/>
      <c r="M12" s="30">
        <v>0</v>
      </c>
      <c r="N12" s="30"/>
      <c r="Q12" s="30">
        <v>0</v>
      </c>
      <c r="R12" s="30"/>
    </row>
    <row r="13" spans="1:1005" x14ac:dyDescent="0.2">
      <c r="A13" s="29" t="s">
        <v>17</v>
      </c>
      <c r="C13" s="77"/>
      <c r="D13" s="77"/>
      <c r="E13" s="77"/>
      <c r="F13" s="30">
        <v>10.5684</v>
      </c>
      <c r="G13" s="77"/>
      <c r="H13" s="30">
        <v>26.572033333333302</v>
      </c>
      <c r="I13" s="77"/>
      <c r="J13" s="30">
        <v>15.2484</v>
      </c>
      <c r="K13" s="54"/>
      <c r="L13" s="55"/>
      <c r="M13" s="30">
        <v>14</v>
      </c>
      <c r="N13" s="30">
        <v>22.92</v>
      </c>
      <c r="Q13" s="30">
        <v>6.18</v>
      </c>
      <c r="R13" s="30">
        <v>26.18</v>
      </c>
    </row>
    <row r="14" spans="1:1005" x14ac:dyDescent="0.2">
      <c r="A14" s="29" t="s">
        <v>101</v>
      </c>
      <c r="C14" s="77"/>
      <c r="D14" s="77"/>
      <c r="E14" s="77"/>
      <c r="F14" s="30">
        <v>7.4266666666666703E-2</v>
      </c>
      <c r="G14" s="77"/>
      <c r="H14" s="30">
        <v>2.4860333333333302</v>
      </c>
      <c r="I14" s="77"/>
      <c r="J14" s="30">
        <v>7.8162000000000003</v>
      </c>
      <c r="K14" s="54"/>
      <c r="L14" s="55"/>
      <c r="M14" s="30">
        <v>0.04</v>
      </c>
      <c r="N14" s="30"/>
      <c r="Q14" s="30">
        <v>0.24</v>
      </c>
      <c r="R14" s="30"/>
    </row>
    <row r="15" spans="1:1005" x14ac:dyDescent="0.2">
      <c r="A15" s="29" t="s">
        <v>402</v>
      </c>
      <c r="C15" s="77"/>
      <c r="D15" s="77"/>
      <c r="E15" s="77"/>
      <c r="F15" s="30"/>
      <c r="G15" s="77"/>
      <c r="H15" s="30"/>
      <c r="I15" s="77"/>
      <c r="J15" s="30"/>
      <c r="K15" s="54"/>
      <c r="L15" s="55"/>
      <c r="Q15" s="30"/>
      <c r="R15" s="30"/>
    </row>
    <row r="16" spans="1:1005" x14ac:dyDescent="0.2">
      <c r="C16" s="77"/>
      <c r="D16" s="77"/>
      <c r="E16" s="77"/>
      <c r="F16" s="30"/>
      <c r="G16" s="77"/>
      <c r="H16" s="30"/>
      <c r="I16" s="77"/>
      <c r="J16" s="30"/>
      <c r="K16" s="54"/>
      <c r="L16" s="55"/>
      <c r="M16" s="30"/>
      <c r="N16" s="30"/>
      <c r="V16" s="30"/>
    </row>
    <row r="17" spans="1:28" s="28" customFormat="1" ht="15.75" x14ac:dyDescent="0.25">
      <c r="A17" s="28" t="s">
        <v>104</v>
      </c>
      <c r="B17" s="49"/>
      <c r="C17" s="51"/>
      <c r="D17" s="51"/>
      <c r="E17" s="51"/>
      <c r="F17" s="50"/>
      <c r="G17" s="51"/>
      <c r="H17" s="50"/>
      <c r="I17" s="51"/>
      <c r="J17" s="50"/>
      <c r="K17" s="51"/>
      <c r="L17" s="51"/>
      <c r="O17" s="51"/>
      <c r="P17" s="51"/>
      <c r="Q17" s="50"/>
      <c r="R17" s="50"/>
      <c r="S17" s="51"/>
      <c r="T17" s="50"/>
      <c r="U17" s="50"/>
      <c r="V17" s="64"/>
      <c r="W17" s="50"/>
      <c r="X17" s="50"/>
      <c r="Y17" s="50"/>
      <c r="Z17" s="50"/>
      <c r="AA17" s="50"/>
      <c r="AB17" s="50"/>
    </row>
    <row r="18" spans="1:28" s="28" customFormat="1" ht="15.75" x14ac:dyDescent="0.25">
      <c r="A18" s="28" t="s">
        <v>1133</v>
      </c>
      <c r="B18" s="49"/>
      <c r="C18" s="51"/>
      <c r="D18" s="51"/>
      <c r="E18" s="51"/>
      <c r="F18" s="50">
        <v>11</v>
      </c>
      <c r="G18" s="51"/>
      <c r="H18" s="50">
        <v>14</v>
      </c>
      <c r="I18" s="51"/>
      <c r="J18" s="50">
        <v>10</v>
      </c>
      <c r="K18" s="51"/>
      <c r="L18" s="51"/>
      <c r="M18" s="28">
        <v>14</v>
      </c>
      <c r="O18" s="51"/>
      <c r="P18" s="51"/>
      <c r="Q18" s="50">
        <v>16</v>
      </c>
      <c r="R18" s="50"/>
      <c r="S18" s="51"/>
      <c r="T18" s="50"/>
      <c r="U18" s="50"/>
      <c r="V18" s="64"/>
      <c r="W18" s="50"/>
      <c r="X18" s="50"/>
      <c r="Y18" s="50"/>
      <c r="Z18" s="50"/>
      <c r="AA18" s="50"/>
      <c r="AB18" s="50"/>
    </row>
    <row r="19" spans="1:28" x14ac:dyDescent="0.2">
      <c r="A19" s="29" t="s">
        <v>106</v>
      </c>
      <c r="B19" s="56" t="s">
        <v>438</v>
      </c>
      <c r="C19" s="54"/>
      <c r="D19" s="54"/>
      <c r="E19" s="54"/>
      <c r="F19" s="47">
        <v>1</v>
      </c>
      <c r="G19" s="54"/>
      <c r="H19" s="47">
        <v>1</v>
      </c>
      <c r="I19" s="54"/>
      <c r="K19" s="54"/>
      <c r="L19" s="55"/>
      <c r="Q19" s="78">
        <v>1</v>
      </c>
      <c r="R19" s="78"/>
      <c r="V19" s="30"/>
    </row>
    <row r="20" spans="1:28" x14ac:dyDescent="0.2">
      <c r="A20" s="83" t="s">
        <v>214</v>
      </c>
      <c r="B20" s="84" t="s">
        <v>495</v>
      </c>
      <c r="C20" s="54"/>
      <c r="D20" s="54"/>
      <c r="E20" s="54"/>
      <c r="F20" s="78">
        <v>4</v>
      </c>
      <c r="G20" s="54"/>
      <c r="H20" s="78"/>
      <c r="I20" s="54"/>
      <c r="J20" s="78"/>
      <c r="K20" s="54"/>
      <c r="L20" s="55"/>
      <c r="O20" s="76"/>
      <c r="P20" s="76"/>
      <c r="Q20" s="78"/>
      <c r="R20" s="78">
        <v>1</v>
      </c>
      <c r="S20" s="76"/>
      <c r="T20" s="30"/>
      <c r="U20" s="30"/>
      <c r="V20" s="30"/>
    </row>
    <row r="21" spans="1:28" x14ac:dyDescent="0.2">
      <c r="A21" s="29" t="s">
        <v>1125</v>
      </c>
      <c r="C21" s="54"/>
      <c r="D21" s="54"/>
      <c r="E21" s="54"/>
      <c r="F21" s="47">
        <v>7</v>
      </c>
      <c r="G21" s="54"/>
      <c r="H21" s="47">
        <v>6</v>
      </c>
      <c r="I21" s="54"/>
      <c r="K21" s="54"/>
      <c r="L21" s="55"/>
      <c r="Q21" s="78">
        <v>17</v>
      </c>
      <c r="R21" s="78">
        <v>1</v>
      </c>
      <c r="V21" s="30"/>
    </row>
    <row r="23" spans="1:28" x14ac:dyDescent="0.2">
      <c r="A23" s="29" t="s">
        <v>15</v>
      </c>
      <c r="B23" s="56" t="s">
        <v>440</v>
      </c>
      <c r="C23" s="54"/>
      <c r="D23" s="54"/>
      <c r="E23" s="54"/>
      <c r="F23" s="47">
        <v>1</v>
      </c>
      <c r="G23" s="54"/>
      <c r="H23" s="47">
        <v>3</v>
      </c>
      <c r="I23" s="54"/>
      <c r="J23" s="47">
        <v>3</v>
      </c>
      <c r="K23" s="54"/>
      <c r="L23" s="55"/>
      <c r="M23" s="47">
        <v>2</v>
      </c>
      <c r="Q23" s="78">
        <v>5</v>
      </c>
      <c r="R23" s="78"/>
      <c r="V23" s="30"/>
    </row>
    <row r="24" spans="1:28" x14ac:dyDescent="0.2">
      <c r="A24" s="29" t="s">
        <v>5</v>
      </c>
      <c r="B24" s="56" t="s">
        <v>81</v>
      </c>
      <c r="C24" s="54"/>
      <c r="D24" s="54"/>
      <c r="E24" s="54"/>
      <c r="F24" s="47">
        <v>1</v>
      </c>
      <c r="G24" s="54"/>
      <c r="H24" s="47">
        <v>2</v>
      </c>
      <c r="I24" s="54"/>
      <c r="K24" s="54"/>
      <c r="L24" s="55"/>
      <c r="M24" s="47">
        <v>2</v>
      </c>
      <c r="Q24" s="78">
        <v>2</v>
      </c>
      <c r="R24" s="78"/>
      <c r="V24" s="30"/>
    </row>
    <row r="25" spans="1:28" x14ac:dyDescent="0.2">
      <c r="A25" s="29" t="s">
        <v>6</v>
      </c>
      <c r="B25" s="56" t="s">
        <v>441</v>
      </c>
      <c r="C25" s="54"/>
      <c r="D25" s="54"/>
      <c r="E25" s="54"/>
      <c r="G25" s="54"/>
      <c r="H25" s="47">
        <v>1</v>
      </c>
      <c r="I25" s="54"/>
      <c r="J25" s="47">
        <v>1</v>
      </c>
      <c r="K25" s="54"/>
      <c r="L25" s="55"/>
      <c r="M25" s="47">
        <v>1</v>
      </c>
      <c r="Q25" s="78">
        <v>5</v>
      </c>
      <c r="R25" s="78"/>
      <c r="V25" s="30"/>
    </row>
    <row r="26" spans="1:28" x14ac:dyDescent="0.2">
      <c r="A26" s="29" t="s">
        <v>20</v>
      </c>
      <c r="B26" s="56" t="s">
        <v>319</v>
      </c>
      <c r="C26" s="54"/>
      <c r="D26" s="54"/>
      <c r="E26" s="54"/>
      <c r="F26" s="47">
        <v>9</v>
      </c>
      <c r="G26" s="54"/>
      <c r="H26" s="47">
        <v>9</v>
      </c>
      <c r="I26" s="54"/>
      <c r="J26" s="47">
        <v>9</v>
      </c>
      <c r="K26" s="54"/>
      <c r="L26" s="55"/>
      <c r="M26" s="47">
        <v>9</v>
      </c>
      <c r="N26" s="47">
        <v>1</v>
      </c>
      <c r="Q26" s="78">
        <v>9</v>
      </c>
      <c r="R26" s="78"/>
      <c r="V26" s="30"/>
    </row>
    <row r="27" spans="1:28" x14ac:dyDescent="0.2">
      <c r="A27" s="29" t="s">
        <v>31</v>
      </c>
      <c r="B27" s="56" t="s">
        <v>327</v>
      </c>
      <c r="C27" s="54"/>
      <c r="D27" s="54"/>
      <c r="E27" s="54"/>
      <c r="F27" s="47">
        <v>1</v>
      </c>
      <c r="G27" s="54"/>
      <c r="H27" s="47">
        <v>4</v>
      </c>
      <c r="I27" s="54"/>
      <c r="J27" s="47">
        <v>1</v>
      </c>
      <c r="K27" s="54"/>
      <c r="L27" s="55"/>
      <c r="M27" s="47">
        <v>1</v>
      </c>
      <c r="Q27" s="78">
        <v>4</v>
      </c>
      <c r="R27" s="78"/>
      <c r="V27" s="30"/>
    </row>
    <row r="28" spans="1:28" x14ac:dyDescent="0.2">
      <c r="A28" s="29" t="s">
        <v>29</v>
      </c>
      <c r="B28" s="56" t="s">
        <v>333</v>
      </c>
      <c r="C28" s="54"/>
      <c r="D28" s="54"/>
      <c r="E28" s="54"/>
      <c r="F28" s="47">
        <v>2</v>
      </c>
      <c r="G28" s="54"/>
      <c r="H28" s="47">
        <v>3</v>
      </c>
      <c r="I28" s="54"/>
      <c r="J28" s="47">
        <v>4</v>
      </c>
      <c r="K28" s="54"/>
      <c r="L28" s="55"/>
      <c r="M28" s="47">
        <v>4</v>
      </c>
      <c r="O28" s="76"/>
      <c r="P28" s="76"/>
      <c r="Q28" s="78">
        <v>2</v>
      </c>
      <c r="R28" s="78"/>
      <c r="S28" s="76"/>
      <c r="T28" s="30"/>
      <c r="U28" s="30"/>
      <c r="V28" s="30"/>
    </row>
    <row r="29" spans="1:28" x14ac:dyDescent="0.2">
      <c r="A29" s="29" t="s">
        <v>28</v>
      </c>
      <c r="B29" s="56" t="s">
        <v>332</v>
      </c>
      <c r="C29" s="54"/>
      <c r="D29" s="54"/>
      <c r="E29" s="54"/>
      <c r="F29" s="47">
        <v>1</v>
      </c>
      <c r="G29" s="54"/>
      <c r="H29" s="47">
        <v>1</v>
      </c>
      <c r="I29" s="54"/>
      <c r="K29" s="54"/>
      <c r="L29" s="55"/>
      <c r="N29" s="47">
        <v>2</v>
      </c>
      <c r="O29" s="76"/>
      <c r="P29" s="76"/>
      <c r="Q29" s="78"/>
      <c r="R29" s="78"/>
      <c r="S29" s="76"/>
      <c r="T29" s="30"/>
      <c r="U29" s="30"/>
      <c r="V29" s="30"/>
    </row>
    <row r="30" spans="1:28" x14ac:dyDescent="0.2">
      <c r="A30" s="29" t="s">
        <v>685</v>
      </c>
      <c r="B30" s="56" t="s">
        <v>320</v>
      </c>
      <c r="C30" s="54"/>
      <c r="D30" s="54"/>
      <c r="E30" s="54"/>
      <c r="G30" s="54"/>
      <c r="H30" s="47">
        <v>3</v>
      </c>
      <c r="I30" s="54"/>
      <c r="J30" s="47">
        <v>2</v>
      </c>
      <c r="K30" s="54"/>
      <c r="L30" s="55"/>
      <c r="M30" s="47">
        <v>1</v>
      </c>
      <c r="O30" s="76"/>
      <c r="P30" s="76"/>
      <c r="Q30" s="78">
        <v>2</v>
      </c>
      <c r="R30" s="78">
        <v>2</v>
      </c>
      <c r="S30" s="76"/>
      <c r="T30" s="30"/>
      <c r="U30" s="30"/>
      <c r="V30" s="30"/>
    </row>
    <row r="31" spans="1:28" x14ac:dyDescent="0.2">
      <c r="A31" s="29" t="s">
        <v>22</v>
      </c>
      <c r="B31" s="56" t="s">
        <v>87</v>
      </c>
      <c r="C31" s="54"/>
      <c r="D31" s="54"/>
      <c r="E31" s="54"/>
      <c r="F31" s="47">
        <v>9</v>
      </c>
      <c r="G31" s="54"/>
      <c r="H31" s="47">
        <v>9</v>
      </c>
      <c r="I31" s="54"/>
      <c r="J31" s="47">
        <v>8</v>
      </c>
      <c r="K31" s="54"/>
      <c r="L31" s="55"/>
      <c r="M31" s="47">
        <v>8</v>
      </c>
      <c r="O31" s="76"/>
      <c r="P31" s="76"/>
      <c r="Q31" s="78">
        <v>6</v>
      </c>
      <c r="R31" s="78"/>
      <c r="S31" s="76"/>
      <c r="T31" s="30"/>
      <c r="U31" s="30"/>
      <c r="V31" s="30"/>
    </row>
    <row r="32" spans="1:28" x14ac:dyDescent="0.2">
      <c r="A32" s="29" t="s">
        <v>7</v>
      </c>
      <c r="B32" s="56" t="s">
        <v>335</v>
      </c>
      <c r="C32" s="54"/>
      <c r="D32" s="54"/>
      <c r="E32" s="54"/>
      <c r="F32" s="47">
        <v>9</v>
      </c>
      <c r="G32" s="54"/>
      <c r="H32" s="47">
        <v>9</v>
      </c>
      <c r="I32" s="54"/>
      <c r="J32" s="47">
        <v>10</v>
      </c>
      <c r="K32" s="54"/>
      <c r="L32" s="55"/>
      <c r="M32" s="47">
        <v>10</v>
      </c>
      <c r="O32" s="76"/>
      <c r="P32" s="76"/>
      <c r="Q32" s="78">
        <v>7</v>
      </c>
      <c r="R32" s="78"/>
      <c r="S32" s="76"/>
      <c r="T32" s="30"/>
      <c r="U32" s="30"/>
      <c r="V32" s="30"/>
    </row>
    <row r="33" spans="1:18" x14ac:dyDescent="0.2">
      <c r="A33" s="29" t="s">
        <v>11</v>
      </c>
      <c r="B33" s="56" t="s">
        <v>47</v>
      </c>
      <c r="C33" s="54"/>
      <c r="D33" s="54"/>
      <c r="E33" s="54"/>
      <c r="F33" s="47">
        <v>1</v>
      </c>
      <c r="G33" s="54"/>
      <c r="H33" s="47">
        <v>5</v>
      </c>
      <c r="I33" s="54"/>
      <c r="J33" s="47">
        <v>3</v>
      </c>
      <c r="K33" s="54"/>
      <c r="L33" s="55"/>
      <c r="M33" s="47">
        <v>3</v>
      </c>
      <c r="Q33" s="78">
        <v>1</v>
      </c>
      <c r="R33" s="78"/>
    </row>
    <row r="34" spans="1:18" x14ac:dyDescent="0.2">
      <c r="A34" s="29" t="s">
        <v>135</v>
      </c>
      <c r="B34" s="56" t="s">
        <v>318</v>
      </c>
      <c r="C34" s="54"/>
      <c r="D34" s="54"/>
      <c r="E34" s="54"/>
      <c r="G34" s="54"/>
      <c r="H34" s="47">
        <v>1</v>
      </c>
      <c r="I34" s="54"/>
      <c r="J34" s="47">
        <v>3</v>
      </c>
      <c r="K34" s="54"/>
      <c r="L34" s="55"/>
      <c r="Q34" s="78">
        <v>1</v>
      </c>
      <c r="R34" s="78">
        <v>2</v>
      </c>
    </row>
    <row r="35" spans="1:18" x14ac:dyDescent="0.2">
      <c r="A35" s="29" t="s">
        <v>439</v>
      </c>
      <c r="B35" s="56" t="s">
        <v>337</v>
      </c>
      <c r="C35" s="54"/>
      <c r="D35" s="54"/>
      <c r="E35" s="54"/>
      <c r="G35" s="54"/>
      <c r="I35" s="54"/>
      <c r="K35" s="54"/>
      <c r="L35" s="55"/>
      <c r="M35" s="47">
        <v>1</v>
      </c>
      <c r="Q35" s="78">
        <v>2</v>
      </c>
      <c r="R35" s="78">
        <v>1</v>
      </c>
    </row>
    <row r="36" spans="1:18" x14ac:dyDescent="0.2">
      <c r="A36" s="29" t="s">
        <v>136</v>
      </c>
      <c r="B36" s="56" t="s">
        <v>872</v>
      </c>
      <c r="C36" s="54"/>
      <c r="D36" s="54"/>
      <c r="E36" s="54"/>
      <c r="G36" s="54"/>
      <c r="I36" s="54"/>
      <c r="K36" s="54"/>
      <c r="L36" s="55"/>
      <c r="Q36" s="78">
        <v>1</v>
      </c>
      <c r="R36" s="78"/>
    </row>
    <row r="37" spans="1:18" x14ac:dyDescent="0.2">
      <c r="A37" s="29" t="s">
        <v>8</v>
      </c>
      <c r="B37" s="56" t="s">
        <v>336</v>
      </c>
      <c r="C37" s="54"/>
      <c r="D37" s="54"/>
      <c r="E37" s="54"/>
      <c r="G37" s="54"/>
      <c r="I37" s="54"/>
      <c r="K37" s="54"/>
      <c r="L37" s="55"/>
      <c r="M37" s="47">
        <v>1</v>
      </c>
      <c r="Q37" s="78"/>
      <c r="R37" s="78"/>
    </row>
    <row r="38" spans="1:18" x14ac:dyDescent="0.2">
      <c r="A38" s="29" t="s">
        <v>138</v>
      </c>
      <c r="B38" s="56" t="s">
        <v>339</v>
      </c>
      <c r="C38" s="54"/>
      <c r="D38" s="54"/>
      <c r="E38" s="54"/>
      <c r="F38" s="47">
        <v>1</v>
      </c>
      <c r="G38" s="54"/>
      <c r="H38" s="47">
        <v>1</v>
      </c>
      <c r="I38" s="54"/>
      <c r="K38" s="54"/>
      <c r="L38" s="55"/>
      <c r="Q38" s="78">
        <v>1</v>
      </c>
      <c r="R38" s="78"/>
    </row>
    <row r="39" spans="1:18" x14ac:dyDescent="0.2">
      <c r="A39" s="29" t="s">
        <v>12</v>
      </c>
      <c r="B39" s="56" t="s">
        <v>718</v>
      </c>
      <c r="C39" s="54"/>
      <c r="D39" s="54"/>
      <c r="E39" s="54"/>
      <c r="G39" s="54"/>
      <c r="I39" s="54"/>
      <c r="K39" s="54"/>
      <c r="L39" s="55"/>
      <c r="N39" s="47">
        <v>1</v>
      </c>
      <c r="Q39" s="78"/>
      <c r="R39" s="78"/>
    </row>
    <row r="40" spans="1:18" x14ac:dyDescent="0.2">
      <c r="A40" s="29" t="s">
        <v>9</v>
      </c>
      <c r="B40" s="56" t="s">
        <v>442</v>
      </c>
      <c r="C40" s="54"/>
      <c r="D40" s="54"/>
      <c r="E40" s="54"/>
      <c r="G40" s="54"/>
      <c r="I40" s="54"/>
      <c r="K40" s="54"/>
      <c r="L40" s="55"/>
      <c r="M40" s="47">
        <v>1</v>
      </c>
      <c r="Q40" s="78">
        <v>3</v>
      </c>
      <c r="R40" s="78"/>
    </row>
    <row r="41" spans="1:18" x14ac:dyDescent="0.2">
      <c r="A41" s="29" t="s">
        <v>215</v>
      </c>
      <c r="B41" s="56" t="s">
        <v>321</v>
      </c>
      <c r="C41" s="54"/>
      <c r="D41" s="54"/>
      <c r="E41" s="54"/>
      <c r="F41" s="47">
        <v>3</v>
      </c>
      <c r="G41" s="54"/>
      <c r="H41" s="47">
        <v>2</v>
      </c>
      <c r="I41" s="54"/>
      <c r="J41" s="47">
        <v>3</v>
      </c>
      <c r="K41" s="54"/>
      <c r="L41" s="55"/>
      <c r="M41" s="47">
        <v>8</v>
      </c>
      <c r="N41" s="47">
        <v>2</v>
      </c>
      <c r="Q41" s="78">
        <v>4</v>
      </c>
      <c r="R41" s="78">
        <v>5</v>
      </c>
    </row>
    <row r="42" spans="1:18" x14ac:dyDescent="0.2">
      <c r="Q42" s="78"/>
      <c r="R42" s="78"/>
    </row>
    <row r="43" spans="1:18" x14ac:dyDescent="0.2">
      <c r="A43" s="29" t="s">
        <v>477</v>
      </c>
      <c r="B43" s="56" t="s">
        <v>1231</v>
      </c>
      <c r="R43" s="47">
        <v>16</v>
      </c>
    </row>
    <row r="44" spans="1:18" x14ac:dyDescent="0.2">
      <c r="A44" s="29" t="s">
        <v>155</v>
      </c>
      <c r="B44" s="56" t="s">
        <v>444</v>
      </c>
      <c r="C44" s="54"/>
      <c r="D44" s="54"/>
      <c r="E44" s="54"/>
      <c r="F44" s="47">
        <v>6</v>
      </c>
      <c r="G44" s="54"/>
      <c r="H44" s="47">
        <v>4</v>
      </c>
      <c r="I44" s="54"/>
      <c r="J44" s="47">
        <v>3</v>
      </c>
      <c r="K44" s="54"/>
      <c r="L44" s="55"/>
      <c r="N44" s="47">
        <v>12</v>
      </c>
      <c r="R44" s="47">
        <v>7</v>
      </c>
    </row>
    <row r="45" spans="1:18" x14ac:dyDescent="0.2">
      <c r="A45" s="29" t="s">
        <v>816</v>
      </c>
      <c r="B45" s="56" t="s">
        <v>893</v>
      </c>
      <c r="R45" s="47">
        <v>1</v>
      </c>
    </row>
    <row r="46" spans="1:18" x14ac:dyDescent="0.2">
      <c r="A46" s="29" t="s">
        <v>247</v>
      </c>
      <c r="B46" s="56" t="s">
        <v>534</v>
      </c>
      <c r="C46" s="54"/>
      <c r="D46" s="54"/>
      <c r="E46" s="54"/>
      <c r="G46" s="54"/>
      <c r="H46" s="47">
        <v>4</v>
      </c>
      <c r="I46" s="54"/>
      <c r="J46" s="47">
        <v>1</v>
      </c>
      <c r="K46" s="54"/>
      <c r="L46" s="55"/>
      <c r="N46" s="47">
        <v>5</v>
      </c>
      <c r="R46" s="47">
        <v>5</v>
      </c>
    </row>
    <row r="47" spans="1:18" x14ac:dyDescent="0.2">
      <c r="A47" s="29" t="s">
        <v>551</v>
      </c>
      <c r="B47" s="56" t="s">
        <v>656</v>
      </c>
      <c r="R47" s="47">
        <v>3</v>
      </c>
    </row>
    <row r="48" spans="1:18" x14ac:dyDescent="0.2">
      <c r="A48" s="29" t="s">
        <v>997</v>
      </c>
      <c r="B48" s="56" t="s">
        <v>683</v>
      </c>
      <c r="R48" s="47">
        <v>1</v>
      </c>
    </row>
    <row r="49" spans="1:18" x14ac:dyDescent="0.2">
      <c r="A49" s="29" t="s">
        <v>292</v>
      </c>
      <c r="B49" s="56" t="s">
        <v>342</v>
      </c>
      <c r="C49" s="54"/>
      <c r="D49" s="54"/>
      <c r="E49" s="54"/>
      <c r="G49" s="54"/>
      <c r="H49" s="47">
        <v>1</v>
      </c>
      <c r="I49" s="54"/>
      <c r="J49" s="47">
        <v>1</v>
      </c>
      <c r="K49" s="54"/>
      <c r="L49" s="55"/>
      <c r="N49" s="47">
        <v>1</v>
      </c>
      <c r="R49" s="47">
        <v>1</v>
      </c>
    </row>
    <row r="50" spans="1:18" x14ac:dyDescent="0.2">
      <c r="A50" s="29" t="s">
        <v>248</v>
      </c>
      <c r="B50" s="56" t="s">
        <v>478</v>
      </c>
      <c r="C50" s="54"/>
      <c r="D50" s="54"/>
      <c r="E50" s="54"/>
      <c r="G50" s="54"/>
      <c r="I50" s="54"/>
      <c r="K50" s="54"/>
      <c r="L50" s="55"/>
      <c r="R50" s="47">
        <v>2</v>
      </c>
    </row>
    <row r="51" spans="1:18" x14ac:dyDescent="0.2">
      <c r="A51" s="29" t="s">
        <v>249</v>
      </c>
      <c r="B51" s="56" t="s">
        <v>630</v>
      </c>
      <c r="C51" s="54"/>
      <c r="D51" s="54"/>
      <c r="E51" s="54"/>
      <c r="G51" s="54"/>
      <c r="I51" s="54"/>
      <c r="K51" s="54"/>
      <c r="L51" s="55"/>
      <c r="R51" s="47">
        <v>1</v>
      </c>
    </row>
    <row r="52" spans="1:18" x14ac:dyDescent="0.2">
      <c r="A52" s="29" t="s">
        <v>707</v>
      </c>
      <c r="B52" s="56" t="s">
        <v>727</v>
      </c>
      <c r="C52" s="54"/>
      <c r="D52" s="54"/>
      <c r="E52" s="54"/>
      <c r="G52" s="54"/>
      <c r="I52" s="54"/>
      <c r="K52" s="54"/>
      <c r="L52" s="55"/>
      <c r="N52" s="47">
        <v>1</v>
      </c>
    </row>
    <row r="53" spans="1:18" x14ac:dyDescent="0.2">
      <c r="A53" s="29" t="s">
        <v>479</v>
      </c>
      <c r="B53" s="56" t="s">
        <v>480</v>
      </c>
      <c r="C53" s="54"/>
      <c r="D53" s="54"/>
      <c r="E53" s="54"/>
      <c r="G53" s="54"/>
      <c r="I53" s="54"/>
      <c r="K53" s="54"/>
      <c r="L53" s="55"/>
      <c r="R53" s="47">
        <v>10</v>
      </c>
    </row>
    <row r="54" spans="1:18" x14ac:dyDescent="0.2">
      <c r="A54" s="29" t="s">
        <v>173</v>
      </c>
      <c r="B54" s="56" t="s">
        <v>343</v>
      </c>
      <c r="C54" s="54"/>
      <c r="D54" s="54"/>
      <c r="E54" s="54"/>
      <c r="F54" s="47">
        <v>1</v>
      </c>
      <c r="G54" s="54"/>
      <c r="H54" s="47">
        <v>12</v>
      </c>
      <c r="I54" s="54"/>
      <c r="J54" s="47">
        <v>10</v>
      </c>
      <c r="K54" s="54"/>
      <c r="L54" s="55"/>
      <c r="N54" s="47">
        <v>13</v>
      </c>
      <c r="R54" s="47">
        <v>21</v>
      </c>
    </row>
    <row r="55" spans="1:18" x14ac:dyDescent="0.2">
      <c r="A55" s="29" t="s">
        <v>264</v>
      </c>
      <c r="B55" s="56" t="s">
        <v>631</v>
      </c>
      <c r="C55" s="54"/>
      <c r="D55" s="54"/>
      <c r="E55" s="54"/>
      <c r="G55" s="54"/>
      <c r="I55" s="54"/>
      <c r="K55" s="54"/>
      <c r="L55" s="55"/>
      <c r="N55" s="47">
        <v>3</v>
      </c>
      <c r="R55" s="47">
        <v>7</v>
      </c>
    </row>
    <row r="56" spans="1:18" x14ac:dyDescent="0.2">
      <c r="A56" s="29" t="s">
        <v>174</v>
      </c>
      <c r="B56" s="56" t="s">
        <v>341</v>
      </c>
      <c r="C56" s="54"/>
      <c r="D56" s="54"/>
      <c r="E56" s="54"/>
      <c r="G56" s="54"/>
      <c r="H56" s="47">
        <v>4</v>
      </c>
      <c r="I56" s="54"/>
      <c r="J56" s="47">
        <v>1</v>
      </c>
      <c r="K56" s="54"/>
      <c r="L56" s="55"/>
      <c r="N56" s="47">
        <v>2</v>
      </c>
      <c r="R56" s="47">
        <v>5</v>
      </c>
    </row>
    <row r="57" spans="1:18" x14ac:dyDescent="0.2">
      <c r="A57" s="29" t="s">
        <v>269</v>
      </c>
      <c r="B57" s="56" t="s">
        <v>452</v>
      </c>
      <c r="C57" s="54"/>
      <c r="D57" s="54"/>
      <c r="E57" s="54"/>
      <c r="G57" s="54"/>
      <c r="H57" s="47">
        <v>2</v>
      </c>
      <c r="I57" s="54"/>
      <c r="J57" s="47">
        <v>1</v>
      </c>
      <c r="K57" s="54"/>
      <c r="L57" s="55"/>
    </row>
    <row r="58" spans="1:18" x14ac:dyDescent="0.2">
      <c r="A58" s="29" t="s">
        <v>539</v>
      </c>
      <c r="B58" s="56" t="s">
        <v>1232</v>
      </c>
      <c r="C58" s="54"/>
      <c r="D58" s="54"/>
      <c r="E58" s="54"/>
      <c r="G58" s="54"/>
      <c r="I58" s="54"/>
      <c r="K58" s="54"/>
      <c r="L58" s="55"/>
      <c r="R58" s="47">
        <v>12</v>
      </c>
    </row>
    <row r="59" spans="1:18" x14ac:dyDescent="0.2">
      <c r="A59" s="29" t="s">
        <v>403</v>
      </c>
      <c r="B59" s="56" t="s">
        <v>415</v>
      </c>
      <c r="C59" s="54"/>
      <c r="D59" s="54"/>
      <c r="E59" s="54"/>
      <c r="G59" s="54"/>
      <c r="H59" s="47">
        <v>2</v>
      </c>
      <c r="I59" s="54"/>
      <c r="K59" s="54"/>
      <c r="L59" s="55"/>
      <c r="N59" s="47">
        <v>2</v>
      </c>
    </row>
    <row r="60" spans="1:18" x14ac:dyDescent="0.2">
      <c r="A60" s="29" t="s">
        <v>482</v>
      </c>
      <c r="B60" s="56" t="s">
        <v>536</v>
      </c>
      <c r="C60" s="54"/>
      <c r="D60" s="54"/>
      <c r="E60" s="54"/>
      <c r="G60" s="54"/>
      <c r="I60" s="54"/>
      <c r="K60" s="54"/>
      <c r="L60" s="55"/>
      <c r="N60" s="47">
        <v>2</v>
      </c>
    </row>
    <row r="61" spans="1:18" x14ac:dyDescent="0.2">
      <c r="A61" s="29" t="s">
        <v>686</v>
      </c>
      <c r="B61" s="56" t="s">
        <v>1013</v>
      </c>
      <c r="C61" s="54"/>
      <c r="D61" s="54"/>
      <c r="E61" s="54"/>
      <c r="G61" s="54"/>
      <c r="H61" s="47">
        <v>1</v>
      </c>
      <c r="I61" s="54"/>
      <c r="K61" s="54"/>
      <c r="L61" s="55"/>
      <c r="R61" s="47">
        <v>1</v>
      </c>
    </row>
    <row r="62" spans="1:18" x14ac:dyDescent="0.2">
      <c r="A62" s="29" t="s">
        <v>553</v>
      </c>
      <c r="B62" s="56" t="s">
        <v>1224</v>
      </c>
      <c r="R62" s="47">
        <v>1</v>
      </c>
    </row>
    <row r="63" spans="1:18" x14ac:dyDescent="0.2">
      <c r="A63" s="29" t="s">
        <v>825</v>
      </c>
      <c r="B63" s="56" t="s">
        <v>907</v>
      </c>
      <c r="R63" s="47">
        <v>9</v>
      </c>
    </row>
    <row r="64" spans="1:18" x14ac:dyDescent="0.2">
      <c r="A64" s="29" t="s">
        <v>740</v>
      </c>
      <c r="B64" s="56" t="s">
        <v>775</v>
      </c>
      <c r="R64" s="47">
        <v>3</v>
      </c>
    </row>
    <row r="65" spans="1:18" x14ac:dyDescent="0.2">
      <c r="A65" s="29" t="s">
        <v>708</v>
      </c>
      <c r="B65" s="56" t="s">
        <v>726</v>
      </c>
      <c r="C65" s="54"/>
      <c r="D65" s="54"/>
      <c r="E65" s="54"/>
      <c r="G65" s="54"/>
      <c r="I65" s="54"/>
      <c r="K65" s="54"/>
      <c r="L65" s="55"/>
      <c r="N65" s="47">
        <v>1</v>
      </c>
    </row>
    <row r="66" spans="1:18" x14ac:dyDescent="0.2">
      <c r="A66" s="29" t="s">
        <v>1178</v>
      </c>
      <c r="B66" s="56" t="s">
        <v>1187</v>
      </c>
      <c r="R66" s="47">
        <v>3</v>
      </c>
    </row>
    <row r="67" spans="1:18" x14ac:dyDescent="0.2">
      <c r="A67" s="29" t="s">
        <v>709</v>
      </c>
      <c r="B67" s="56" t="s">
        <v>725</v>
      </c>
      <c r="C67" s="54"/>
      <c r="D67" s="54"/>
      <c r="E67" s="54"/>
      <c r="G67" s="54"/>
      <c r="I67" s="54"/>
      <c r="K67" s="54"/>
      <c r="L67" s="55"/>
      <c r="N67" s="47">
        <v>1</v>
      </c>
    </row>
    <row r="68" spans="1:18" x14ac:dyDescent="0.2">
      <c r="A68" s="29" t="s">
        <v>710</v>
      </c>
      <c r="B68" s="56" t="s">
        <v>724</v>
      </c>
      <c r="C68" s="54"/>
      <c r="D68" s="54"/>
      <c r="E68" s="54"/>
      <c r="G68" s="54"/>
      <c r="I68" s="54"/>
      <c r="K68" s="54"/>
      <c r="L68" s="55"/>
      <c r="N68" s="47">
        <v>1</v>
      </c>
    </row>
    <row r="69" spans="1:18" x14ac:dyDescent="0.2">
      <c r="A69" s="29" t="s">
        <v>293</v>
      </c>
      <c r="B69" s="56" t="s">
        <v>356</v>
      </c>
      <c r="C69" s="54"/>
      <c r="D69" s="54"/>
      <c r="E69" s="54"/>
      <c r="G69" s="54"/>
      <c r="H69" s="47">
        <v>2</v>
      </c>
      <c r="I69" s="54"/>
      <c r="J69" s="47">
        <v>3</v>
      </c>
      <c r="K69" s="54"/>
      <c r="L69" s="55"/>
      <c r="N69" s="47">
        <v>4</v>
      </c>
      <c r="R69" s="47">
        <v>2</v>
      </c>
    </row>
    <row r="70" spans="1:18" x14ac:dyDescent="0.2">
      <c r="A70" s="29" t="s">
        <v>555</v>
      </c>
      <c r="B70" s="56" t="s">
        <v>629</v>
      </c>
      <c r="R70" s="47">
        <v>3</v>
      </c>
    </row>
    <row r="71" spans="1:18" x14ac:dyDescent="0.2">
      <c r="A71" s="29" t="s">
        <v>687</v>
      </c>
      <c r="B71" s="56" t="s">
        <v>705</v>
      </c>
      <c r="C71" s="54"/>
      <c r="D71" s="54"/>
      <c r="E71" s="54"/>
      <c r="G71" s="54"/>
      <c r="H71" s="47">
        <v>1</v>
      </c>
      <c r="I71" s="54"/>
      <c r="J71" s="47">
        <v>1</v>
      </c>
      <c r="K71" s="54"/>
      <c r="L71" s="55"/>
      <c r="R71" s="47">
        <v>2</v>
      </c>
    </row>
    <row r="72" spans="1:18" x14ac:dyDescent="0.2">
      <c r="A72" s="29" t="s">
        <v>1012</v>
      </c>
      <c r="B72" s="56" t="s">
        <v>527</v>
      </c>
      <c r="R72" s="47">
        <v>7</v>
      </c>
    </row>
    <row r="73" spans="1:18" x14ac:dyDescent="0.2">
      <c r="A73" s="29" t="s">
        <v>270</v>
      </c>
      <c r="B73" s="56" t="s">
        <v>355</v>
      </c>
      <c r="C73" s="54"/>
      <c r="D73" s="54"/>
      <c r="E73" s="54"/>
      <c r="G73" s="54"/>
      <c r="H73" s="47">
        <v>2</v>
      </c>
      <c r="I73" s="54"/>
      <c r="J73" s="47">
        <v>8</v>
      </c>
      <c r="K73" s="54"/>
      <c r="L73" s="55"/>
      <c r="N73" s="47">
        <v>4</v>
      </c>
      <c r="R73" s="47">
        <v>11</v>
      </c>
    </row>
    <row r="74" spans="1:18" x14ac:dyDescent="0.2">
      <c r="A74" s="29" t="s">
        <v>711</v>
      </c>
      <c r="B74" s="56" t="s">
        <v>723</v>
      </c>
      <c r="C74" s="54"/>
      <c r="D74" s="54"/>
      <c r="E74" s="54"/>
      <c r="G74" s="54"/>
      <c r="I74" s="54"/>
      <c r="K74" s="54"/>
      <c r="L74" s="55"/>
      <c r="N74" s="47">
        <v>1</v>
      </c>
    </row>
    <row r="75" spans="1:18" x14ac:dyDescent="0.2">
      <c r="A75" s="29" t="s">
        <v>556</v>
      </c>
      <c r="B75" s="56" t="s">
        <v>626</v>
      </c>
      <c r="R75" s="47">
        <v>8</v>
      </c>
    </row>
    <row r="76" spans="1:18" x14ac:dyDescent="0.2">
      <c r="A76" s="29" t="s">
        <v>175</v>
      </c>
      <c r="B76" s="56" t="s">
        <v>354</v>
      </c>
      <c r="C76" s="54"/>
      <c r="D76" s="54"/>
      <c r="E76" s="54"/>
      <c r="F76" s="47">
        <v>4</v>
      </c>
      <c r="G76" s="54"/>
      <c r="H76" s="47">
        <v>6</v>
      </c>
      <c r="I76" s="54"/>
      <c r="J76" s="47">
        <v>4</v>
      </c>
      <c r="K76" s="54"/>
      <c r="L76" s="55"/>
      <c r="N76" s="47">
        <v>11</v>
      </c>
      <c r="R76" s="47">
        <v>7</v>
      </c>
    </row>
    <row r="77" spans="1:18" x14ac:dyDescent="0.2">
      <c r="A77" s="29" t="s">
        <v>176</v>
      </c>
      <c r="B77" s="56" t="s">
        <v>353</v>
      </c>
      <c r="C77" s="54"/>
      <c r="D77" s="54"/>
      <c r="E77" s="54"/>
      <c r="F77" s="47">
        <v>1</v>
      </c>
      <c r="G77" s="54"/>
      <c r="H77" s="47">
        <v>7</v>
      </c>
      <c r="I77" s="54"/>
      <c r="J77" s="47">
        <v>6</v>
      </c>
      <c r="K77" s="54"/>
      <c r="L77" s="55"/>
      <c r="N77" s="47">
        <v>6</v>
      </c>
      <c r="R77" s="47">
        <v>6</v>
      </c>
    </row>
    <row r="78" spans="1:18" x14ac:dyDescent="0.2">
      <c r="A78" s="29" t="s">
        <v>406</v>
      </c>
      <c r="B78" s="56" t="s">
        <v>418</v>
      </c>
      <c r="R78" s="47">
        <v>1</v>
      </c>
    </row>
    <row r="79" spans="1:18" x14ac:dyDescent="0.2">
      <c r="A79" s="29" t="s">
        <v>294</v>
      </c>
      <c r="B79" s="56" t="s">
        <v>450</v>
      </c>
      <c r="C79" s="54"/>
      <c r="D79" s="54"/>
      <c r="E79" s="54"/>
      <c r="G79" s="54"/>
      <c r="H79" s="47">
        <v>1</v>
      </c>
      <c r="I79" s="54"/>
      <c r="K79" s="54"/>
      <c r="L79" s="55"/>
    </row>
    <row r="80" spans="1:18" x14ac:dyDescent="0.2">
      <c r="A80" s="29" t="s">
        <v>407</v>
      </c>
      <c r="B80" s="56" t="s">
        <v>419</v>
      </c>
      <c r="C80" s="54"/>
      <c r="D80" s="54"/>
      <c r="E80" s="54"/>
      <c r="G80" s="54"/>
      <c r="I80" s="54"/>
      <c r="K80" s="54"/>
      <c r="L80" s="55"/>
      <c r="N80" s="47">
        <v>2</v>
      </c>
      <c r="R80" s="47">
        <v>1</v>
      </c>
    </row>
    <row r="81" spans="1:18" x14ac:dyDescent="0.2">
      <c r="A81" s="29" t="s">
        <v>483</v>
      </c>
      <c r="B81" s="56" t="s">
        <v>521</v>
      </c>
      <c r="R81" s="47">
        <v>1</v>
      </c>
    </row>
    <row r="82" spans="1:18" x14ac:dyDescent="0.2">
      <c r="A82" s="29" t="s">
        <v>295</v>
      </c>
      <c r="B82" s="56" t="s">
        <v>352</v>
      </c>
      <c r="C82" s="54"/>
      <c r="D82" s="54"/>
      <c r="E82" s="54"/>
      <c r="G82" s="54"/>
      <c r="H82" s="47">
        <v>2</v>
      </c>
      <c r="I82" s="54"/>
      <c r="K82" s="54"/>
      <c r="L82" s="55"/>
      <c r="N82" s="47">
        <v>1</v>
      </c>
    </row>
    <row r="83" spans="1:18" x14ac:dyDescent="0.2">
      <c r="A83" s="29" t="s">
        <v>828</v>
      </c>
      <c r="B83" s="56" t="s">
        <v>906</v>
      </c>
      <c r="R83" s="47">
        <v>1</v>
      </c>
    </row>
    <row r="84" spans="1:18" x14ac:dyDescent="0.2">
      <c r="A84" s="29" t="s">
        <v>216</v>
      </c>
      <c r="B84" s="56" t="s">
        <v>351</v>
      </c>
      <c r="C84" s="54"/>
      <c r="D84" s="54"/>
      <c r="E84" s="54"/>
      <c r="G84" s="54"/>
      <c r="H84" s="47">
        <v>3</v>
      </c>
      <c r="I84" s="54"/>
      <c r="J84" s="47">
        <v>5</v>
      </c>
      <c r="K84" s="54"/>
      <c r="L84" s="55"/>
      <c r="N84" s="47">
        <v>4</v>
      </c>
      <c r="R84" s="47">
        <v>9</v>
      </c>
    </row>
    <row r="85" spans="1:18" x14ac:dyDescent="0.2">
      <c r="A85" s="29" t="s">
        <v>712</v>
      </c>
      <c r="B85" s="56" t="s">
        <v>728</v>
      </c>
      <c r="C85" s="54"/>
      <c r="D85" s="54"/>
      <c r="E85" s="54"/>
      <c r="G85" s="54"/>
      <c r="I85" s="54"/>
      <c r="K85" s="54"/>
      <c r="L85" s="55"/>
      <c r="N85" s="47">
        <v>1</v>
      </c>
      <c r="R85" s="47">
        <v>4</v>
      </c>
    </row>
    <row r="86" spans="1:18" x14ac:dyDescent="0.2">
      <c r="A86" s="29" t="s">
        <v>177</v>
      </c>
      <c r="B86" s="56" t="s">
        <v>522</v>
      </c>
      <c r="C86" s="54"/>
      <c r="D86" s="54"/>
      <c r="E86" s="54"/>
      <c r="F86" s="47">
        <v>1</v>
      </c>
      <c r="G86" s="54"/>
      <c r="H86" s="47">
        <v>2</v>
      </c>
      <c r="I86" s="54"/>
      <c r="K86" s="54"/>
      <c r="L86" s="55"/>
      <c r="N86" s="47">
        <v>3</v>
      </c>
    </row>
    <row r="87" spans="1:18" x14ac:dyDescent="0.2">
      <c r="A87" s="29" t="s">
        <v>251</v>
      </c>
      <c r="B87" s="56" t="s">
        <v>350</v>
      </c>
      <c r="R87" s="47">
        <v>8</v>
      </c>
    </row>
    <row r="88" spans="1:18" x14ac:dyDescent="0.2">
      <c r="A88" s="29" t="s">
        <v>565</v>
      </c>
      <c r="B88" s="56" t="s">
        <v>624</v>
      </c>
      <c r="R88" s="47">
        <v>6</v>
      </c>
    </row>
    <row r="89" spans="1:18" x14ac:dyDescent="0.2">
      <c r="A89" s="29" t="s">
        <v>1036</v>
      </c>
      <c r="B89" s="56" t="s">
        <v>1043</v>
      </c>
      <c r="R89" s="47">
        <v>1</v>
      </c>
    </row>
    <row r="90" spans="1:18" x14ac:dyDescent="0.2">
      <c r="A90" s="29" t="s">
        <v>485</v>
      </c>
      <c r="B90" s="56" t="s">
        <v>524</v>
      </c>
      <c r="R90" s="47">
        <v>1</v>
      </c>
    </row>
    <row r="91" spans="1:18" x14ac:dyDescent="0.2">
      <c r="A91" s="29" t="s">
        <v>315</v>
      </c>
      <c r="B91" s="56" t="s">
        <v>625</v>
      </c>
      <c r="C91" s="54"/>
      <c r="D91" s="54"/>
      <c r="E91" s="54"/>
      <c r="G91" s="54"/>
      <c r="I91" s="54"/>
      <c r="K91" s="54"/>
      <c r="L91" s="55"/>
      <c r="N91" s="47">
        <v>1</v>
      </c>
      <c r="R91" s="47">
        <v>2</v>
      </c>
    </row>
    <row r="92" spans="1:18" x14ac:dyDescent="0.2">
      <c r="A92" s="29" t="s">
        <v>713</v>
      </c>
      <c r="B92" s="56" t="s">
        <v>722</v>
      </c>
      <c r="C92" s="54"/>
      <c r="D92" s="54"/>
      <c r="E92" s="54"/>
      <c r="G92" s="54"/>
      <c r="I92" s="54"/>
      <c r="K92" s="54"/>
      <c r="L92" s="55"/>
      <c r="N92" s="47">
        <v>2</v>
      </c>
    </row>
    <row r="93" spans="1:18" x14ac:dyDescent="0.2">
      <c r="A93" s="29" t="s">
        <v>156</v>
      </c>
      <c r="B93" s="56" t="s">
        <v>420</v>
      </c>
      <c r="C93" s="54"/>
      <c r="D93" s="54"/>
      <c r="E93" s="54"/>
      <c r="F93" s="47">
        <v>2</v>
      </c>
      <c r="G93" s="54"/>
      <c r="H93" s="47">
        <v>2</v>
      </c>
      <c r="I93" s="54"/>
      <c r="J93" s="47">
        <v>1</v>
      </c>
      <c r="K93" s="54"/>
      <c r="L93" s="55"/>
      <c r="N93" s="47">
        <v>2</v>
      </c>
      <c r="R93" s="47">
        <v>2</v>
      </c>
    </row>
    <row r="94" spans="1:18" x14ac:dyDescent="0.2">
      <c r="A94" s="29" t="s">
        <v>486</v>
      </c>
      <c r="B94" s="56" t="s">
        <v>525</v>
      </c>
      <c r="R94" s="47">
        <v>23</v>
      </c>
    </row>
    <row r="95" spans="1:18" x14ac:dyDescent="0.2">
      <c r="A95" s="29" t="s">
        <v>130</v>
      </c>
      <c r="B95" s="56" t="s">
        <v>349</v>
      </c>
      <c r="C95" s="54"/>
      <c r="D95" s="54"/>
      <c r="E95" s="54"/>
      <c r="G95" s="54"/>
      <c r="I95" s="54"/>
      <c r="J95" s="47">
        <v>3</v>
      </c>
      <c r="K95" s="54"/>
      <c r="L95" s="55"/>
      <c r="N95" s="47">
        <v>2</v>
      </c>
      <c r="Q95" s="47">
        <v>2</v>
      </c>
      <c r="R95" s="47">
        <v>1</v>
      </c>
    </row>
    <row r="96" spans="1:18" x14ac:dyDescent="0.2">
      <c r="A96" s="29" t="s">
        <v>179</v>
      </c>
      <c r="B96" s="56" t="s">
        <v>348</v>
      </c>
      <c r="C96" s="54"/>
      <c r="D96" s="54"/>
      <c r="E96" s="54"/>
      <c r="G96" s="54"/>
      <c r="H96" s="47">
        <v>1</v>
      </c>
      <c r="I96" s="54"/>
      <c r="J96" s="47">
        <v>2</v>
      </c>
      <c r="K96" s="54"/>
      <c r="L96" s="55"/>
      <c r="N96" s="47">
        <v>1</v>
      </c>
    </row>
    <row r="97" spans="1:18" x14ac:dyDescent="0.2">
      <c r="A97" s="29" t="s">
        <v>234</v>
      </c>
      <c r="B97" s="56" t="s">
        <v>448</v>
      </c>
      <c r="C97" s="54"/>
      <c r="D97" s="54"/>
      <c r="E97" s="54"/>
      <c r="F97" s="47">
        <v>10</v>
      </c>
      <c r="G97" s="54"/>
      <c r="H97" s="47">
        <v>18</v>
      </c>
      <c r="I97" s="54"/>
      <c r="J97" s="47">
        <v>13</v>
      </c>
      <c r="K97" s="54"/>
      <c r="L97" s="55"/>
      <c r="N97" s="47">
        <v>16</v>
      </c>
      <c r="R97" s="47">
        <v>17</v>
      </c>
    </row>
    <row r="98" spans="1:18" x14ac:dyDescent="0.2">
      <c r="A98" s="29" t="s">
        <v>123</v>
      </c>
      <c r="B98" s="56" t="s">
        <v>347</v>
      </c>
      <c r="C98" s="54"/>
      <c r="D98" s="54"/>
      <c r="E98" s="54"/>
      <c r="G98" s="54"/>
      <c r="H98" s="47">
        <v>1</v>
      </c>
      <c r="I98" s="54"/>
      <c r="K98" s="54"/>
      <c r="L98" s="55"/>
      <c r="R98" s="47">
        <v>2</v>
      </c>
    </row>
    <row r="99" spans="1:18" x14ac:dyDescent="0.2">
      <c r="A99" s="29" t="s">
        <v>316</v>
      </c>
      <c r="B99" s="56" t="s">
        <v>1233</v>
      </c>
      <c r="C99" s="54"/>
      <c r="D99" s="54"/>
      <c r="E99" s="54"/>
      <c r="G99" s="54"/>
      <c r="I99" s="54"/>
      <c r="K99" s="54"/>
      <c r="L99" s="55"/>
      <c r="R99" s="47">
        <v>2</v>
      </c>
    </row>
    <row r="100" spans="1:18" x14ac:dyDescent="0.2">
      <c r="A100" s="29" t="s">
        <v>303</v>
      </c>
      <c r="B100" s="56" t="s">
        <v>421</v>
      </c>
      <c r="C100" s="54"/>
      <c r="D100" s="54"/>
      <c r="E100" s="54"/>
      <c r="G100" s="54"/>
      <c r="H100" s="47">
        <v>1</v>
      </c>
      <c r="I100" s="54"/>
      <c r="K100" s="54"/>
      <c r="L100" s="55"/>
      <c r="R100" s="47">
        <v>2</v>
      </c>
    </row>
    <row r="101" spans="1:18" x14ac:dyDescent="0.2">
      <c r="A101" s="29" t="s">
        <v>182</v>
      </c>
      <c r="B101" s="56" t="s">
        <v>526</v>
      </c>
      <c r="C101" s="54"/>
      <c r="D101" s="54"/>
      <c r="E101" s="54"/>
      <c r="G101" s="54"/>
      <c r="H101" s="47">
        <v>6</v>
      </c>
      <c r="I101" s="54"/>
      <c r="J101" s="47">
        <v>1</v>
      </c>
      <c r="K101" s="54"/>
      <c r="L101" s="55"/>
      <c r="N101" s="47">
        <v>11</v>
      </c>
      <c r="R101" s="47">
        <v>6</v>
      </c>
    </row>
    <row r="102" spans="1:18" x14ac:dyDescent="0.2">
      <c r="A102" s="29" t="s">
        <v>408</v>
      </c>
      <c r="B102" s="56" t="s">
        <v>422</v>
      </c>
      <c r="C102" s="54"/>
      <c r="D102" s="54"/>
      <c r="E102" s="54"/>
      <c r="G102" s="54"/>
      <c r="I102" s="54"/>
      <c r="K102" s="54"/>
      <c r="L102" s="55"/>
      <c r="N102" s="47">
        <v>7</v>
      </c>
      <c r="R102" s="47">
        <v>20</v>
      </c>
    </row>
    <row r="103" spans="1:18" x14ac:dyDescent="0.2">
      <c r="A103" s="29" t="s">
        <v>296</v>
      </c>
      <c r="B103" s="56" t="s">
        <v>547</v>
      </c>
      <c r="C103" s="54"/>
      <c r="D103" s="54"/>
      <c r="E103" s="54"/>
      <c r="G103" s="54"/>
      <c r="H103" s="47">
        <v>9</v>
      </c>
      <c r="I103" s="54"/>
      <c r="K103" s="54"/>
      <c r="L103" s="55"/>
      <c r="N103" s="47">
        <v>5</v>
      </c>
      <c r="R103" s="47">
        <v>13</v>
      </c>
    </row>
    <row r="104" spans="1:18" x14ac:dyDescent="0.2">
      <c r="A104" s="29" t="s">
        <v>706</v>
      </c>
      <c r="B104" s="56" t="s">
        <v>345</v>
      </c>
      <c r="C104" s="54"/>
      <c r="D104" s="54"/>
      <c r="E104" s="54"/>
      <c r="G104" s="54"/>
      <c r="H104" s="47">
        <v>8</v>
      </c>
      <c r="I104" s="54"/>
      <c r="J104" s="47">
        <v>9</v>
      </c>
      <c r="K104" s="54"/>
      <c r="L104" s="55"/>
      <c r="N104" s="47">
        <v>6</v>
      </c>
      <c r="R104" s="47">
        <v>10</v>
      </c>
    </row>
    <row r="105" spans="1:18" x14ac:dyDescent="0.2">
      <c r="A105" s="29" t="s">
        <v>252</v>
      </c>
      <c r="B105" s="56" t="s">
        <v>528</v>
      </c>
      <c r="R105" s="47">
        <v>1</v>
      </c>
    </row>
    <row r="106" spans="1:18" x14ac:dyDescent="0.2">
      <c r="A106" s="29" t="s">
        <v>1146</v>
      </c>
      <c r="B106" s="56" t="s">
        <v>344</v>
      </c>
      <c r="C106" s="54"/>
      <c r="D106" s="54"/>
      <c r="E106" s="54"/>
      <c r="G106" s="54"/>
      <c r="H106" s="47">
        <v>1</v>
      </c>
      <c r="I106" s="54"/>
      <c r="J106" s="47">
        <v>3</v>
      </c>
      <c r="K106" s="54"/>
      <c r="L106" s="55"/>
      <c r="N106" s="47">
        <v>1</v>
      </c>
      <c r="R106" s="47">
        <v>2</v>
      </c>
    </row>
    <row r="107" spans="1:18" x14ac:dyDescent="0.2">
      <c r="A107" s="29" t="s">
        <v>487</v>
      </c>
      <c r="B107" s="56" t="s">
        <v>529</v>
      </c>
      <c r="R107" s="47">
        <v>2</v>
      </c>
    </row>
    <row r="108" spans="1:18" x14ac:dyDescent="0.2">
      <c r="A108" s="29" t="s">
        <v>743</v>
      </c>
      <c r="B108" s="56" t="s">
        <v>763</v>
      </c>
      <c r="R108" s="47">
        <v>2</v>
      </c>
    </row>
    <row r="109" spans="1:18" x14ac:dyDescent="0.2">
      <c r="A109" s="29" t="s">
        <v>409</v>
      </c>
      <c r="B109" s="56" t="s">
        <v>423</v>
      </c>
      <c r="C109" s="54"/>
      <c r="D109" s="54"/>
      <c r="E109" s="54"/>
      <c r="G109" s="54"/>
      <c r="I109" s="54"/>
      <c r="K109" s="54"/>
      <c r="L109" s="55"/>
      <c r="N109" s="47">
        <v>2</v>
      </c>
      <c r="R109" s="47">
        <v>7</v>
      </c>
    </row>
    <row r="110" spans="1:18" x14ac:dyDescent="0.2">
      <c r="A110" s="29" t="s">
        <v>744</v>
      </c>
      <c r="B110" s="56" t="s">
        <v>779</v>
      </c>
      <c r="C110" s="54"/>
      <c r="D110" s="54"/>
      <c r="E110" s="54"/>
      <c r="G110" s="54"/>
      <c r="I110" s="54"/>
      <c r="K110" s="54"/>
      <c r="L110" s="55"/>
      <c r="R110" s="47">
        <v>5</v>
      </c>
    </row>
    <row r="111" spans="1:18" x14ac:dyDescent="0.2">
      <c r="A111" s="29" t="s">
        <v>569</v>
      </c>
      <c r="B111" s="56" t="s">
        <v>634</v>
      </c>
      <c r="C111" s="54"/>
      <c r="D111" s="54"/>
      <c r="E111" s="54"/>
      <c r="G111" s="54"/>
      <c r="I111" s="54"/>
      <c r="K111" s="54"/>
      <c r="L111" s="55"/>
      <c r="R111" s="47">
        <v>2</v>
      </c>
    </row>
    <row r="112" spans="1:18" x14ac:dyDescent="0.2">
      <c r="A112" s="29" t="s">
        <v>747</v>
      </c>
      <c r="B112" s="56" t="s">
        <v>765</v>
      </c>
      <c r="C112" s="54"/>
      <c r="D112" s="54"/>
      <c r="E112" s="54"/>
      <c r="G112" s="54"/>
      <c r="I112" s="54"/>
      <c r="K112" s="54"/>
      <c r="L112" s="55"/>
      <c r="R112" s="47">
        <v>1</v>
      </c>
    </row>
    <row r="113" spans="1:18" x14ac:dyDescent="0.2">
      <c r="A113" s="29" t="s">
        <v>185</v>
      </c>
      <c r="B113" s="56" t="s">
        <v>380</v>
      </c>
      <c r="C113" s="54"/>
      <c r="D113" s="54"/>
      <c r="E113" s="54"/>
      <c r="F113" s="47">
        <v>3</v>
      </c>
      <c r="G113" s="54"/>
      <c r="H113" s="47">
        <v>3</v>
      </c>
      <c r="I113" s="54"/>
      <c r="J113" s="47">
        <v>1</v>
      </c>
      <c r="K113" s="54"/>
      <c r="L113" s="55"/>
    </row>
    <row r="114" spans="1:18" x14ac:dyDescent="0.2">
      <c r="A114" s="29" t="s">
        <v>834</v>
      </c>
      <c r="B114" s="56" t="s">
        <v>914</v>
      </c>
      <c r="C114" s="54"/>
      <c r="D114" s="54"/>
      <c r="E114" s="54"/>
      <c r="G114" s="54"/>
      <c r="I114" s="54"/>
      <c r="K114" s="54"/>
      <c r="L114" s="55"/>
      <c r="R114" s="47">
        <v>1</v>
      </c>
    </row>
    <row r="115" spans="1:18" x14ac:dyDescent="0.2">
      <c r="A115" s="29" t="s">
        <v>714</v>
      </c>
      <c r="B115" s="56" t="s">
        <v>721</v>
      </c>
      <c r="C115" s="54"/>
      <c r="D115" s="54"/>
      <c r="E115" s="54"/>
      <c r="G115" s="54"/>
      <c r="I115" s="54"/>
      <c r="K115" s="54"/>
      <c r="L115" s="55"/>
      <c r="N115" s="47">
        <v>2</v>
      </c>
      <c r="R115" s="47">
        <v>1</v>
      </c>
    </row>
    <row r="116" spans="1:18" x14ac:dyDescent="0.2">
      <c r="A116" s="29" t="s">
        <v>1225</v>
      </c>
      <c r="B116" s="56" t="s">
        <v>1230</v>
      </c>
      <c r="R116" s="47">
        <v>6</v>
      </c>
    </row>
    <row r="117" spans="1:18" x14ac:dyDescent="0.2">
      <c r="A117" s="29" t="s">
        <v>489</v>
      </c>
      <c r="B117" s="56" t="s">
        <v>531</v>
      </c>
      <c r="R117" s="47">
        <v>1</v>
      </c>
    </row>
    <row r="118" spans="1:18" x14ac:dyDescent="0.2">
      <c r="A118" s="29" t="s">
        <v>570</v>
      </c>
      <c r="B118" s="56" t="s">
        <v>633</v>
      </c>
      <c r="R118" s="47">
        <v>4</v>
      </c>
    </row>
    <row r="119" spans="1:18" x14ac:dyDescent="0.2">
      <c r="A119" s="29" t="s">
        <v>282</v>
      </c>
      <c r="B119" s="56" t="s">
        <v>446</v>
      </c>
      <c r="C119" s="54"/>
      <c r="D119" s="54"/>
      <c r="E119" s="54"/>
      <c r="G119" s="54"/>
      <c r="H119" s="47">
        <v>2</v>
      </c>
      <c r="I119" s="54"/>
      <c r="K119" s="54"/>
      <c r="L119" s="55"/>
      <c r="N119" s="47">
        <v>2</v>
      </c>
      <c r="R119" s="47">
        <v>4</v>
      </c>
    </row>
    <row r="120" spans="1:18" x14ac:dyDescent="0.2">
      <c r="A120" s="29" t="s">
        <v>1182</v>
      </c>
      <c r="B120" s="56" t="s">
        <v>1184</v>
      </c>
      <c r="R120" s="47">
        <v>1</v>
      </c>
    </row>
    <row r="121" spans="1:18" x14ac:dyDescent="0.2">
      <c r="A121" s="29" t="s">
        <v>108</v>
      </c>
      <c r="B121" s="56" t="s">
        <v>381</v>
      </c>
      <c r="C121" s="54"/>
      <c r="D121" s="54"/>
      <c r="E121" s="54"/>
      <c r="F121" s="47">
        <v>1</v>
      </c>
      <c r="G121" s="54"/>
      <c r="H121" s="47">
        <v>1</v>
      </c>
      <c r="I121" s="54"/>
      <c r="J121" s="47">
        <v>3</v>
      </c>
      <c r="K121" s="54"/>
      <c r="L121" s="55"/>
      <c r="R121" s="47">
        <v>1</v>
      </c>
    </row>
    <row r="122" spans="1:18" x14ac:dyDescent="0.2">
      <c r="A122" s="29" t="s">
        <v>571</v>
      </c>
      <c r="B122" s="56" t="s">
        <v>635</v>
      </c>
      <c r="C122" s="54"/>
      <c r="D122" s="54"/>
      <c r="E122" s="54"/>
      <c r="G122" s="54"/>
      <c r="I122" s="54"/>
      <c r="K122" s="54"/>
      <c r="L122" s="55"/>
      <c r="R122" s="47">
        <v>8</v>
      </c>
    </row>
    <row r="123" spans="1:18" x14ac:dyDescent="0.2">
      <c r="A123" s="29" t="s">
        <v>186</v>
      </c>
      <c r="B123" s="56" t="s">
        <v>376</v>
      </c>
      <c r="C123" s="54"/>
      <c r="D123" s="54"/>
      <c r="E123" s="54"/>
      <c r="G123" s="54"/>
      <c r="H123" s="47">
        <v>2</v>
      </c>
      <c r="I123" s="54"/>
      <c r="J123" s="47">
        <v>1</v>
      </c>
      <c r="K123" s="54"/>
      <c r="L123" s="55"/>
      <c r="N123" s="47">
        <v>2</v>
      </c>
      <c r="R123" s="47">
        <v>4</v>
      </c>
    </row>
    <row r="124" spans="1:18" x14ac:dyDescent="0.2">
      <c r="A124" s="29" t="s">
        <v>297</v>
      </c>
      <c r="B124" s="56" t="s">
        <v>519</v>
      </c>
      <c r="C124" s="54"/>
      <c r="D124" s="54"/>
      <c r="E124" s="54"/>
      <c r="G124" s="54"/>
      <c r="I124" s="54"/>
      <c r="K124" s="54"/>
      <c r="L124" s="55"/>
      <c r="R124" s="47">
        <v>3</v>
      </c>
    </row>
    <row r="125" spans="1:18" x14ac:dyDescent="0.2">
      <c r="A125" s="29" t="s">
        <v>688</v>
      </c>
      <c r="B125" s="56" t="s">
        <v>704</v>
      </c>
      <c r="C125" s="54"/>
      <c r="D125" s="54"/>
      <c r="E125" s="54"/>
      <c r="G125" s="54"/>
      <c r="H125" s="47">
        <v>1</v>
      </c>
      <c r="I125" s="54"/>
      <c r="K125" s="54"/>
      <c r="L125" s="55"/>
      <c r="R125" s="47">
        <v>1</v>
      </c>
    </row>
    <row r="126" spans="1:18" x14ac:dyDescent="0.2">
      <c r="A126" s="29" t="s">
        <v>187</v>
      </c>
      <c r="B126" s="56" t="s">
        <v>375</v>
      </c>
      <c r="C126" s="54"/>
      <c r="D126" s="54"/>
      <c r="E126" s="54"/>
      <c r="G126" s="54"/>
      <c r="H126" s="47">
        <v>5</v>
      </c>
      <c r="I126" s="54"/>
      <c r="J126" s="47">
        <v>3</v>
      </c>
      <c r="K126" s="54"/>
      <c r="L126" s="55"/>
      <c r="N126" s="47">
        <v>2</v>
      </c>
      <c r="R126" s="47">
        <v>4</v>
      </c>
    </row>
    <row r="127" spans="1:18" x14ac:dyDescent="0.2">
      <c r="A127" s="29" t="s">
        <v>572</v>
      </c>
      <c r="B127" s="56" t="s">
        <v>623</v>
      </c>
      <c r="R127" s="47">
        <v>16</v>
      </c>
    </row>
    <row r="128" spans="1:18" x14ac:dyDescent="0.2">
      <c r="A128" s="29" t="s">
        <v>410</v>
      </c>
      <c r="B128" s="56" t="s">
        <v>425</v>
      </c>
      <c r="C128" s="54"/>
      <c r="D128" s="54"/>
      <c r="E128" s="54"/>
      <c r="G128" s="54"/>
      <c r="I128" s="54"/>
      <c r="K128" s="54"/>
      <c r="L128" s="55"/>
      <c r="N128" s="47">
        <v>3</v>
      </c>
    </row>
    <row r="129" spans="1:18" x14ac:dyDescent="0.2">
      <c r="A129" s="29" t="s">
        <v>795</v>
      </c>
      <c r="B129" s="56" t="s">
        <v>800</v>
      </c>
      <c r="R129" s="47">
        <v>1</v>
      </c>
    </row>
    <row r="130" spans="1:18" x14ac:dyDescent="0.2">
      <c r="A130" s="29" t="s">
        <v>291</v>
      </c>
      <c r="B130" s="56" t="s">
        <v>426</v>
      </c>
      <c r="C130" s="54"/>
      <c r="D130" s="54"/>
      <c r="E130" s="54"/>
      <c r="G130" s="54"/>
      <c r="I130" s="54"/>
      <c r="K130" s="54"/>
      <c r="L130" s="55"/>
      <c r="N130" s="47">
        <v>2</v>
      </c>
      <c r="R130" s="47">
        <v>2</v>
      </c>
    </row>
    <row r="131" spans="1:18" x14ac:dyDescent="0.2">
      <c r="A131" s="29" t="s">
        <v>157</v>
      </c>
      <c r="B131" s="56" t="s">
        <v>518</v>
      </c>
      <c r="C131" s="54"/>
      <c r="D131" s="54"/>
      <c r="E131" s="54"/>
      <c r="G131" s="54"/>
      <c r="H131" s="47">
        <v>4</v>
      </c>
      <c r="I131" s="54"/>
      <c r="J131" s="47">
        <v>1</v>
      </c>
      <c r="K131" s="54"/>
      <c r="L131" s="55"/>
      <c r="N131" s="47">
        <v>6</v>
      </c>
      <c r="R131" s="47">
        <v>8</v>
      </c>
    </row>
    <row r="132" spans="1:18" x14ac:dyDescent="0.2">
      <c r="A132" s="29" t="s">
        <v>218</v>
      </c>
      <c r="B132" s="56" t="s">
        <v>445</v>
      </c>
      <c r="C132" s="54"/>
      <c r="D132" s="54"/>
      <c r="E132" s="54"/>
      <c r="G132" s="54"/>
      <c r="H132" s="47">
        <v>2</v>
      </c>
      <c r="I132" s="54"/>
      <c r="K132" s="54"/>
      <c r="L132" s="55"/>
      <c r="N132" s="47">
        <v>1</v>
      </c>
      <c r="R132" s="47">
        <v>3</v>
      </c>
    </row>
    <row r="133" spans="1:18" x14ac:dyDescent="0.2">
      <c r="A133" s="29" t="s">
        <v>669</v>
      </c>
      <c r="B133" s="56" t="s">
        <v>681</v>
      </c>
      <c r="C133" s="54"/>
      <c r="D133" s="54"/>
      <c r="E133" s="54"/>
      <c r="G133" s="54"/>
      <c r="I133" s="54"/>
      <c r="K133" s="54"/>
      <c r="L133" s="55"/>
      <c r="N133" s="47">
        <v>3</v>
      </c>
      <c r="R133" s="47">
        <v>8</v>
      </c>
    </row>
    <row r="134" spans="1:18" x14ac:dyDescent="0.2">
      <c r="A134" s="29" t="s">
        <v>188</v>
      </c>
      <c r="B134" s="56" t="s">
        <v>374</v>
      </c>
      <c r="C134" s="54"/>
      <c r="D134" s="54"/>
      <c r="E134" s="54"/>
      <c r="G134" s="54"/>
      <c r="H134" s="47">
        <v>1</v>
      </c>
      <c r="I134" s="54"/>
      <c r="J134" s="47">
        <v>2</v>
      </c>
      <c r="K134" s="54"/>
      <c r="L134" s="55"/>
    </row>
    <row r="135" spans="1:18" x14ac:dyDescent="0.2">
      <c r="A135" s="29" t="s">
        <v>189</v>
      </c>
      <c r="B135" s="56" t="s">
        <v>373</v>
      </c>
      <c r="C135" s="54"/>
      <c r="D135" s="54"/>
      <c r="E135" s="54"/>
      <c r="F135" s="47">
        <v>1</v>
      </c>
      <c r="G135" s="54"/>
      <c r="H135" s="47">
        <v>5</v>
      </c>
      <c r="I135" s="54"/>
      <c r="J135" s="47">
        <v>4</v>
      </c>
      <c r="K135" s="54"/>
      <c r="L135" s="55"/>
      <c r="N135" s="47">
        <v>3</v>
      </c>
      <c r="R135" s="47">
        <v>1</v>
      </c>
    </row>
    <row r="136" spans="1:18" x14ac:dyDescent="0.2">
      <c r="A136" s="29" t="s">
        <v>1159</v>
      </c>
      <c r="B136" s="56" t="s">
        <v>1169</v>
      </c>
      <c r="R136" s="47">
        <v>5</v>
      </c>
    </row>
    <row r="137" spans="1:18" x14ac:dyDescent="0.2">
      <c r="A137" s="29" t="s">
        <v>574</v>
      </c>
      <c r="B137" s="56" t="s">
        <v>637</v>
      </c>
      <c r="R137" s="47">
        <v>8</v>
      </c>
    </row>
    <row r="138" spans="1:18" x14ac:dyDescent="0.2">
      <c r="A138" s="29" t="s">
        <v>13</v>
      </c>
      <c r="B138" s="56" t="s">
        <v>372</v>
      </c>
      <c r="C138" s="54"/>
      <c r="D138" s="54"/>
      <c r="E138" s="54"/>
      <c r="F138" s="47">
        <v>1</v>
      </c>
      <c r="G138" s="54"/>
      <c r="I138" s="54"/>
      <c r="K138" s="54"/>
      <c r="L138" s="55"/>
    </row>
    <row r="139" spans="1:18" x14ac:dyDescent="0.2">
      <c r="A139" s="29" t="s">
        <v>575</v>
      </c>
      <c r="B139" s="56" t="s">
        <v>759</v>
      </c>
      <c r="C139" s="54"/>
      <c r="D139" s="54"/>
      <c r="E139" s="54"/>
      <c r="G139" s="54"/>
      <c r="I139" s="54"/>
      <c r="K139" s="54"/>
      <c r="L139" s="55"/>
      <c r="R139" s="47">
        <v>11</v>
      </c>
    </row>
    <row r="140" spans="1:18" x14ac:dyDescent="0.2">
      <c r="A140" s="29" t="s">
        <v>190</v>
      </c>
      <c r="B140" s="56" t="s">
        <v>371</v>
      </c>
      <c r="C140" s="54"/>
      <c r="D140" s="54"/>
      <c r="E140" s="54"/>
      <c r="F140" s="47">
        <v>2</v>
      </c>
      <c r="G140" s="54"/>
      <c r="H140" s="47">
        <v>7</v>
      </c>
      <c r="I140" s="54"/>
      <c r="J140" s="47">
        <v>5</v>
      </c>
      <c r="K140" s="54"/>
      <c r="L140" s="55"/>
      <c r="N140" s="47">
        <v>3</v>
      </c>
      <c r="R140" s="47">
        <v>15</v>
      </c>
    </row>
    <row r="141" spans="1:18" x14ac:dyDescent="0.2">
      <c r="A141" s="29" t="s">
        <v>577</v>
      </c>
      <c r="B141" s="56" t="s">
        <v>720</v>
      </c>
      <c r="C141" s="54"/>
      <c r="D141" s="54"/>
      <c r="E141" s="54"/>
      <c r="G141" s="54"/>
      <c r="I141" s="54"/>
      <c r="K141" s="54"/>
      <c r="L141" s="55"/>
      <c r="N141" s="47">
        <v>1</v>
      </c>
      <c r="R141" s="47">
        <v>8</v>
      </c>
    </row>
    <row r="142" spans="1:18" x14ac:dyDescent="0.2">
      <c r="A142" s="29" t="s">
        <v>158</v>
      </c>
      <c r="B142" s="56" t="s">
        <v>370</v>
      </c>
      <c r="C142" s="54"/>
      <c r="D142" s="54"/>
      <c r="E142" s="54"/>
      <c r="F142" s="47">
        <v>4</v>
      </c>
      <c r="G142" s="54"/>
      <c r="H142" s="47">
        <v>12</v>
      </c>
      <c r="I142" s="54"/>
      <c r="J142" s="47">
        <v>4</v>
      </c>
      <c r="K142" s="54"/>
      <c r="L142" s="55"/>
      <c r="N142" s="47">
        <v>3</v>
      </c>
      <c r="R142" s="47">
        <v>9</v>
      </c>
    </row>
    <row r="143" spans="1:18" x14ac:dyDescent="0.2">
      <c r="A143" s="29" t="s">
        <v>159</v>
      </c>
      <c r="B143" s="56" t="s">
        <v>462</v>
      </c>
      <c r="C143" s="54"/>
      <c r="D143" s="54"/>
      <c r="E143" s="54"/>
      <c r="F143" s="47">
        <v>1</v>
      </c>
      <c r="G143" s="54"/>
      <c r="H143" s="47">
        <v>6</v>
      </c>
      <c r="I143" s="54"/>
      <c r="J143" s="47">
        <v>2</v>
      </c>
      <c r="K143" s="54"/>
      <c r="L143" s="55"/>
      <c r="N143" s="47">
        <v>4</v>
      </c>
      <c r="R143" s="47">
        <v>6</v>
      </c>
    </row>
    <row r="144" spans="1:18" x14ac:dyDescent="0.2">
      <c r="A144" s="29" t="s">
        <v>283</v>
      </c>
      <c r="B144" s="56" t="s">
        <v>369</v>
      </c>
      <c r="C144" s="54"/>
      <c r="D144" s="54"/>
      <c r="E144" s="54"/>
      <c r="G144" s="54"/>
      <c r="H144" s="47">
        <v>2</v>
      </c>
      <c r="I144" s="54"/>
      <c r="K144" s="54"/>
      <c r="L144" s="55"/>
    </row>
    <row r="145" spans="1:18" x14ac:dyDescent="0.2">
      <c r="A145" s="29" t="s">
        <v>256</v>
      </c>
      <c r="B145" s="56" t="s">
        <v>368</v>
      </c>
      <c r="C145" s="54"/>
      <c r="D145" s="54"/>
      <c r="E145" s="54"/>
      <c r="G145" s="54"/>
      <c r="H145" s="47">
        <v>1</v>
      </c>
      <c r="I145" s="54"/>
      <c r="J145" s="47">
        <v>2</v>
      </c>
      <c r="K145" s="54"/>
      <c r="L145" s="55"/>
      <c r="N145" s="47">
        <v>1</v>
      </c>
    </row>
    <row r="146" spans="1:18" x14ac:dyDescent="0.2">
      <c r="A146" s="29" t="s">
        <v>160</v>
      </c>
      <c r="B146" s="56" t="s">
        <v>367</v>
      </c>
      <c r="C146" s="54"/>
      <c r="D146" s="54"/>
      <c r="E146" s="54"/>
      <c r="G146" s="54"/>
      <c r="H146" s="47">
        <v>5</v>
      </c>
      <c r="I146" s="54"/>
      <c r="J146" s="47">
        <v>2</v>
      </c>
      <c r="K146" s="54"/>
      <c r="L146" s="55"/>
      <c r="N146" s="47">
        <v>6</v>
      </c>
      <c r="R146" s="47">
        <v>7</v>
      </c>
    </row>
    <row r="147" spans="1:18" x14ac:dyDescent="0.2">
      <c r="A147" s="29" t="s">
        <v>192</v>
      </c>
      <c r="B147" s="56" t="s">
        <v>677</v>
      </c>
      <c r="C147" s="54"/>
      <c r="D147" s="54"/>
      <c r="E147" s="54"/>
      <c r="G147" s="54"/>
      <c r="H147" s="47">
        <v>1</v>
      </c>
      <c r="I147" s="54"/>
      <c r="J147" s="47">
        <v>1</v>
      </c>
      <c r="K147" s="54"/>
      <c r="L147" s="55"/>
      <c r="N147" s="47">
        <v>2</v>
      </c>
      <c r="R147" s="47">
        <v>5</v>
      </c>
    </row>
    <row r="148" spans="1:18" x14ac:dyDescent="0.2">
      <c r="A148" s="29" t="s">
        <v>219</v>
      </c>
      <c r="B148" s="56" t="s">
        <v>427</v>
      </c>
      <c r="C148" s="54"/>
      <c r="D148" s="54"/>
      <c r="E148" s="54"/>
      <c r="F148" s="47">
        <v>1</v>
      </c>
      <c r="G148" s="54"/>
      <c r="I148" s="54"/>
      <c r="J148" s="47">
        <v>1</v>
      </c>
      <c r="K148" s="54"/>
      <c r="L148" s="55"/>
      <c r="N148" s="47">
        <v>3</v>
      </c>
    </row>
    <row r="149" spans="1:18" x14ac:dyDescent="0.2">
      <c r="A149" s="29" t="s">
        <v>298</v>
      </c>
      <c r="B149" s="56" t="s">
        <v>701</v>
      </c>
      <c r="C149" s="54"/>
      <c r="D149" s="54"/>
      <c r="E149" s="54"/>
      <c r="G149" s="54"/>
      <c r="H149" s="47">
        <v>2</v>
      </c>
      <c r="I149" s="54"/>
      <c r="K149" s="54"/>
      <c r="L149" s="55"/>
      <c r="R149" s="47">
        <v>9</v>
      </c>
    </row>
    <row r="150" spans="1:18" x14ac:dyDescent="0.2">
      <c r="A150" s="29" t="s">
        <v>689</v>
      </c>
      <c r="B150" s="56" t="s">
        <v>702</v>
      </c>
      <c r="C150" s="54"/>
      <c r="D150" s="54"/>
      <c r="E150" s="54"/>
      <c r="G150" s="54"/>
      <c r="H150" s="47">
        <v>2</v>
      </c>
      <c r="I150" s="54"/>
      <c r="K150" s="54"/>
      <c r="L150" s="55"/>
      <c r="N150" s="47">
        <v>2</v>
      </c>
      <c r="R150" s="47">
        <v>2</v>
      </c>
    </row>
    <row r="151" spans="1:18" x14ac:dyDescent="0.2">
      <c r="A151" s="29" t="s">
        <v>161</v>
      </c>
      <c r="B151" s="56" t="s">
        <v>365</v>
      </c>
      <c r="C151" s="54"/>
      <c r="D151" s="54"/>
      <c r="E151" s="54"/>
      <c r="G151" s="54"/>
      <c r="H151" s="47">
        <v>3</v>
      </c>
      <c r="I151" s="54"/>
      <c r="J151" s="47">
        <v>1</v>
      </c>
      <c r="K151" s="54"/>
      <c r="L151" s="55"/>
      <c r="N151" s="47">
        <v>2</v>
      </c>
      <c r="R151" s="47">
        <v>4</v>
      </c>
    </row>
    <row r="152" spans="1:18" x14ac:dyDescent="0.2">
      <c r="A152" s="29" t="s">
        <v>671</v>
      </c>
      <c r="B152" s="56" t="s">
        <v>676</v>
      </c>
      <c r="R152" s="47">
        <v>1</v>
      </c>
    </row>
    <row r="153" spans="1:18" x14ac:dyDescent="0.2">
      <c r="A153" s="29" t="s">
        <v>579</v>
      </c>
      <c r="B153" s="56" t="s">
        <v>619</v>
      </c>
      <c r="R153" s="47">
        <v>4</v>
      </c>
    </row>
    <row r="154" spans="1:18" x14ac:dyDescent="0.2">
      <c r="A154" s="29" t="s">
        <v>306</v>
      </c>
      <c r="B154" s="56" t="s">
        <v>512</v>
      </c>
      <c r="C154" s="54"/>
      <c r="D154" s="54"/>
      <c r="E154" s="54"/>
      <c r="G154" s="54"/>
      <c r="I154" s="54"/>
      <c r="K154" s="54"/>
      <c r="L154" s="55"/>
      <c r="N154" s="47">
        <v>1</v>
      </c>
    </row>
    <row r="155" spans="1:18" x14ac:dyDescent="0.2">
      <c r="A155" s="29" t="s">
        <v>257</v>
      </c>
      <c r="B155" s="56" t="s">
        <v>661</v>
      </c>
      <c r="C155" s="54"/>
      <c r="D155" s="54"/>
      <c r="E155" s="54"/>
      <c r="G155" s="54"/>
      <c r="H155" s="47">
        <v>1</v>
      </c>
      <c r="I155" s="54"/>
      <c r="K155" s="54"/>
      <c r="L155" s="55"/>
      <c r="N155" s="47">
        <v>2</v>
      </c>
      <c r="R155" s="47">
        <v>20</v>
      </c>
    </row>
    <row r="156" spans="1:18" x14ac:dyDescent="0.2">
      <c r="A156" s="29" t="s">
        <v>1160</v>
      </c>
      <c r="B156" s="56" t="s">
        <v>1168</v>
      </c>
      <c r="R156" s="47">
        <v>4</v>
      </c>
    </row>
    <row r="157" spans="1:18" x14ac:dyDescent="0.2">
      <c r="A157" s="29" t="s">
        <v>715</v>
      </c>
      <c r="B157" s="56" t="s">
        <v>719</v>
      </c>
      <c r="C157" s="54"/>
      <c r="D157" s="54"/>
      <c r="E157" s="54"/>
      <c r="G157" s="54"/>
      <c r="I157" s="54"/>
      <c r="K157" s="54"/>
      <c r="L157" s="55"/>
      <c r="N157" s="47">
        <v>3</v>
      </c>
    </row>
    <row r="158" spans="1:18" x14ac:dyDescent="0.2">
      <c r="A158" s="29" t="s">
        <v>193</v>
      </c>
      <c r="B158" s="56" t="s">
        <v>364</v>
      </c>
      <c r="C158" s="54"/>
      <c r="D158" s="54"/>
      <c r="E158" s="54"/>
      <c r="G158" s="54"/>
      <c r="H158" s="47">
        <v>2</v>
      </c>
      <c r="I158" s="54"/>
      <c r="K158" s="54"/>
      <c r="L158" s="55"/>
      <c r="R158" s="47">
        <v>1</v>
      </c>
    </row>
    <row r="159" spans="1:18" x14ac:dyDescent="0.2">
      <c r="A159" s="29" t="s">
        <v>194</v>
      </c>
      <c r="B159" s="56" t="s">
        <v>703</v>
      </c>
      <c r="C159" s="54"/>
      <c r="D159" s="54"/>
      <c r="E159" s="54"/>
      <c r="F159" s="47">
        <v>1</v>
      </c>
      <c r="G159" s="54"/>
      <c r="H159" s="47">
        <v>3</v>
      </c>
      <c r="I159" s="54"/>
      <c r="J159" s="47">
        <v>2</v>
      </c>
      <c r="K159" s="54"/>
      <c r="L159" s="55"/>
      <c r="N159" s="47">
        <v>11</v>
      </c>
      <c r="R159" s="47">
        <v>4</v>
      </c>
    </row>
    <row r="160" spans="1:18" x14ac:dyDescent="0.2">
      <c r="A160" s="29" t="s">
        <v>258</v>
      </c>
      <c r="B160" s="56" t="s">
        <v>461</v>
      </c>
      <c r="C160" s="54"/>
      <c r="D160" s="54"/>
      <c r="E160" s="54"/>
      <c r="G160" s="54"/>
      <c r="H160" s="47">
        <v>4</v>
      </c>
      <c r="I160" s="54"/>
      <c r="J160" s="47">
        <v>7</v>
      </c>
      <c r="K160" s="54"/>
      <c r="L160" s="55"/>
      <c r="N160" s="47">
        <v>5</v>
      </c>
      <c r="R160" s="47">
        <v>3</v>
      </c>
    </row>
    <row r="161" spans="1:18" x14ac:dyDescent="0.2">
      <c r="A161" s="29" t="s">
        <v>750</v>
      </c>
      <c r="B161" s="56" t="s">
        <v>772</v>
      </c>
      <c r="R161" s="47">
        <v>1</v>
      </c>
    </row>
    <row r="162" spans="1:18" x14ac:dyDescent="0.2">
      <c r="A162" s="29" t="s">
        <v>581</v>
      </c>
      <c r="B162" s="56" t="s">
        <v>639</v>
      </c>
      <c r="R162" s="47">
        <v>17</v>
      </c>
    </row>
    <row r="163" spans="1:18" x14ac:dyDescent="0.2">
      <c r="A163" s="29" t="s">
        <v>299</v>
      </c>
      <c r="B163" s="56" t="s">
        <v>459</v>
      </c>
      <c r="C163" s="54"/>
      <c r="D163" s="54"/>
      <c r="E163" s="54"/>
      <c r="G163" s="54"/>
      <c r="H163" s="47">
        <v>1</v>
      </c>
      <c r="I163" s="54"/>
      <c r="J163" s="47">
        <v>2</v>
      </c>
      <c r="K163" s="54"/>
      <c r="L163" s="55"/>
      <c r="R163" s="47">
        <v>13</v>
      </c>
    </row>
    <row r="164" spans="1:18" x14ac:dyDescent="0.2">
      <c r="A164" s="29" t="s">
        <v>109</v>
      </c>
      <c r="B164" s="56" t="s">
        <v>362</v>
      </c>
      <c r="C164" s="54"/>
      <c r="D164" s="54"/>
      <c r="E164" s="54"/>
      <c r="F164" s="47">
        <v>8</v>
      </c>
      <c r="G164" s="54"/>
      <c r="H164" s="47">
        <v>9</v>
      </c>
      <c r="I164" s="54"/>
      <c r="J164" s="47">
        <v>11</v>
      </c>
      <c r="K164" s="54"/>
      <c r="L164" s="55"/>
      <c r="M164" s="47">
        <v>5</v>
      </c>
      <c r="N164" s="47">
        <v>9</v>
      </c>
      <c r="Q164" s="47">
        <v>3</v>
      </c>
      <c r="R164" s="47">
        <v>9</v>
      </c>
    </row>
    <row r="165" spans="1:18" x14ac:dyDescent="0.2">
      <c r="A165" s="29" t="s">
        <v>195</v>
      </c>
      <c r="B165" s="56" t="s">
        <v>361</v>
      </c>
      <c r="C165" s="54"/>
      <c r="D165" s="54"/>
      <c r="E165" s="54"/>
      <c r="F165" s="47">
        <v>15</v>
      </c>
      <c r="G165" s="54"/>
      <c r="H165" s="47">
        <v>21</v>
      </c>
      <c r="I165" s="54"/>
      <c r="J165" s="47">
        <v>23</v>
      </c>
      <c r="K165" s="54"/>
      <c r="L165" s="55"/>
      <c r="N165" s="47">
        <v>20</v>
      </c>
      <c r="R165" s="47">
        <v>22</v>
      </c>
    </row>
    <row r="166" spans="1:18" x14ac:dyDescent="0.2">
      <c r="A166" s="29" t="s">
        <v>196</v>
      </c>
      <c r="B166" s="56" t="s">
        <v>360</v>
      </c>
      <c r="C166" s="54"/>
      <c r="D166" s="54"/>
      <c r="E166" s="54"/>
      <c r="G166" s="54"/>
      <c r="H166" s="47">
        <v>5</v>
      </c>
      <c r="I166" s="54"/>
      <c r="J166" s="47">
        <v>1</v>
      </c>
      <c r="K166" s="54"/>
      <c r="L166" s="55"/>
      <c r="R166" s="47">
        <v>4</v>
      </c>
    </row>
    <row r="167" spans="1:18" x14ac:dyDescent="0.2">
      <c r="A167" s="29" t="s">
        <v>59</v>
      </c>
      <c r="B167" s="56" t="s">
        <v>60</v>
      </c>
      <c r="R167" s="47">
        <v>1</v>
      </c>
    </row>
    <row r="168" spans="1:18" x14ac:dyDescent="0.2">
      <c r="A168" s="29" t="s">
        <v>227</v>
      </c>
      <c r="B168" s="56" t="s">
        <v>458</v>
      </c>
      <c r="C168" s="54"/>
      <c r="D168" s="54"/>
      <c r="E168" s="54"/>
      <c r="G168" s="54"/>
      <c r="I168" s="54"/>
      <c r="J168" s="47">
        <v>4</v>
      </c>
      <c r="K168" s="54"/>
      <c r="L168" s="55"/>
      <c r="R168" s="47">
        <v>1</v>
      </c>
    </row>
    <row r="169" spans="1:18" x14ac:dyDescent="0.2">
      <c r="A169" s="29" t="s">
        <v>197</v>
      </c>
      <c r="B169" s="56" t="s">
        <v>698</v>
      </c>
      <c r="C169" s="54"/>
      <c r="D169" s="54"/>
      <c r="E169" s="54"/>
      <c r="G169" s="54"/>
      <c r="H169" s="47">
        <v>1</v>
      </c>
      <c r="I169" s="54"/>
      <c r="K169" s="54"/>
      <c r="L169" s="55"/>
      <c r="R169" s="47">
        <v>2</v>
      </c>
    </row>
    <row r="170" spans="1:18" x14ac:dyDescent="0.2">
      <c r="A170" s="29" t="s">
        <v>498</v>
      </c>
      <c r="B170" s="56" t="s">
        <v>510</v>
      </c>
      <c r="R170" s="47">
        <v>9</v>
      </c>
    </row>
    <row r="171" spans="1:18" x14ac:dyDescent="0.2">
      <c r="A171" s="29" t="s">
        <v>1234</v>
      </c>
      <c r="B171" s="56" t="s">
        <v>1279</v>
      </c>
      <c r="R171" s="47">
        <v>1</v>
      </c>
    </row>
    <row r="172" spans="1:18" x14ac:dyDescent="0.2">
      <c r="A172" s="29" t="s">
        <v>164</v>
      </c>
      <c r="B172" s="56" t="s">
        <v>457</v>
      </c>
      <c r="C172" s="54"/>
      <c r="D172" s="54"/>
      <c r="E172" s="54"/>
      <c r="G172" s="54"/>
      <c r="H172" s="47">
        <v>3</v>
      </c>
      <c r="I172" s="54"/>
      <c r="K172" s="54"/>
      <c r="L172" s="55"/>
      <c r="N172" s="47">
        <v>5</v>
      </c>
      <c r="R172" s="47">
        <v>6</v>
      </c>
    </row>
    <row r="173" spans="1:18" x14ac:dyDescent="0.2">
      <c r="A173" s="29" t="s">
        <v>198</v>
      </c>
      <c r="B173" s="56" t="s">
        <v>508</v>
      </c>
      <c r="C173" s="54"/>
      <c r="D173" s="54"/>
      <c r="E173" s="54"/>
      <c r="F173" s="47">
        <v>2</v>
      </c>
      <c r="G173" s="54"/>
      <c r="I173" s="54"/>
      <c r="J173" s="47">
        <v>1</v>
      </c>
      <c r="K173" s="54"/>
      <c r="L173" s="55"/>
      <c r="N173" s="47">
        <v>4</v>
      </c>
      <c r="R173" s="47">
        <v>5</v>
      </c>
    </row>
    <row r="174" spans="1:18" x14ac:dyDescent="0.2">
      <c r="A174" s="29" t="s">
        <v>220</v>
      </c>
      <c r="B174" s="56" t="s">
        <v>428</v>
      </c>
      <c r="C174" s="54"/>
      <c r="D174" s="54"/>
      <c r="E174" s="54"/>
      <c r="G174" s="54"/>
      <c r="H174" s="47">
        <v>1</v>
      </c>
      <c r="I174" s="54"/>
      <c r="K174" s="54"/>
      <c r="L174" s="55"/>
      <c r="N174" s="47">
        <v>1</v>
      </c>
      <c r="R174" s="47">
        <v>3</v>
      </c>
    </row>
    <row r="175" spans="1:18" x14ac:dyDescent="0.2">
      <c r="A175" s="29" t="s">
        <v>734</v>
      </c>
      <c r="B175" s="56" t="s">
        <v>1280</v>
      </c>
      <c r="R175" s="47">
        <v>1</v>
      </c>
    </row>
    <row r="176" spans="1:18" x14ac:dyDescent="0.2">
      <c r="A176" s="29" t="s">
        <v>199</v>
      </c>
      <c r="B176" s="56" t="s">
        <v>699</v>
      </c>
      <c r="C176" s="54"/>
      <c r="D176" s="54"/>
      <c r="E176" s="54"/>
      <c r="F176" s="47">
        <v>9</v>
      </c>
      <c r="G176" s="54"/>
      <c r="H176" s="47">
        <v>9</v>
      </c>
      <c r="I176" s="54"/>
      <c r="J176" s="47">
        <v>7</v>
      </c>
      <c r="K176" s="54"/>
      <c r="L176" s="55"/>
      <c r="N176" s="47">
        <v>5</v>
      </c>
      <c r="R176" s="47">
        <v>7</v>
      </c>
    </row>
    <row r="177" spans="1:18" x14ac:dyDescent="0.2">
      <c r="A177" s="29" t="s">
        <v>411</v>
      </c>
      <c r="B177" s="56" t="s">
        <v>429</v>
      </c>
      <c r="C177" s="54"/>
      <c r="D177" s="54"/>
      <c r="E177" s="54"/>
      <c r="G177" s="54"/>
      <c r="I177" s="54"/>
      <c r="K177" s="54"/>
      <c r="L177" s="55"/>
      <c r="N177" s="47">
        <v>1</v>
      </c>
      <c r="R177" s="47">
        <v>2</v>
      </c>
    </row>
    <row r="178" spans="1:18" x14ac:dyDescent="0.2">
      <c r="A178" s="29" t="s">
        <v>259</v>
      </c>
      <c r="B178" s="56" t="s">
        <v>640</v>
      </c>
      <c r="C178" s="54"/>
      <c r="D178" s="54"/>
      <c r="E178" s="54"/>
      <c r="G178" s="54"/>
      <c r="H178" s="47">
        <v>2</v>
      </c>
      <c r="I178" s="54"/>
      <c r="K178" s="54"/>
      <c r="L178" s="55"/>
    </row>
    <row r="179" spans="1:18" x14ac:dyDescent="0.2">
      <c r="A179" s="29" t="s">
        <v>273</v>
      </c>
      <c r="B179" s="56" t="s">
        <v>700</v>
      </c>
      <c r="C179" s="54"/>
      <c r="D179" s="54"/>
      <c r="E179" s="54"/>
      <c r="G179" s="54"/>
      <c r="H179" s="47">
        <v>1</v>
      </c>
      <c r="I179" s="54"/>
      <c r="K179" s="54"/>
      <c r="L179" s="55"/>
      <c r="R179" s="47">
        <v>2</v>
      </c>
    </row>
    <row r="180" spans="1:18" x14ac:dyDescent="0.2">
      <c r="A180" s="29" t="s">
        <v>586</v>
      </c>
      <c r="B180" s="56" t="s">
        <v>618</v>
      </c>
      <c r="C180" s="54"/>
      <c r="D180" s="54"/>
      <c r="E180" s="54"/>
      <c r="G180" s="54"/>
      <c r="H180" s="47">
        <v>1</v>
      </c>
      <c r="I180" s="54"/>
      <c r="K180" s="54"/>
      <c r="L180" s="55"/>
      <c r="N180" s="47">
        <v>2</v>
      </c>
      <c r="R180" s="47">
        <v>7</v>
      </c>
    </row>
    <row r="181" spans="1:18" x14ac:dyDescent="0.2">
      <c r="A181" s="29" t="s">
        <v>1066</v>
      </c>
      <c r="B181" s="56" t="s">
        <v>1071</v>
      </c>
      <c r="R181" s="47">
        <v>1</v>
      </c>
    </row>
    <row r="182" spans="1:18" x14ac:dyDescent="0.2">
      <c r="A182" s="29" t="s">
        <v>588</v>
      </c>
      <c r="B182" s="56" t="s">
        <v>680</v>
      </c>
      <c r="R182" s="47">
        <v>8</v>
      </c>
    </row>
    <row r="183" spans="1:18" x14ac:dyDescent="0.2">
      <c r="A183" s="29" t="s">
        <v>869</v>
      </c>
      <c r="B183" s="56" t="s">
        <v>928</v>
      </c>
      <c r="R183" s="47">
        <v>5</v>
      </c>
    </row>
    <row r="184" spans="1:18" x14ac:dyDescent="0.2">
      <c r="A184" s="29" t="s">
        <v>590</v>
      </c>
      <c r="B184" s="56" t="s">
        <v>614</v>
      </c>
      <c r="R184" s="47">
        <v>18</v>
      </c>
    </row>
    <row r="185" spans="1:18" x14ac:dyDescent="0.2">
      <c r="A185" s="29" t="s">
        <v>1068</v>
      </c>
      <c r="B185" s="56" t="s">
        <v>770</v>
      </c>
      <c r="R185" s="47">
        <v>2</v>
      </c>
    </row>
    <row r="186" spans="1:18" x14ac:dyDescent="0.2">
      <c r="A186" s="29" t="s">
        <v>999</v>
      </c>
      <c r="B186" s="56" t="s">
        <v>1011</v>
      </c>
      <c r="R186" s="47">
        <v>2</v>
      </c>
    </row>
    <row r="187" spans="1:18" x14ac:dyDescent="0.2">
      <c r="A187" s="29" t="s">
        <v>431</v>
      </c>
      <c r="B187" s="56" t="s">
        <v>432</v>
      </c>
      <c r="C187" s="54"/>
      <c r="D187" s="54"/>
      <c r="E187" s="54"/>
      <c r="F187" s="47">
        <v>1</v>
      </c>
      <c r="G187" s="54"/>
      <c r="I187" s="54"/>
      <c r="K187" s="54"/>
      <c r="L187" s="55"/>
      <c r="N187" s="47">
        <v>1</v>
      </c>
    </row>
    <row r="188" spans="1:18" x14ac:dyDescent="0.2">
      <c r="A188" s="29" t="s">
        <v>200</v>
      </c>
      <c r="B188" s="56" t="s">
        <v>735</v>
      </c>
      <c r="R188" s="47">
        <v>1</v>
      </c>
    </row>
    <row r="189" spans="1:18" x14ac:dyDescent="0.2">
      <c r="A189" s="29" t="s">
        <v>201</v>
      </c>
      <c r="B189" s="56" t="s">
        <v>358</v>
      </c>
      <c r="C189" s="54"/>
      <c r="D189" s="54"/>
      <c r="E189" s="54"/>
      <c r="F189" s="47">
        <v>5</v>
      </c>
      <c r="G189" s="54"/>
      <c r="H189" s="47">
        <v>14</v>
      </c>
      <c r="I189" s="54"/>
      <c r="J189" s="47">
        <v>9</v>
      </c>
      <c r="K189" s="54"/>
      <c r="L189" s="55"/>
      <c r="N189" s="47">
        <v>15</v>
      </c>
      <c r="R189" s="47">
        <v>5</v>
      </c>
    </row>
    <row r="190" spans="1:18" x14ac:dyDescent="0.2">
      <c r="A190" s="29" t="s">
        <v>308</v>
      </c>
      <c r="B190" s="56" t="s">
        <v>506</v>
      </c>
      <c r="C190" s="54"/>
      <c r="D190" s="54"/>
      <c r="E190" s="54"/>
      <c r="F190" s="47">
        <v>1</v>
      </c>
      <c r="G190" s="54"/>
      <c r="H190" s="47">
        <v>1</v>
      </c>
      <c r="I190" s="54"/>
      <c r="K190" s="54"/>
      <c r="L190" s="55"/>
      <c r="N190" s="47">
        <v>3</v>
      </c>
      <c r="R190" s="47">
        <v>13</v>
      </c>
    </row>
    <row r="191" spans="1:18" x14ac:dyDescent="0.2">
      <c r="A191" s="29" t="s">
        <v>593</v>
      </c>
      <c r="B191" s="56" t="s">
        <v>613</v>
      </c>
      <c r="R191" s="47">
        <v>2</v>
      </c>
    </row>
    <row r="192" spans="1:18" x14ac:dyDescent="0.2">
      <c r="A192" s="29" t="s">
        <v>166</v>
      </c>
      <c r="B192" s="56" t="s">
        <v>433</v>
      </c>
      <c r="C192" s="54"/>
      <c r="D192" s="54"/>
      <c r="E192" s="54"/>
      <c r="F192" s="47">
        <v>2</v>
      </c>
      <c r="G192" s="54"/>
      <c r="H192" s="47">
        <v>6</v>
      </c>
      <c r="I192" s="54"/>
      <c r="K192" s="54"/>
      <c r="L192" s="55"/>
      <c r="N192" s="47">
        <v>9</v>
      </c>
      <c r="R192" s="47">
        <v>8</v>
      </c>
    </row>
    <row r="193" spans="1:18" x14ac:dyDescent="0.2">
      <c r="A193" s="29" t="s">
        <v>261</v>
      </c>
      <c r="B193" s="56" t="s">
        <v>478</v>
      </c>
      <c r="C193" s="54"/>
      <c r="D193" s="54"/>
      <c r="E193" s="54"/>
      <c r="G193" s="54"/>
      <c r="H193" s="47">
        <v>1</v>
      </c>
      <c r="I193" s="54"/>
      <c r="K193" s="54"/>
      <c r="L193" s="55"/>
    </row>
    <row r="194" spans="1:18" x14ac:dyDescent="0.2">
      <c r="A194" s="29" t="s">
        <v>837</v>
      </c>
      <c r="B194" s="56" t="s">
        <v>1229</v>
      </c>
      <c r="R194" s="47">
        <v>1</v>
      </c>
    </row>
    <row r="195" spans="1:18" x14ac:dyDescent="0.2">
      <c r="A195" s="29" t="s">
        <v>312</v>
      </c>
      <c r="B195" s="56" t="s">
        <v>394</v>
      </c>
      <c r="C195" s="54"/>
      <c r="D195" s="54"/>
      <c r="E195" s="54"/>
      <c r="G195" s="54"/>
      <c r="I195" s="54"/>
      <c r="K195" s="54"/>
      <c r="L195" s="55"/>
      <c r="N195" s="47">
        <v>1</v>
      </c>
      <c r="R195" s="47">
        <v>2</v>
      </c>
    </row>
    <row r="196" spans="1:18" x14ac:dyDescent="0.2">
      <c r="A196" s="29" t="s">
        <v>167</v>
      </c>
      <c r="B196" s="56" t="s">
        <v>393</v>
      </c>
      <c r="C196" s="54"/>
      <c r="D196" s="54"/>
      <c r="E196" s="54"/>
      <c r="F196" s="47">
        <v>1</v>
      </c>
      <c r="G196" s="54"/>
      <c r="H196" s="47">
        <v>8</v>
      </c>
      <c r="I196" s="54"/>
      <c r="J196" s="47">
        <v>5</v>
      </c>
      <c r="K196" s="54"/>
      <c r="L196" s="55"/>
      <c r="N196" s="47">
        <v>5</v>
      </c>
      <c r="R196" s="47">
        <v>7</v>
      </c>
    </row>
    <row r="197" spans="1:18" x14ac:dyDescent="0.2">
      <c r="A197" s="29" t="s">
        <v>309</v>
      </c>
      <c r="B197" s="56" t="s">
        <v>504</v>
      </c>
      <c r="C197" s="54"/>
      <c r="D197" s="54"/>
      <c r="E197" s="54"/>
      <c r="F197" s="47">
        <v>1</v>
      </c>
      <c r="G197" s="54"/>
      <c r="I197" s="54"/>
      <c r="K197" s="54"/>
      <c r="L197" s="55"/>
      <c r="N197" s="47">
        <v>1</v>
      </c>
      <c r="R197" s="47">
        <v>3</v>
      </c>
    </row>
    <row r="198" spans="1:18" x14ac:dyDescent="0.2">
      <c r="A198" s="29" t="s">
        <v>202</v>
      </c>
      <c r="B198" s="56" t="s">
        <v>392</v>
      </c>
      <c r="C198" s="54"/>
      <c r="D198" s="54"/>
      <c r="E198" s="54"/>
      <c r="F198" s="47">
        <v>2</v>
      </c>
      <c r="G198" s="54"/>
      <c r="H198" s="47">
        <v>6</v>
      </c>
      <c r="I198" s="54"/>
      <c r="J198" s="47">
        <v>7</v>
      </c>
      <c r="K198" s="54"/>
      <c r="L198" s="55"/>
      <c r="N198" s="47">
        <v>7</v>
      </c>
      <c r="R198" s="47">
        <v>10</v>
      </c>
    </row>
    <row r="199" spans="1:18" x14ac:dyDescent="0.2">
      <c r="A199" s="29" t="s">
        <v>203</v>
      </c>
      <c r="B199" s="56" t="s">
        <v>391</v>
      </c>
      <c r="C199" s="54"/>
      <c r="D199" s="54"/>
      <c r="E199" s="54"/>
      <c r="F199" s="47">
        <v>3</v>
      </c>
      <c r="G199" s="54"/>
      <c r="H199" s="47">
        <v>2</v>
      </c>
      <c r="I199" s="54"/>
      <c r="K199" s="54"/>
      <c r="L199" s="55"/>
      <c r="N199" s="47">
        <v>5</v>
      </c>
      <c r="R199" s="47">
        <v>5</v>
      </c>
    </row>
    <row r="200" spans="1:18" x14ac:dyDescent="0.2">
      <c r="A200" s="29" t="s">
        <v>594</v>
      </c>
      <c r="B200" s="56" t="s">
        <v>609</v>
      </c>
      <c r="R200" s="47">
        <v>1</v>
      </c>
    </row>
    <row r="201" spans="1:18" x14ac:dyDescent="0.2">
      <c r="A201" s="29" t="s">
        <v>300</v>
      </c>
      <c r="B201" s="56" t="s">
        <v>503</v>
      </c>
      <c r="C201" s="54"/>
      <c r="D201" s="54"/>
      <c r="E201" s="54"/>
      <c r="F201" s="47">
        <v>1</v>
      </c>
      <c r="G201" s="54"/>
      <c r="H201" s="47">
        <v>10</v>
      </c>
      <c r="I201" s="54"/>
      <c r="J201" s="47">
        <v>8</v>
      </c>
      <c r="K201" s="54"/>
      <c r="L201" s="55"/>
      <c r="N201" s="47">
        <v>11</v>
      </c>
      <c r="R201" s="47">
        <v>10</v>
      </c>
    </row>
    <row r="202" spans="1:18" x14ac:dyDescent="0.2">
      <c r="A202" s="29" t="s">
        <v>1226</v>
      </c>
      <c r="B202" s="56" t="s">
        <v>1228</v>
      </c>
      <c r="R202" s="47">
        <v>1</v>
      </c>
    </row>
    <row r="203" spans="1:18" x14ac:dyDescent="0.2">
      <c r="A203" s="29" t="s">
        <v>413</v>
      </c>
      <c r="B203" s="56" t="s">
        <v>434</v>
      </c>
      <c r="C203" s="54"/>
      <c r="D203" s="54"/>
      <c r="E203" s="54"/>
      <c r="G203" s="54"/>
      <c r="I203" s="54"/>
      <c r="K203" s="54"/>
      <c r="L203" s="55"/>
      <c r="N203" s="47">
        <v>2</v>
      </c>
      <c r="R203" s="47">
        <v>1</v>
      </c>
    </row>
    <row r="204" spans="1:18" x14ac:dyDescent="0.2">
      <c r="A204" s="29" t="s">
        <v>169</v>
      </c>
      <c r="B204" s="56" t="s">
        <v>390</v>
      </c>
      <c r="C204" s="54"/>
      <c r="D204" s="54"/>
      <c r="E204" s="54"/>
      <c r="F204" s="47">
        <v>1</v>
      </c>
      <c r="G204" s="54"/>
      <c r="H204" s="47">
        <v>12</v>
      </c>
      <c r="I204" s="54"/>
      <c r="J204" s="47">
        <v>6</v>
      </c>
      <c r="K204" s="54"/>
      <c r="L204" s="55"/>
      <c r="M204" s="47">
        <v>1</v>
      </c>
      <c r="N204" s="47">
        <v>8</v>
      </c>
      <c r="R204" s="47">
        <v>14</v>
      </c>
    </row>
    <row r="205" spans="1:18" x14ac:dyDescent="0.2">
      <c r="A205" s="29" t="s">
        <v>690</v>
      </c>
      <c r="B205" s="56" t="s">
        <v>606</v>
      </c>
      <c r="C205" s="54"/>
      <c r="D205" s="54"/>
      <c r="E205" s="54"/>
      <c r="G205" s="54"/>
      <c r="H205" s="47">
        <v>1</v>
      </c>
      <c r="I205" s="54"/>
      <c r="K205" s="54"/>
      <c r="L205" s="55"/>
      <c r="R205" s="47">
        <v>15</v>
      </c>
    </row>
    <row r="206" spans="1:18" x14ac:dyDescent="0.2">
      <c r="A206" s="29" t="s">
        <v>206</v>
      </c>
      <c r="B206" s="56" t="s">
        <v>502</v>
      </c>
      <c r="C206" s="54"/>
      <c r="D206" s="54"/>
      <c r="E206" s="54"/>
      <c r="F206" s="47">
        <v>2</v>
      </c>
      <c r="G206" s="54"/>
      <c r="I206" s="54"/>
      <c r="K206" s="54"/>
      <c r="L206" s="55"/>
      <c r="R206" s="47">
        <v>1</v>
      </c>
    </row>
    <row r="207" spans="1:18" x14ac:dyDescent="0.2">
      <c r="A207" s="29" t="s">
        <v>221</v>
      </c>
      <c r="B207" s="56" t="s">
        <v>694</v>
      </c>
      <c r="C207" s="54"/>
      <c r="D207" s="54"/>
      <c r="E207" s="54"/>
      <c r="G207" s="54"/>
      <c r="I207" s="54"/>
      <c r="J207" s="47">
        <v>1</v>
      </c>
      <c r="K207" s="54"/>
      <c r="L207" s="55"/>
    </row>
    <row r="208" spans="1:18" x14ac:dyDescent="0.2">
      <c r="A208" s="29" t="s">
        <v>170</v>
      </c>
      <c r="B208" s="56" t="s">
        <v>435</v>
      </c>
      <c r="C208" s="54"/>
      <c r="D208" s="54"/>
      <c r="E208" s="54"/>
      <c r="G208" s="54"/>
      <c r="I208" s="54"/>
      <c r="K208" s="54"/>
      <c r="L208" s="55"/>
      <c r="N208" s="47">
        <v>7</v>
      </c>
      <c r="R208" s="47">
        <v>6</v>
      </c>
    </row>
    <row r="209" spans="1:18" x14ac:dyDescent="0.2">
      <c r="A209" s="29" t="s">
        <v>275</v>
      </c>
      <c r="B209" s="56" t="s">
        <v>436</v>
      </c>
      <c r="C209" s="54"/>
      <c r="D209" s="54"/>
      <c r="E209" s="54"/>
      <c r="G209" s="54"/>
      <c r="H209" s="47">
        <v>2</v>
      </c>
      <c r="I209" s="54"/>
      <c r="K209" s="54"/>
      <c r="L209" s="55"/>
      <c r="N209" s="47">
        <v>2</v>
      </c>
      <c r="R209" s="47">
        <v>1</v>
      </c>
    </row>
    <row r="210" spans="1:18" x14ac:dyDescent="0.2">
      <c r="A210" s="29" t="s">
        <v>262</v>
      </c>
      <c r="B210" s="56" t="s">
        <v>389</v>
      </c>
      <c r="C210" s="54"/>
      <c r="D210" s="54"/>
      <c r="E210" s="54"/>
      <c r="G210" s="54"/>
      <c r="H210" s="47">
        <v>7</v>
      </c>
      <c r="I210" s="54"/>
      <c r="J210" s="47">
        <v>1</v>
      </c>
      <c r="K210" s="54"/>
      <c r="L210" s="55"/>
      <c r="N210" s="47">
        <v>6</v>
      </c>
      <c r="R210" s="47">
        <v>13</v>
      </c>
    </row>
    <row r="211" spans="1:18" x14ac:dyDescent="0.2">
      <c r="A211" s="29" t="s">
        <v>601</v>
      </c>
      <c r="B211" s="56" t="s">
        <v>602</v>
      </c>
      <c r="R211" s="47">
        <v>15</v>
      </c>
    </row>
    <row r="212" spans="1:18" x14ac:dyDescent="0.2">
      <c r="A212" s="29" t="s">
        <v>755</v>
      </c>
      <c r="B212" s="56" t="s">
        <v>757</v>
      </c>
      <c r="R212" s="47">
        <v>1</v>
      </c>
    </row>
    <row r="213" spans="1:18" x14ac:dyDescent="0.2">
      <c r="A213" s="29" t="s">
        <v>716</v>
      </c>
      <c r="B213" s="56" t="s">
        <v>717</v>
      </c>
      <c r="C213" s="54"/>
      <c r="D213" s="54"/>
      <c r="E213" s="54"/>
      <c r="G213" s="54"/>
      <c r="I213" s="54"/>
      <c r="K213" s="54"/>
      <c r="L213" s="55"/>
      <c r="N213" s="47">
        <v>1</v>
      </c>
    </row>
    <row r="215" spans="1:18" x14ac:dyDescent="0.2">
      <c r="A215" s="29" t="s">
        <v>475</v>
      </c>
      <c r="B215" s="56" t="s">
        <v>476</v>
      </c>
      <c r="C215" s="54"/>
      <c r="D215" s="54"/>
      <c r="E215" s="54"/>
      <c r="G215" s="54"/>
      <c r="I215" s="54"/>
      <c r="K215" s="54"/>
      <c r="L215" s="55"/>
      <c r="N215" s="47">
        <v>1</v>
      </c>
    </row>
    <row r="216" spans="1:18" x14ac:dyDescent="0.2">
      <c r="A216" s="29" t="s">
        <v>55</v>
      </c>
      <c r="B216" s="56" t="s">
        <v>388</v>
      </c>
      <c r="C216" s="54"/>
      <c r="D216" s="54"/>
      <c r="E216" s="54"/>
      <c r="F216" s="47">
        <v>2</v>
      </c>
      <c r="G216" s="54"/>
      <c r="H216" s="47">
        <v>3</v>
      </c>
      <c r="I216" s="54"/>
      <c r="J216" s="47">
        <v>4</v>
      </c>
      <c r="K216" s="54"/>
      <c r="L216" s="55"/>
      <c r="N216" s="47">
        <v>3</v>
      </c>
      <c r="R216" s="47">
        <v>4</v>
      </c>
    </row>
    <row r="217" spans="1:18" x14ac:dyDescent="0.2">
      <c r="A217" s="29" t="s">
        <v>222</v>
      </c>
      <c r="B217" s="56" t="s">
        <v>673</v>
      </c>
      <c r="C217" s="54"/>
      <c r="D217" s="54"/>
      <c r="E217" s="54"/>
      <c r="F217" s="47">
        <v>1</v>
      </c>
      <c r="G217" s="54"/>
      <c r="I217" s="54"/>
      <c r="K217" s="54"/>
      <c r="L217" s="55"/>
    </row>
    <row r="218" spans="1:18" x14ac:dyDescent="0.2">
      <c r="A218" s="29" t="s">
        <v>277</v>
      </c>
      <c r="B218" s="56" t="s">
        <v>654</v>
      </c>
      <c r="C218" s="54"/>
      <c r="D218" s="54"/>
      <c r="E218" s="54"/>
      <c r="G218" s="54"/>
      <c r="I218" s="54"/>
      <c r="K218" s="54"/>
      <c r="L218" s="55"/>
      <c r="R218" s="47">
        <v>2</v>
      </c>
    </row>
    <row r="219" spans="1:18" x14ac:dyDescent="0.2">
      <c r="A219" s="29" t="s">
        <v>150</v>
      </c>
      <c r="B219" s="56" t="s">
        <v>386</v>
      </c>
      <c r="C219" s="54"/>
      <c r="D219" s="54"/>
      <c r="E219" s="54"/>
      <c r="F219" s="47">
        <v>3</v>
      </c>
      <c r="G219" s="54"/>
      <c r="H219" s="47">
        <v>7</v>
      </c>
      <c r="I219" s="54"/>
      <c r="J219" s="47">
        <v>4</v>
      </c>
      <c r="K219" s="54"/>
      <c r="L219" s="55"/>
      <c r="M219" s="47">
        <v>11</v>
      </c>
      <c r="R219" s="47">
        <v>8</v>
      </c>
    </row>
    <row r="220" spans="1:18" x14ac:dyDescent="0.2">
      <c r="A220" s="29" t="s">
        <v>981</v>
      </c>
      <c r="B220" s="56" t="s">
        <v>1227</v>
      </c>
      <c r="C220" s="54"/>
      <c r="D220" s="54"/>
      <c r="E220" s="54"/>
      <c r="G220" s="54"/>
      <c r="I220" s="54"/>
      <c r="K220" s="54"/>
      <c r="L220" s="55"/>
      <c r="R220" s="47">
        <v>2</v>
      </c>
    </row>
    <row r="221" spans="1:18" x14ac:dyDescent="0.2">
      <c r="A221" s="29" t="s">
        <v>48</v>
      </c>
      <c r="B221" s="56" t="s">
        <v>387</v>
      </c>
      <c r="C221" s="54"/>
      <c r="D221" s="54"/>
      <c r="E221" s="54"/>
      <c r="F221" s="47">
        <v>9</v>
      </c>
      <c r="G221" s="54"/>
      <c r="H221" s="47">
        <v>14</v>
      </c>
      <c r="I221" s="54"/>
      <c r="J221" s="47">
        <v>2</v>
      </c>
      <c r="K221" s="54"/>
      <c r="L221" s="55"/>
      <c r="N221" s="47">
        <v>3</v>
      </c>
      <c r="R221" s="47">
        <v>7</v>
      </c>
    </row>
    <row r="222" spans="1:18" x14ac:dyDescent="0.2">
      <c r="A222" s="29" t="s">
        <v>484</v>
      </c>
      <c r="B222" s="56" t="s">
        <v>523</v>
      </c>
      <c r="C222" s="54"/>
      <c r="D222" s="54"/>
      <c r="E222" s="54"/>
      <c r="G222" s="54"/>
      <c r="I222" s="54"/>
      <c r="K222" s="54"/>
      <c r="L222" s="55"/>
      <c r="M222" s="47">
        <v>1</v>
      </c>
      <c r="R222" s="47">
        <v>2</v>
      </c>
    </row>
    <row r="223" spans="1:18" x14ac:dyDescent="0.2">
      <c r="A223" s="29" t="s">
        <v>223</v>
      </c>
      <c r="B223" s="56" t="s">
        <v>645</v>
      </c>
      <c r="C223" s="54"/>
      <c r="D223" s="54"/>
      <c r="E223" s="54"/>
      <c r="F223" s="47">
        <v>1</v>
      </c>
      <c r="G223" s="54"/>
      <c r="I223" s="54"/>
      <c r="K223" s="54"/>
      <c r="L223" s="55"/>
    </row>
    <row r="224" spans="1:18" x14ac:dyDescent="0.2">
      <c r="A224" s="29" t="s">
        <v>212</v>
      </c>
      <c r="B224" s="56" t="s">
        <v>695</v>
      </c>
      <c r="C224" s="54"/>
      <c r="D224" s="54"/>
      <c r="E224" s="54"/>
      <c r="F224" s="47">
        <v>2</v>
      </c>
      <c r="G224" s="54"/>
      <c r="I224" s="54"/>
      <c r="K224" s="54"/>
      <c r="L224" s="55"/>
    </row>
    <row r="225" spans="1:18" x14ac:dyDescent="0.2">
      <c r="A225" s="29" t="s">
        <v>284</v>
      </c>
      <c r="B225" s="56" t="s">
        <v>729</v>
      </c>
      <c r="C225" s="54"/>
      <c r="D225" s="54"/>
      <c r="E225" s="54"/>
      <c r="G225" s="54"/>
      <c r="I225" s="54"/>
      <c r="K225" s="54"/>
      <c r="L225" s="55"/>
      <c r="M225" s="47">
        <v>1</v>
      </c>
    </row>
    <row r="226" spans="1:18" x14ac:dyDescent="0.2">
      <c r="A226" s="29" t="s">
        <v>691</v>
      </c>
      <c r="B226" s="56" t="s">
        <v>696</v>
      </c>
      <c r="C226" s="54"/>
      <c r="D226" s="54"/>
      <c r="E226" s="54"/>
      <c r="G226" s="54"/>
      <c r="H226" s="47">
        <v>1</v>
      </c>
      <c r="I226" s="54"/>
      <c r="K226" s="54"/>
      <c r="L226" s="55"/>
    </row>
    <row r="227" spans="1:18" x14ac:dyDescent="0.2">
      <c r="A227" s="29" t="s">
        <v>1020</v>
      </c>
      <c r="B227" s="56" t="s">
        <v>1108</v>
      </c>
      <c r="C227" s="54"/>
      <c r="D227" s="54"/>
      <c r="E227" s="54"/>
      <c r="G227" s="54"/>
      <c r="I227" s="54"/>
      <c r="K227" s="54"/>
      <c r="L227" s="55"/>
      <c r="R227" s="47">
        <v>1</v>
      </c>
    </row>
    <row r="228" spans="1:18" x14ac:dyDescent="0.2">
      <c r="A228" s="29" t="s">
        <v>224</v>
      </c>
      <c r="B228" s="56" t="s">
        <v>697</v>
      </c>
      <c r="C228" s="54"/>
      <c r="D228" s="54"/>
      <c r="E228" s="54"/>
      <c r="F228" s="47">
        <v>2</v>
      </c>
      <c r="G228" s="54"/>
      <c r="I228" s="54"/>
      <c r="K228" s="54"/>
      <c r="L228" s="55"/>
    </row>
    <row r="229" spans="1:18" x14ac:dyDescent="0.2">
      <c r="A229" s="29" t="s">
        <v>684</v>
      </c>
      <c r="B229" s="56" t="s">
        <v>657</v>
      </c>
      <c r="C229" s="54"/>
      <c r="D229" s="54"/>
      <c r="E229" s="54"/>
      <c r="G229" s="54"/>
      <c r="H229" s="47">
        <v>1</v>
      </c>
      <c r="I229" s="54"/>
      <c r="K229" s="54"/>
      <c r="L229" s="55"/>
    </row>
    <row r="230" spans="1:18" x14ac:dyDescent="0.2">
      <c r="A230" s="29" t="s">
        <v>1022</v>
      </c>
      <c r="B230" s="56" t="s">
        <v>1107</v>
      </c>
      <c r="C230" s="54"/>
      <c r="D230" s="54"/>
      <c r="E230" s="54"/>
      <c r="G230" s="54"/>
      <c r="I230" s="54"/>
      <c r="K230" s="54"/>
      <c r="L230" s="55"/>
      <c r="R230" s="47">
        <v>1</v>
      </c>
    </row>
    <row r="231" spans="1:18" x14ac:dyDescent="0.2">
      <c r="A231" s="29" t="s">
        <v>213</v>
      </c>
      <c r="B231" s="56" t="s">
        <v>516</v>
      </c>
      <c r="C231" s="54"/>
      <c r="D231" s="54"/>
      <c r="E231" s="54"/>
      <c r="G231" s="54"/>
      <c r="H231" s="47">
        <v>3</v>
      </c>
      <c r="I231" s="54"/>
      <c r="K231" s="54"/>
      <c r="L231" s="55"/>
    </row>
    <row r="232" spans="1:18" x14ac:dyDescent="0.2">
      <c r="A232" s="29" t="s">
        <v>39</v>
      </c>
      <c r="B232" s="56" t="s">
        <v>1281</v>
      </c>
      <c r="R232" s="47">
        <v>2</v>
      </c>
    </row>
    <row r="233" spans="1:18" x14ac:dyDescent="0.2">
      <c r="A233" s="29" t="s">
        <v>692</v>
      </c>
      <c r="B233" s="56" t="s">
        <v>693</v>
      </c>
      <c r="C233" s="54"/>
      <c r="D233" s="54"/>
      <c r="E233" s="54"/>
      <c r="G233" s="54"/>
      <c r="H233" s="47">
        <v>1</v>
      </c>
      <c r="I233" s="54"/>
      <c r="K233" s="54"/>
      <c r="L233" s="55"/>
    </row>
    <row r="234" spans="1:18" x14ac:dyDescent="0.2">
      <c r="A234" s="29" t="s">
        <v>493</v>
      </c>
      <c r="B234" s="56" t="s">
        <v>517</v>
      </c>
      <c r="R234" s="47">
        <v>7</v>
      </c>
    </row>
    <row r="235" spans="1:18" x14ac:dyDescent="0.2">
      <c r="A235" s="29" t="s">
        <v>494</v>
      </c>
      <c r="B235" s="56" t="s">
        <v>516</v>
      </c>
      <c r="R235" s="47">
        <v>1</v>
      </c>
    </row>
    <row r="236" spans="1:18" x14ac:dyDescent="0.2">
      <c r="A236" s="29" t="s">
        <v>749</v>
      </c>
      <c r="B236" s="56" t="s">
        <v>776</v>
      </c>
      <c r="R236" s="47">
        <v>1</v>
      </c>
    </row>
    <row r="237" spans="1:18" x14ac:dyDescent="0.2">
      <c r="A237" s="29" t="s">
        <v>50</v>
      </c>
      <c r="B237" s="56" t="s">
        <v>51</v>
      </c>
      <c r="C237" s="54"/>
      <c r="D237" s="54"/>
      <c r="E237" s="54"/>
      <c r="G237" s="54"/>
      <c r="H237" s="47">
        <v>15</v>
      </c>
      <c r="I237" s="54"/>
      <c r="J237" s="47">
        <v>2</v>
      </c>
      <c r="K237" s="54"/>
      <c r="L237" s="55"/>
    </row>
    <row r="238" spans="1:18" x14ac:dyDescent="0.2">
      <c r="A238" s="29" t="s">
        <v>1002</v>
      </c>
      <c r="B238" s="56" t="s">
        <v>1008</v>
      </c>
      <c r="R238" s="47">
        <v>1</v>
      </c>
    </row>
    <row r="239" spans="1:18" x14ac:dyDescent="0.2">
      <c r="A239" s="29" t="s">
        <v>52</v>
      </c>
      <c r="B239" s="56" t="s">
        <v>383</v>
      </c>
      <c r="C239" s="54"/>
      <c r="D239" s="54"/>
      <c r="E239" s="54"/>
      <c r="F239" s="47">
        <v>6</v>
      </c>
      <c r="G239" s="54"/>
      <c r="H239" s="47">
        <v>4</v>
      </c>
      <c r="I239" s="54"/>
      <c r="J239" s="47">
        <v>3</v>
      </c>
      <c r="K239" s="54"/>
      <c r="L239" s="55"/>
    </row>
    <row r="240" spans="1:18" x14ac:dyDescent="0.2">
      <c r="A240" s="29" t="s">
        <v>1162</v>
      </c>
      <c r="B240" s="56" t="s">
        <v>1165</v>
      </c>
      <c r="R240" s="47">
        <v>4</v>
      </c>
    </row>
    <row r="241" spans="1:18" x14ac:dyDescent="0.2">
      <c r="A241" s="29" t="s">
        <v>1163</v>
      </c>
      <c r="B241" s="56" t="s">
        <v>1164</v>
      </c>
      <c r="R241" s="47">
        <v>2</v>
      </c>
    </row>
    <row r="242" spans="1:18" x14ac:dyDescent="0.2">
      <c r="A242" s="29" t="s">
        <v>53</v>
      </c>
      <c r="B242" s="56" t="s">
        <v>464</v>
      </c>
      <c r="C242" s="54"/>
      <c r="D242" s="54"/>
      <c r="E242" s="54"/>
      <c r="F242" s="47">
        <v>5</v>
      </c>
      <c r="G242" s="54"/>
      <c r="I242" s="54"/>
      <c r="K242" s="54"/>
      <c r="L242" s="55"/>
      <c r="R242" s="47">
        <v>6</v>
      </c>
    </row>
    <row r="243" spans="1:18" x14ac:dyDescent="0.2">
      <c r="A243" s="29" t="s">
        <v>501</v>
      </c>
      <c r="B243" s="56" t="s">
        <v>511</v>
      </c>
      <c r="C243" s="54"/>
      <c r="D243" s="54"/>
      <c r="E243" s="54"/>
      <c r="G243" s="54"/>
      <c r="I243" s="54"/>
      <c r="K243" s="54"/>
      <c r="L243" s="55"/>
      <c r="N243" s="47">
        <v>1</v>
      </c>
    </row>
    <row r="244" spans="1:18" x14ac:dyDescent="0.2">
      <c r="A244" s="29" t="s">
        <v>172</v>
      </c>
      <c r="B244" s="56" t="s">
        <v>385</v>
      </c>
      <c r="C244" s="54"/>
      <c r="D244" s="54"/>
      <c r="E244" s="54"/>
      <c r="F244" s="47">
        <v>1</v>
      </c>
      <c r="G244" s="54"/>
      <c r="H244" s="47">
        <v>4</v>
      </c>
      <c r="I244" s="54"/>
      <c r="J244" s="47">
        <v>2</v>
      </c>
      <c r="K244" s="54"/>
      <c r="L244" s="55"/>
      <c r="R244" s="47">
        <v>1</v>
      </c>
    </row>
    <row r="245" spans="1:18" x14ac:dyDescent="0.2">
      <c r="A245" s="29" t="s">
        <v>41</v>
      </c>
      <c r="B245" s="56" t="s">
        <v>42</v>
      </c>
      <c r="C245" s="54"/>
      <c r="D245" s="54"/>
      <c r="E245" s="54"/>
      <c r="F245" s="47">
        <v>1</v>
      </c>
      <c r="G245" s="54"/>
      <c r="H245" s="47">
        <v>1</v>
      </c>
      <c r="I245" s="54"/>
      <c r="K245" s="54"/>
      <c r="L245" s="55"/>
      <c r="M245" s="47">
        <v>3</v>
      </c>
      <c r="R245" s="47">
        <v>1</v>
      </c>
    </row>
    <row r="246" spans="1:18" x14ac:dyDescent="0.2">
      <c r="M246" s="30"/>
      <c r="N246" s="30"/>
    </row>
    <row r="247" spans="1:18" x14ac:dyDescent="0.2">
      <c r="M247" s="30"/>
      <c r="N247" s="30"/>
    </row>
    <row r="248" spans="1:18" x14ac:dyDescent="0.2">
      <c r="M248" s="30"/>
      <c r="N248" s="30"/>
    </row>
    <row r="249" spans="1:18" x14ac:dyDescent="0.2">
      <c r="C249" s="77"/>
      <c r="D249" s="77"/>
      <c r="E249" s="77"/>
      <c r="F249" s="30"/>
      <c r="G249" s="77"/>
      <c r="H249" s="30"/>
      <c r="I249" s="77"/>
      <c r="J249" s="30"/>
      <c r="K249" s="54"/>
      <c r="L249" s="55"/>
      <c r="M249" s="30"/>
      <c r="N249" s="30"/>
    </row>
    <row r="250" spans="1:18" x14ac:dyDescent="0.2">
      <c r="C250" s="77"/>
      <c r="D250" s="77"/>
      <c r="E250" s="77"/>
      <c r="F250" s="30"/>
      <c r="G250" s="77"/>
      <c r="H250" s="30"/>
      <c r="I250" s="77"/>
      <c r="J250" s="30"/>
      <c r="K250" s="54"/>
      <c r="L250" s="55"/>
      <c r="M250" s="30"/>
      <c r="N250" s="30"/>
    </row>
    <row r="251" spans="1:18" x14ac:dyDescent="0.2">
      <c r="C251" s="77"/>
      <c r="D251" s="77"/>
      <c r="E251" s="77"/>
      <c r="F251" s="30"/>
      <c r="G251" s="77"/>
      <c r="H251" s="30"/>
      <c r="I251" s="77"/>
      <c r="J251" s="30"/>
      <c r="K251" s="54"/>
      <c r="L251" s="55"/>
      <c r="M251" s="30"/>
      <c r="N251" s="30"/>
    </row>
    <row r="252" spans="1:18" x14ac:dyDescent="0.2">
      <c r="M252" s="30"/>
      <c r="N252" s="30"/>
    </row>
    <row r="253" spans="1:18" x14ac:dyDescent="0.2">
      <c r="C253" s="77"/>
      <c r="D253" s="77"/>
      <c r="E253" s="77"/>
      <c r="F253" s="30"/>
      <c r="G253" s="77"/>
      <c r="H253" s="30"/>
      <c r="I253" s="77"/>
      <c r="J253" s="30"/>
      <c r="K253" s="54"/>
      <c r="L253" s="55"/>
      <c r="M253" s="30"/>
      <c r="N253" s="30"/>
    </row>
    <row r="254" spans="1:18" x14ac:dyDescent="0.2">
      <c r="C254" s="77"/>
      <c r="D254" s="77"/>
      <c r="E254" s="77"/>
      <c r="F254" s="30"/>
      <c r="G254" s="77"/>
      <c r="H254" s="30"/>
      <c r="I254" s="77"/>
      <c r="J254" s="30"/>
      <c r="K254" s="54"/>
      <c r="L254" s="55"/>
      <c r="M254" s="30"/>
      <c r="N254" s="30"/>
    </row>
    <row r="255" spans="1:18" x14ac:dyDescent="0.2">
      <c r="C255" s="77"/>
      <c r="D255" s="77"/>
      <c r="E255" s="77"/>
      <c r="F255" s="30"/>
      <c r="G255" s="77"/>
      <c r="H255" s="30"/>
      <c r="I255" s="77"/>
      <c r="J255" s="30"/>
      <c r="K255" s="54"/>
      <c r="L255" s="55"/>
      <c r="M255" s="30"/>
      <c r="N255" s="30"/>
    </row>
    <row r="256" spans="1:18" x14ac:dyDescent="0.2">
      <c r="C256" s="77"/>
      <c r="D256" s="77"/>
      <c r="E256" s="77"/>
      <c r="F256" s="30"/>
      <c r="G256" s="77"/>
      <c r="H256" s="30"/>
      <c r="I256" s="77"/>
      <c r="J256" s="30"/>
      <c r="K256" s="54"/>
      <c r="L256" s="55"/>
      <c r="M256" s="30"/>
      <c r="N256" s="30"/>
    </row>
    <row r="257" spans="3:14" x14ac:dyDescent="0.2">
      <c r="C257" s="77"/>
      <c r="D257" s="77"/>
      <c r="E257" s="77"/>
      <c r="F257" s="30"/>
      <c r="G257" s="77"/>
      <c r="H257" s="30"/>
      <c r="I257" s="77"/>
      <c r="J257" s="30"/>
      <c r="K257" s="54"/>
      <c r="L257" s="55"/>
      <c r="M257" s="30"/>
      <c r="N257" s="30"/>
    </row>
    <row r="258" spans="3:14" x14ac:dyDescent="0.2">
      <c r="M258" s="30"/>
      <c r="N258" s="30"/>
    </row>
    <row r="259" spans="3:14" x14ac:dyDescent="0.2">
      <c r="C259" s="77"/>
      <c r="D259" s="77"/>
      <c r="E259" s="77"/>
      <c r="F259" s="30"/>
      <c r="G259" s="77"/>
      <c r="H259" s="30"/>
      <c r="I259" s="77"/>
      <c r="J259" s="30"/>
      <c r="K259" s="54"/>
      <c r="L259" s="55"/>
      <c r="M259" s="30"/>
      <c r="N259" s="30"/>
    </row>
    <row r="260" spans="3:14" x14ac:dyDescent="0.2">
      <c r="C260" s="77"/>
      <c r="D260" s="77"/>
      <c r="E260" s="77"/>
      <c r="F260" s="30"/>
      <c r="G260" s="77"/>
      <c r="H260" s="30"/>
      <c r="I260" s="77"/>
      <c r="J260" s="30"/>
      <c r="K260" s="54"/>
      <c r="L260" s="55"/>
      <c r="M260" s="30"/>
      <c r="N260" s="30"/>
    </row>
    <row r="261" spans="3:14" x14ac:dyDescent="0.2">
      <c r="M261" s="30"/>
      <c r="N261" s="30"/>
    </row>
    <row r="262" spans="3:14" x14ac:dyDescent="0.2">
      <c r="C262" s="77"/>
      <c r="D262" s="77"/>
      <c r="E262" s="77"/>
      <c r="F262" s="30"/>
      <c r="G262" s="77"/>
      <c r="H262" s="30"/>
      <c r="I262" s="77"/>
      <c r="J262" s="30"/>
      <c r="K262" s="54"/>
      <c r="L262" s="55"/>
      <c r="M262" s="30"/>
      <c r="N262" s="30"/>
    </row>
    <row r="263" spans="3:14" x14ac:dyDescent="0.2">
      <c r="C263" s="77"/>
      <c r="D263" s="77"/>
      <c r="E263" s="77"/>
      <c r="F263" s="30"/>
      <c r="G263" s="77"/>
      <c r="H263" s="30"/>
      <c r="I263" s="77"/>
      <c r="J263" s="30"/>
      <c r="K263" s="54"/>
      <c r="L263" s="55"/>
      <c r="M263" s="30"/>
      <c r="N263" s="30"/>
    </row>
    <row r="264" spans="3:14" x14ac:dyDescent="0.2">
      <c r="C264" s="77"/>
      <c r="D264" s="77"/>
      <c r="E264" s="77"/>
      <c r="F264" s="30"/>
      <c r="G264" s="77"/>
      <c r="H264" s="30"/>
      <c r="I264" s="77"/>
      <c r="J264" s="30"/>
      <c r="K264" s="54"/>
      <c r="L264" s="55"/>
      <c r="M264" s="30"/>
      <c r="N264" s="30"/>
    </row>
    <row r="265" spans="3:14" x14ac:dyDescent="0.2">
      <c r="M265" s="30"/>
      <c r="N265" s="30"/>
    </row>
    <row r="266" spans="3:14" x14ac:dyDescent="0.2">
      <c r="C266" s="77"/>
      <c r="D266" s="77"/>
      <c r="E266" s="77"/>
      <c r="F266" s="30"/>
      <c r="G266" s="77"/>
      <c r="H266" s="30"/>
      <c r="I266" s="77"/>
      <c r="J266" s="30"/>
      <c r="K266" s="54"/>
      <c r="L266" s="55"/>
      <c r="M266" s="30"/>
      <c r="N266" s="30"/>
    </row>
    <row r="267" spans="3:14" x14ac:dyDescent="0.2">
      <c r="C267" s="77"/>
      <c r="D267" s="77"/>
      <c r="E267" s="77"/>
      <c r="F267" s="30"/>
      <c r="G267" s="77"/>
      <c r="H267" s="30"/>
      <c r="I267" s="77"/>
      <c r="J267" s="30"/>
      <c r="K267" s="54"/>
      <c r="L267" s="55"/>
      <c r="M267" s="30"/>
      <c r="N267" s="30"/>
    </row>
    <row r="268" spans="3:14" x14ac:dyDescent="0.2">
      <c r="M268" s="30"/>
      <c r="N268" s="30"/>
    </row>
    <row r="269" spans="3:14" x14ac:dyDescent="0.2">
      <c r="C269" s="77"/>
      <c r="D269" s="77"/>
      <c r="E269" s="77"/>
      <c r="F269" s="30"/>
      <c r="G269" s="77"/>
      <c r="H269" s="30"/>
      <c r="I269" s="77"/>
      <c r="J269" s="30"/>
      <c r="K269" s="54"/>
      <c r="L269" s="55"/>
      <c r="M269" s="30"/>
      <c r="N269" s="30"/>
    </row>
    <row r="270" spans="3:14" x14ac:dyDescent="0.2">
      <c r="M270" s="30"/>
      <c r="N270" s="30"/>
    </row>
    <row r="271" spans="3:14" x14ac:dyDescent="0.2">
      <c r="M271" s="30"/>
      <c r="N271" s="30"/>
    </row>
    <row r="272" spans="3:14" x14ac:dyDescent="0.2">
      <c r="C272" s="77"/>
      <c r="D272" s="77"/>
      <c r="E272" s="77"/>
      <c r="F272" s="30"/>
      <c r="G272" s="77"/>
      <c r="H272" s="30"/>
      <c r="I272" s="77"/>
      <c r="J272" s="30"/>
      <c r="K272" s="54"/>
      <c r="L272" s="55"/>
      <c r="M272" s="30"/>
      <c r="N272" s="30"/>
    </row>
    <row r="273" spans="3:14" x14ac:dyDescent="0.2">
      <c r="C273" s="77"/>
      <c r="D273" s="77"/>
      <c r="E273" s="77"/>
      <c r="F273" s="30"/>
      <c r="G273" s="77"/>
      <c r="H273" s="30"/>
      <c r="I273" s="77"/>
      <c r="J273" s="30"/>
      <c r="K273" s="54"/>
      <c r="L273" s="55"/>
      <c r="M273" s="30"/>
      <c r="N273" s="30"/>
    </row>
    <row r="274" spans="3:14" x14ac:dyDescent="0.2">
      <c r="C274" s="77"/>
      <c r="D274" s="77"/>
      <c r="E274" s="77"/>
      <c r="F274" s="30"/>
      <c r="G274" s="77"/>
      <c r="H274" s="30"/>
      <c r="I274" s="77"/>
      <c r="J274" s="30"/>
      <c r="K274" s="54"/>
      <c r="L274" s="55"/>
      <c r="M274" s="30"/>
      <c r="N274" s="30"/>
    </row>
    <row r="275" spans="3:14" x14ac:dyDescent="0.2">
      <c r="C275" s="77"/>
      <c r="D275" s="77"/>
      <c r="E275" s="77"/>
      <c r="F275" s="30"/>
      <c r="G275" s="77"/>
      <c r="H275" s="30"/>
      <c r="I275" s="77"/>
      <c r="J275" s="30"/>
      <c r="K275" s="54"/>
      <c r="L275" s="55"/>
      <c r="M275" s="30"/>
      <c r="N275" s="30"/>
    </row>
    <row r="276" spans="3:14" x14ac:dyDescent="0.2">
      <c r="C276" s="77"/>
      <c r="D276" s="77"/>
      <c r="E276" s="77"/>
      <c r="F276" s="30"/>
      <c r="G276" s="77"/>
      <c r="H276" s="30"/>
      <c r="I276" s="77"/>
      <c r="J276" s="30"/>
      <c r="K276" s="54"/>
      <c r="L276" s="55"/>
      <c r="M276" s="30"/>
      <c r="N276" s="30"/>
    </row>
    <row r="277" spans="3:14" x14ac:dyDescent="0.2">
      <c r="C277" s="77"/>
      <c r="D277" s="77"/>
      <c r="E277" s="77"/>
      <c r="F277" s="30"/>
      <c r="G277" s="77"/>
      <c r="H277" s="30"/>
      <c r="I277" s="77"/>
      <c r="J277" s="30"/>
      <c r="K277" s="54"/>
      <c r="L277" s="55"/>
      <c r="M277" s="30"/>
      <c r="N277" s="30"/>
    </row>
    <row r="278" spans="3:14" x14ac:dyDescent="0.2">
      <c r="C278" s="77"/>
      <c r="D278" s="77"/>
      <c r="E278" s="77"/>
      <c r="F278" s="30"/>
      <c r="G278" s="77"/>
      <c r="H278" s="30"/>
      <c r="I278" s="77"/>
      <c r="J278" s="30"/>
      <c r="K278" s="54"/>
      <c r="L278" s="55"/>
      <c r="M278" s="30"/>
      <c r="N278" s="30"/>
    </row>
    <row r="279" spans="3:14" x14ac:dyDescent="0.2">
      <c r="C279" s="77"/>
      <c r="D279" s="77"/>
      <c r="E279" s="77"/>
      <c r="F279" s="30"/>
      <c r="G279" s="77"/>
      <c r="H279" s="30"/>
      <c r="I279" s="77"/>
      <c r="J279" s="30"/>
      <c r="K279" s="54"/>
      <c r="L279" s="55"/>
      <c r="M279" s="30"/>
      <c r="N279" s="30"/>
    </row>
    <row r="280" spans="3:14" x14ac:dyDescent="0.2">
      <c r="M280" s="30"/>
      <c r="N280" s="30"/>
    </row>
    <row r="281" spans="3:14" x14ac:dyDescent="0.2">
      <c r="C281" s="77"/>
      <c r="D281" s="77"/>
      <c r="E281" s="77"/>
      <c r="F281" s="30"/>
      <c r="G281" s="77"/>
      <c r="H281" s="30"/>
      <c r="I281" s="77"/>
      <c r="J281" s="30"/>
      <c r="K281" s="54"/>
      <c r="L281" s="55"/>
      <c r="M281" s="30"/>
      <c r="N281" s="30"/>
    </row>
    <row r="282" spans="3:14" x14ac:dyDescent="0.2">
      <c r="C282" s="77"/>
      <c r="D282" s="77"/>
      <c r="E282" s="77"/>
      <c r="F282" s="30"/>
      <c r="G282" s="77"/>
      <c r="H282" s="30"/>
      <c r="I282" s="77"/>
      <c r="J282" s="30"/>
      <c r="K282" s="54"/>
      <c r="L282" s="55"/>
      <c r="M282" s="30"/>
      <c r="N282" s="30"/>
    </row>
    <row r="283" spans="3:14" x14ac:dyDescent="0.2">
      <c r="C283" s="77"/>
      <c r="D283" s="77"/>
      <c r="E283" s="77"/>
      <c r="F283" s="30"/>
      <c r="G283" s="77"/>
      <c r="H283" s="30"/>
      <c r="I283" s="77"/>
      <c r="J283" s="30"/>
      <c r="K283" s="54"/>
      <c r="L283" s="55"/>
      <c r="M283" s="30"/>
      <c r="N283" s="30"/>
    </row>
    <row r="284" spans="3:14" x14ac:dyDescent="0.2">
      <c r="C284" s="77"/>
      <c r="D284" s="77"/>
      <c r="E284" s="77"/>
      <c r="F284" s="30"/>
      <c r="G284" s="77"/>
      <c r="H284" s="30"/>
      <c r="I284" s="77"/>
      <c r="J284" s="30"/>
      <c r="K284" s="54"/>
      <c r="L284" s="55"/>
      <c r="M284" s="30"/>
      <c r="N284" s="30"/>
    </row>
    <row r="285" spans="3:14" x14ac:dyDescent="0.2">
      <c r="C285" s="77"/>
      <c r="D285" s="77"/>
      <c r="E285" s="77"/>
      <c r="F285" s="30"/>
      <c r="G285" s="77"/>
      <c r="H285" s="30"/>
      <c r="I285" s="77"/>
      <c r="J285" s="30"/>
      <c r="K285" s="54"/>
      <c r="L285" s="55"/>
      <c r="M285" s="30"/>
      <c r="N285" s="30"/>
    </row>
    <row r="286" spans="3:14" x14ac:dyDescent="0.2">
      <c r="M286" s="30"/>
      <c r="N286" s="30"/>
    </row>
    <row r="287" spans="3:14" x14ac:dyDescent="0.2">
      <c r="C287" s="77"/>
      <c r="D287" s="77"/>
      <c r="E287" s="77"/>
      <c r="F287" s="30"/>
      <c r="G287" s="77"/>
      <c r="H287" s="30"/>
      <c r="I287" s="77"/>
      <c r="J287" s="30"/>
      <c r="K287" s="54"/>
      <c r="L287" s="55"/>
      <c r="M287" s="30"/>
      <c r="N287" s="30"/>
    </row>
    <row r="288" spans="3:14" x14ac:dyDescent="0.2">
      <c r="M288" s="30"/>
      <c r="N288" s="30"/>
    </row>
    <row r="289" spans="3:14" x14ac:dyDescent="0.2">
      <c r="C289" s="77"/>
      <c r="D289" s="77"/>
      <c r="E289" s="77"/>
      <c r="F289" s="30"/>
      <c r="G289" s="77"/>
      <c r="H289" s="30"/>
      <c r="I289" s="77"/>
      <c r="J289" s="30"/>
      <c r="K289" s="54"/>
      <c r="L289" s="55"/>
      <c r="M289" s="30"/>
      <c r="N289" s="30"/>
    </row>
    <row r="290" spans="3:14" x14ac:dyDescent="0.2">
      <c r="C290" s="77"/>
      <c r="D290" s="77"/>
      <c r="E290" s="77"/>
      <c r="F290" s="30"/>
      <c r="G290" s="77"/>
      <c r="H290" s="30"/>
      <c r="I290" s="77"/>
      <c r="J290" s="30"/>
      <c r="K290" s="54"/>
      <c r="L290" s="55"/>
      <c r="M290" s="30"/>
      <c r="N290" s="30"/>
    </row>
    <row r="291" spans="3:14" x14ac:dyDescent="0.2">
      <c r="C291" s="77"/>
      <c r="D291" s="77"/>
      <c r="E291" s="77"/>
      <c r="F291" s="30"/>
      <c r="G291" s="77"/>
      <c r="H291" s="30"/>
      <c r="I291" s="77"/>
      <c r="J291" s="30"/>
      <c r="K291" s="54"/>
      <c r="L291" s="55"/>
      <c r="M291" s="30"/>
      <c r="N291" s="30"/>
    </row>
    <row r="292" spans="3:14" x14ac:dyDescent="0.2">
      <c r="C292" s="77"/>
      <c r="D292" s="77"/>
      <c r="E292" s="77"/>
      <c r="F292" s="30"/>
      <c r="G292" s="77"/>
      <c r="H292" s="30"/>
      <c r="I292" s="77"/>
      <c r="J292" s="30"/>
      <c r="K292" s="54"/>
      <c r="L292" s="55"/>
      <c r="M292" s="30"/>
      <c r="N292" s="30"/>
    </row>
    <row r="293" spans="3:14" x14ac:dyDescent="0.2">
      <c r="C293" s="77"/>
      <c r="D293" s="77"/>
      <c r="E293" s="77"/>
      <c r="F293" s="30"/>
      <c r="G293" s="77"/>
      <c r="H293" s="30"/>
      <c r="I293" s="77"/>
      <c r="J293" s="30"/>
      <c r="K293" s="54"/>
      <c r="L293" s="55"/>
      <c r="M293" s="30"/>
      <c r="N293" s="30"/>
    </row>
    <row r="294" spans="3:14" x14ac:dyDescent="0.2">
      <c r="C294" s="77"/>
      <c r="D294" s="77"/>
      <c r="E294" s="77"/>
      <c r="F294" s="30"/>
      <c r="G294" s="77"/>
      <c r="H294" s="30"/>
      <c r="I294" s="77"/>
      <c r="J294" s="30"/>
      <c r="K294" s="54"/>
      <c r="L294" s="55"/>
      <c r="M294" s="30"/>
      <c r="N294" s="30"/>
    </row>
    <row r="295" spans="3:14" x14ac:dyDescent="0.2">
      <c r="C295" s="77"/>
      <c r="D295" s="77"/>
      <c r="E295" s="77"/>
      <c r="F295" s="30"/>
      <c r="G295" s="77"/>
      <c r="H295" s="30"/>
      <c r="I295" s="77"/>
      <c r="J295" s="30"/>
      <c r="K295" s="54"/>
      <c r="L295" s="55"/>
      <c r="M295" s="30"/>
      <c r="N295" s="30"/>
    </row>
    <row r="296" spans="3:14" x14ac:dyDescent="0.2">
      <c r="C296" s="77"/>
      <c r="D296" s="77"/>
      <c r="E296" s="77"/>
      <c r="F296" s="30"/>
      <c r="G296" s="77"/>
      <c r="H296" s="30"/>
      <c r="I296" s="77"/>
      <c r="J296" s="30"/>
      <c r="K296" s="54"/>
      <c r="L296" s="55"/>
      <c r="M296" s="30"/>
      <c r="N296" s="30"/>
    </row>
    <row r="297" spans="3:14" x14ac:dyDescent="0.2">
      <c r="M297" s="30"/>
      <c r="N297" s="30"/>
    </row>
    <row r="298" spans="3:14" x14ac:dyDescent="0.2">
      <c r="M298" s="30"/>
      <c r="N298" s="30"/>
    </row>
    <row r="299" spans="3:14" x14ac:dyDescent="0.2">
      <c r="C299" s="77"/>
      <c r="D299" s="77"/>
      <c r="E299" s="77"/>
      <c r="F299" s="30"/>
      <c r="G299" s="77"/>
      <c r="H299" s="30"/>
      <c r="I299" s="77"/>
      <c r="J299" s="30"/>
      <c r="K299" s="54"/>
      <c r="L299" s="55"/>
      <c r="M299" s="30"/>
      <c r="N299" s="30"/>
    </row>
    <row r="300" spans="3:14" x14ac:dyDescent="0.2">
      <c r="C300" s="77"/>
      <c r="D300" s="77"/>
      <c r="E300" s="77"/>
      <c r="F300" s="30"/>
      <c r="G300" s="77"/>
      <c r="H300" s="30"/>
      <c r="I300" s="77"/>
      <c r="J300" s="30"/>
      <c r="K300" s="54"/>
      <c r="L300" s="55"/>
      <c r="M300" s="30"/>
      <c r="N300" s="30"/>
    </row>
    <row r="301" spans="3:14" x14ac:dyDescent="0.2">
      <c r="C301" s="77"/>
      <c r="D301" s="77"/>
      <c r="E301" s="77"/>
      <c r="F301" s="30"/>
      <c r="G301" s="77"/>
      <c r="H301" s="30"/>
      <c r="I301" s="77"/>
      <c r="J301" s="30"/>
      <c r="K301" s="54"/>
      <c r="L301" s="55"/>
      <c r="M301" s="30"/>
      <c r="N301" s="30"/>
    </row>
    <row r="302" spans="3:14" x14ac:dyDescent="0.2">
      <c r="M302" s="30"/>
      <c r="N302" s="30"/>
    </row>
    <row r="303" spans="3:14" x14ac:dyDescent="0.2">
      <c r="C303" s="77"/>
      <c r="D303" s="77"/>
      <c r="E303" s="77"/>
      <c r="F303" s="30"/>
      <c r="G303" s="77"/>
      <c r="H303" s="30"/>
      <c r="I303" s="77"/>
      <c r="J303" s="30"/>
      <c r="K303" s="54"/>
      <c r="L303" s="55"/>
      <c r="M303" s="30"/>
      <c r="N303" s="30"/>
    </row>
    <row r="304" spans="3:14" x14ac:dyDescent="0.2">
      <c r="C304" s="77"/>
      <c r="D304" s="77"/>
      <c r="E304" s="77"/>
      <c r="F304" s="30"/>
      <c r="G304" s="77"/>
      <c r="H304" s="30"/>
      <c r="I304" s="77"/>
      <c r="J304" s="30"/>
      <c r="K304" s="54"/>
      <c r="L304" s="55"/>
      <c r="M304" s="30"/>
      <c r="N304" s="30"/>
    </row>
    <row r="305" spans="1:14" x14ac:dyDescent="0.2">
      <c r="C305" s="77"/>
      <c r="D305" s="77"/>
      <c r="E305" s="77"/>
      <c r="F305" s="30"/>
      <c r="G305" s="77"/>
      <c r="H305" s="30"/>
      <c r="I305" s="77"/>
      <c r="J305" s="30"/>
      <c r="K305" s="54"/>
      <c r="L305" s="55"/>
      <c r="M305" s="30"/>
      <c r="N305" s="30"/>
    </row>
    <row r="306" spans="1:14" x14ac:dyDescent="0.2">
      <c r="C306" s="77"/>
      <c r="D306" s="77"/>
      <c r="E306" s="77"/>
      <c r="F306" s="30"/>
      <c r="G306" s="77"/>
      <c r="H306" s="30"/>
      <c r="I306" s="77"/>
      <c r="J306" s="30"/>
      <c r="K306" s="54"/>
      <c r="L306" s="55"/>
      <c r="M306" s="30"/>
      <c r="N306" s="30"/>
    </row>
    <row r="307" spans="1:14" x14ac:dyDescent="0.2">
      <c r="M307" s="30"/>
      <c r="N307" s="30"/>
    </row>
    <row r="308" spans="1:14" x14ac:dyDescent="0.2">
      <c r="C308" s="77"/>
      <c r="D308" s="77"/>
      <c r="E308" s="77"/>
      <c r="F308" s="30"/>
      <c r="G308" s="77"/>
      <c r="H308" s="30"/>
      <c r="I308" s="77"/>
      <c r="J308" s="30"/>
      <c r="K308" s="54"/>
      <c r="L308" s="55"/>
      <c r="M308" s="30"/>
      <c r="N308" s="30"/>
    </row>
    <row r="309" spans="1:14" x14ac:dyDescent="0.2">
      <c r="C309" s="77"/>
      <c r="D309" s="77"/>
      <c r="E309" s="77"/>
      <c r="F309" s="30"/>
      <c r="G309" s="77"/>
      <c r="H309" s="30"/>
      <c r="I309" s="77"/>
      <c r="J309" s="30"/>
      <c r="K309" s="54"/>
      <c r="L309" s="55"/>
      <c r="M309" s="30"/>
      <c r="N309" s="30"/>
    </row>
    <row r="310" spans="1:14" x14ac:dyDescent="0.2">
      <c r="C310" s="77"/>
      <c r="D310" s="77"/>
      <c r="E310" s="77"/>
      <c r="F310" s="30"/>
      <c r="G310" s="77"/>
      <c r="H310" s="30"/>
      <c r="I310" s="77"/>
      <c r="J310" s="30"/>
      <c r="K310" s="54"/>
      <c r="L310" s="55"/>
      <c r="M310" s="30"/>
      <c r="N310" s="30"/>
    </row>
    <row r="311" spans="1:14" x14ac:dyDescent="0.2">
      <c r="C311" s="77"/>
      <c r="D311" s="77"/>
      <c r="E311" s="77"/>
      <c r="F311" s="30"/>
      <c r="G311" s="77"/>
      <c r="H311" s="30"/>
      <c r="I311" s="77"/>
      <c r="J311" s="30"/>
      <c r="K311" s="54"/>
      <c r="L311" s="55"/>
      <c r="M311" s="30"/>
      <c r="N311" s="30"/>
    </row>
    <row r="312" spans="1:14" x14ac:dyDescent="0.2">
      <c r="C312" s="77"/>
      <c r="D312" s="77"/>
      <c r="E312" s="77"/>
      <c r="F312" s="30"/>
      <c r="G312" s="77"/>
      <c r="H312" s="30"/>
      <c r="I312" s="77"/>
      <c r="J312" s="30"/>
      <c r="K312" s="54"/>
      <c r="L312" s="55"/>
      <c r="M312" s="30"/>
      <c r="N312" s="30"/>
    </row>
    <row r="313" spans="1:14" x14ac:dyDescent="0.2">
      <c r="C313" s="77"/>
      <c r="D313" s="77"/>
      <c r="E313" s="77"/>
      <c r="F313" s="30"/>
      <c r="G313" s="77"/>
      <c r="H313" s="30"/>
      <c r="I313" s="77"/>
      <c r="J313" s="30"/>
      <c r="K313" s="54"/>
      <c r="L313" s="55"/>
      <c r="M313" s="30"/>
      <c r="N313" s="30"/>
    </row>
    <row r="314" spans="1:14" x14ac:dyDescent="0.2">
      <c r="C314" s="77"/>
      <c r="D314" s="77"/>
      <c r="E314" s="77"/>
      <c r="F314" s="30"/>
      <c r="G314" s="77"/>
      <c r="H314" s="30"/>
      <c r="I314" s="77"/>
      <c r="J314" s="30"/>
      <c r="K314" s="54"/>
      <c r="L314" s="55"/>
      <c r="M314" s="30"/>
      <c r="N314" s="30"/>
    </row>
    <row r="315" spans="1:14" x14ac:dyDescent="0.2">
      <c r="C315" s="77"/>
      <c r="D315" s="77"/>
      <c r="E315" s="77"/>
      <c r="F315" s="30"/>
      <c r="G315" s="77"/>
      <c r="H315" s="30"/>
      <c r="I315" s="77"/>
      <c r="J315" s="30"/>
      <c r="K315" s="54"/>
      <c r="L315" s="55"/>
      <c r="M315" s="30"/>
      <c r="N315" s="30"/>
    </row>
    <row r="316" spans="1:14" x14ac:dyDescent="0.2">
      <c r="C316" s="77"/>
      <c r="D316" s="77"/>
      <c r="E316" s="77"/>
      <c r="F316" s="30"/>
      <c r="G316" s="77"/>
      <c r="H316" s="30"/>
      <c r="I316" s="77"/>
      <c r="J316" s="30"/>
      <c r="K316" s="54"/>
      <c r="L316" s="55"/>
      <c r="M316" s="30"/>
      <c r="N316" s="30"/>
    </row>
    <row r="317" spans="1:14" x14ac:dyDescent="0.2">
      <c r="A317" s="83"/>
      <c r="B317" s="84"/>
      <c r="C317" s="77"/>
      <c r="D317" s="77"/>
      <c r="E317" s="77"/>
      <c r="F317" s="30"/>
      <c r="G317" s="77"/>
      <c r="H317" s="30"/>
      <c r="I317" s="77"/>
      <c r="J317" s="30"/>
      <c r="K317" s="54"/>
      <c r="L317" s="55"/>
      <c r="M317" s="30"/>
      <c r="N317" s="30"/>
    </row>
    <row r="318" spans="1:14" x14ac:dyDescent="0.2">
      <c r="C318" s="77"/>
      <c r="D318" s="77"/>
      <c r="E318" s="77"/>
      <c r="F318" s="30"/>
      <c r="G318" s="77"/>
      <c r="H318" s="30"/>
      <c r="I318" s="77"/>
      <c r="J318" s="30"/>
      <c r="K318" s="54"/>
      <c r="L318" s="55"/>
      <c r="M318" s="30"/>
      <c r="N318" s="30"/>
    </row>
    <row r="319" spans="1:14" x14ac:dyDescent="0.2">
      <c r="C319" s="77"/>
      <c r="D319" s="77"/>
      <c r="E319" s="77"/>
      <c r="F319" s="30"/>
      <c r="G319" s="77"/>
      <c r="H319" s="30"/>
      <c r="I319" s="77"/>
      <c r="J319" s="30"/>
      <c r="K319" s="54"/>
      <c r="L319" s="55"/>
      <c r="M319" s="30"/>
      <c r="N319" s="30"/>
    </row>
    <row r="320" spans="1:14" x14ac:dyDescent="0.2">
      <c r="M320" s="30"/>
      <c r="N320" s="30"/>
    </row>
    <row r="321" spans="3:14" x14ac:dyDescent="0.2">
      <c r="C321" s="77"/>
      <c r="D321" s="77"/>
      <c r="E321" s="77"/>
      <c r="F321" s="30"/>
      <c r="G321" s="77"/>
      <c r="H321" s="30"/>
      <c r="I321" s="77"/>
      <c r="J321" s="30"/>
      <c r="K321" s="54"/>
      <c r="L321" s="55"/>
      <c r="M321" s="30"/>
      <c r="N321" s="30"/>
    </row>
    <row r="322" spans="3:14" x14ac:dyDescent="0.2">
      <c r="C322" s="77"/>
      <c r="D322" s="77"/>
      <c r="E322" s="77"/>
      <c r="F322" s="30"/>
      <c r="G322" s="77"/>
      <c r="H322" s="30"/>
      <c r="I322" s="77"/>
      <c r="J322" s="30"/>
      <c r="K322" s="54"/>
      <c r="L322" s="55"/>
      <c r="M322" s="30"/>
      <c r="N322" s="30"/>
    </row>
    <row r="323" spans="3:14" x14ac:dyDescent="0.2">
      <c r="M323" s="30"/>
      <c r="N323" s="30"/>
    </row>
    <row r="324" spans="3:14" x14ac:dyDescent="0.2">
      <c r="C324" s="77"/>
      <c r="D324" s="77"/>
      <c r="E324" s="77"/>
      <c r="F324" s="30"/>
      <c r="G324" s="77"/>
      <c r="H324" s="30"/>
      <c r="I324" s="77"/>
      <c r="J324" s="30"/>
      <c r="K324" s="54"/>
      <c r="L324" s="55"/>
      <c r="M324" s="30"/>
      <c r="N324" s="30"/>
    </row>
    <row r="325" spans="3:14" x14ac:dyDescent="0.2">
      <c r="C325" s="77"/>
      <c r="D325" s="77"/>
      <c r="E325" s="77"/>
      <c r="F325" s="30"/>
      <c r="G325" s="77"/>
      <c r="H325" s="30"/>
      <c r="I325" s="77"/>
      <c r="J325" s="30"/>
      <c r="K325" s="54"/>
      <c r="L325" s="55"/>
      <c r="M325" s="30"/>
      <c r="N325" s="30"/>
    </row>
    <row r="326" spans="3:14" x14ac:dyDescent="0.2">
      <c r="C326" s="77"/>
      <c r="D326" s="77"/>
      <c r="E326" s="77"/>
      <c r="F326" s="30"/>
      <c r="G326" s="77"/>
      <c r="H326" s="30"/>
      <c r="I326" s="77"/>
      <c r="J326" s="30"/>
      <c r="K326" s="54"/>
      <c r="L326" s="55"/>
      <c r="M326" s="30"/>
      <c r="N326" s="30"/>
    </row>
    <row r="327" spans="3:14" x14ac:dyDescent="0.2">
      <c r="C327" s="77"/>
      <c r="D327" s="77"/>
      <c r="E327" s="77"/>
      <c r="F327" s="30"/>
      <c r="G327" s="77"/>
      <c r="H327" s="30"/>
      <c r="I327" s="77"/>
      <c r="J327" s="30"/>
      <c r="K327" s="54"/>
      <c r="L327" s="55"/>
      <c r="M327" s="30"/>
      <c r="N327" s="30"/>
    </row>
    <row r="328" spans="3:14" x14ac:dyDescent="0.2">
      <c r="C328" s="77"/>
      <c r="D328" s="77"/>
      <c r="E328" s="77"/>
      <c r="F328" s="30"/>
      <c r="G328" s="77"/>
      <c r="H328" s="30"/>
      <c r="I328" s="77"/>
      <c r="J328" s="30"/>
      <c r="K328" s="54"/>
      <c r="L328" s="55"/>
      <c r="M328" s="30"/>
      <c r="N328" s="30"/>
    </row>
    <row r="329" spans="3:14" x14ac:dyDescent="0.2">
      <c r="C329" s="77"/>
      <c r="D329" s="77"/>
      <c r="E329" s="77"/>
      <c r="F329" s="30"/>
      <c r="G329" s="77"/>
      <c r="H329" s="30"/>
      <c r="I329" s="77"/>
      <c r="J329" s="30"/>
      <c r="K329" s="54"/>
      <c r="L329" s="55"/>
      <c r="M329" s="30"/>
      <c r="N329" s="30"/>
    </row>
    <row r="330" spans="3:14" x14ac:dyDescent="0.2">
      <c r="C330" s="77"/>
      <c r="D330" s="77"/>
      <c r="E330" s="77"/>
      <c r="F330" s="30"/>
      <c r="G330" s="77"/>
      <c r="H330" s="30"/>
      <c r="I330" s="77"/>
      <c r="J330" s="30"/>
      <c r="K330" s="54"/>
      <c r="L330" s="55"/>
      <c r="M330" s="30"/>
      <c r="N330" s="30"/>
    </row>
    <row r="331" spans="3:14" x14ac:dyDescent="0.2">
      <c r="C331" s="77"/>
      <c r="D331" s="77"/>
      <c r="E331" s="77"/>
      <c r="F331" s="30"/>
      <c r="G331" s="77"/>
      <c r="H331" s="30"/>
      <c r="I331" s="77"/>
      <c r="J331" s="30"/>
      <c r="K331" s="54"/>
      <c r="L331" s="55"/>
      <c r="M331" s="30"/>
      <c r="N331" s="30"/>
    </row>
    <row r="332" spans="3:14" x14ac:dyDescent="0.2">
      <c r="C332" s="77"/>
      <c r="D332" s="77"/>
      <c r="E332" s="77"/>
      <c r="F332" s="30"/>
      <c r="G332" s="77"/>
      <c r="H332" s="30"/>
      <c r="I332" s="77"/>
      <c r="J332" s="30"/>
      <c r="K332" s="54"/>
      <c r="L332" s="55"/>
      <c r="M332" s="30"/>
      <c r="N332" s="30"/>
    </row>
    <row r="333" spans="3:14" x14ac:dyDescent="0.2">
      <c r="C333" s="77"/>
      <c r="D333" s="77"/>
      <c r="E333" s="77"/>
      <c r="F333" s="30"/>
      <c r="G333" s="77"/>
      <c r="H333" s="30"/>
      <c r="I333" s="77"/>
      <c r="J333" s="30"/>
      <c r="K333" s="54"/>
      <c r="L333" s="55"/>
      <c r="M333" s="30"/>
      <c r="N333" s="30"/>
    </row>
    <row r="334" spans="3:14" x14ac:dyDescent="0.2">
      <c r="C334" s="77"/>
      <c r="D334" s="77"/>
      <c r="E334" s="77"/>
      <c r="F334" s="30"/>
      <c r="G334" s="77"/>
      <c r="H334" s="30"/>
      <c r="I334" s="77"/>
      <c r="J334" s="30"/>
      <c r="K334" s="54"/>
      <c r="L334" s="55"/>
      <c r="M334" s="30"/>
      <c r="N334" s="30"/>
    </row>
    <row r="335" spans="3:14" x14ac:dyDescent="0.2">
      <c r="C335" s="77"/>
      <c r="D335" s="77"/>
      <c r="E335" s="77"/>
      <c r="F335" s="30"/>
      <c r="G335" s="77"/>
      <c r="H335" s="30"/>
      <c r="I335" s="77"/>
      <c r="J335" s="30"/>
      <c r="K335" s="54"/>
      <c r="L335" s="55"/>
      <c r="M335" s="30"/>
      <c r="N335" s="30"/>
    </row>
    <row r="336" spans="3:14" x14ac:dyDescent="0.2">
      <c r="C336" s="77"/>
      <c r="D336" s="77"/>
      <c r="E336" s="77"/>
      <c r="F336" s="30"/>
      <c r="G336" s="77"/>
      <c r="H336" s="30"/>
      <c r="I336" s="77"/>
      <c r="J336" s="30"/>
      <c r="K336" s="54"/>
      <c r="L336" s="55"/>
      <c r="M336" s="30"/>
      <c r="N336" s="30"/>
    </row>
    <row r="337" spans="3:14" x14ac:dyDescent="0.2">
      <c r="C337" s="77"/>
      <c r="D337" s="77"/>
      <c r="E337" s="77"/>
      <c r="F337" s="30"/>
      <c r="G337" s="77"/>
      <c r="H337" s="30"/>
      <c r="I337" s="77"/>
      <c r="J337" s="30"/>
      <c r="K337" s="54"/>
      <c r="L337" s="55"/>
      <c r="M337" s="30"/>
      <c r="N337" s="30"/>
    </row>
    <row r="338" spans="3:14" x14ac:dyDescent="0.2">
      <c r="C338" s="77"/>
      <c r="D338" s="77"/>
      <c r="E338" s="77"/>
      <c r="F338" s="30"/>
      <c r="G338" s="77"/>
      <c r="H338" s="30"/>
      <c r="I338" s="77"/>
      <c r="J338" s="30"/>
      <c r="K338" s="54"/>
      <c r="L338" s="55"/>
      <c r="M338" s="30"/>
      <c r="N338" s="30"/>
    </row>
    <row r="339" spans="3:14" x14ac:dyDescent="0.2">
      <c r="C339" s="77"/>
      <c r="D339" s="77"/>
      <c r="E339" s="77"/>
      <c r="F339" s="30"/>
      <c r="G339" s="77"/>
      <c r="H339" s="30"/>
      <c r="I339" s="77"/>
      <c r="J339" s="30"/>
      <c r="K339" s="54"/>
      <c r="L339" s="55"/>
      <c r="M339" s="30"/>
      <c r="N339" s="30"/>
    </row>
    <row r="340" spans="3:14" x14ac:dyDescent="0.2">
      <c r="M340" s="30"/>
      <c r="N340" s="30"/>
    </row>
    <row r="341" spans="3:14" x14ac:dyDescent="0.2">
      <c r="C341" s="77"/>
      <c r="D341" s="77"/>
      <c r="E341" s="77"/>
      <c r="F341" s="30"/>
      <c r="G341" s="77"/>
      <c r="H341" s="30"/>
      <c r="I341" s="77"/>
      <c r="J341" s="30"/>
      <c r="K341" s="54"/>
      <c r="L341" s="55"/>
      <c r="M341" s="30"/>
      <c r="N341" s="30"/>
    </row>
    <row r="342" spans="3:14" x14ac:dyDescent="0.2">
      <c r="C342" s="77"/>
      <c r="D342" s="77"/>
      <c r="E342" s="77"/>
      <c r="F342" s="30"/>
      <c r="G342" s="77"/>
      <c r="H342" s="30"/>
      <c r="I342" s="77"/>
      <c r="J342" s="30"/>
      <c r="K342" s="54"/>
      <c r="L342" s="55"/>
      <c r="M342" s="30"/>
      <c r="N342" s="30"/>
    </row>
    <row r="343" spans="3:14" x14ac:dyDescent="0.2">
      <c r="C343" s="77"/>
      <c r="D343" s="77"/>
      <c r="E343" s="77"/>
      <c r="F343" s="30"/>
      <c r="G343" s="77"/>
      <c r="H343" s="30"/>
      <c r="I343" s="77"/>
      <c r="J343" s="30"/>
      <c r="K343" s="54"/>
      <c r="L343" s="55"/>
      <c r="M343" s="30"/>
      <c r="N343" s="30"/>
    </row>
    <row r="344" spans="3:14" x14ac:dyDescent="0.2">
      <c r="C344" s="77"/>
      <c r="D344" s="77"/>
      <c r="E344" s="77"/>
      <c r="F344" s="30"/>
      <c r="G344" s="77"/>
      <c r="H344" s="30"/>
      <c r="I344" s="77"/>
      <c r="J344" s="30"/>
      <c r="K344" s="54"/>
      <c r="L344" s="55"/>
      <c r="M344" s="30"/>
      <c r="N344" s="30"/>
    </row>
    <row r="345" spans="3:14" x14ac:dyDescent="0.2">
      <c r="C345" s="77"/>
      <c r="D345" s="77"/>
      <c r="E345" s="77"/>
      <c r="F345" s="30"/>
      <c r="G345" s="77"/>
      <c r="H345" s="30"/>
      <c r="I345" s="77"/>
      <c r="J345" s="30"/>
      <c r="K345" s="54"/>
      <c r="L345" s="55"/>
      <c r="M345" s="30"/>
      <c r="N345" s="30"/>
    </row>
    <row r="346" spans="3:14" x14ac:dyDescent="0.2">
      <c r="M346" s="30"/>
      <c r="N346" s="30"/>
    </row>
    <row r="347" spans="3:14" x14ac:dyDescent="0.2">
      <c r="M347" s="30"/>
      <c r="N347" s="30"/>
    </row>
    <row r="348" spans="3:14" x14ac:dyDescent="0.2">
      <c r="C348" s="77"/>
      <c r="D348" s="77"/>
      <c r="E348" s="77"/>
      <c r="F348" s="30"/>
      <c r="G348" s="77"/>
      <c r="H348" s="30"/>
      <c r="I348" s="77"/>
      <c r="J348" s="30"/>
      <c r="K348" s="54"/>
      <c r="L348" s="55"/>
      <c r="M348" s="30"/>
      <c r="N348" s="30"/>
    </row>
    <row r="349" spans="3:14" x14ac:dyDescent="0.2">
      <c r="C349" s="77"/>
      <c r="D349" s="77"/>
      <c r="E349" s="77"/>
      <c r="F349" s="30"/>
      <c r="G349" s="77"/>
      <c r="H349" s="30"/>
      <c r="I349" s="77"/>
      <c r="J349" s="30"/>
      <c r="K349" s="54"/>
      <c r="L349" s="55"/>
      <c r="M349" s="30"/>
      <c r="N349" s="30"/>
    </row>
    <row r="350" spans="3:14" x14ac:dyDescent="0.2">
      <c r="C350" s="77"/>
      <c r="D350" s="77"/>
      <c r="E350" s="77"/>
      <c r="F350" s="30"/>
      <c r="G350" s="77"/>
      <c r="H350" s="30"/>
      <c r="I350" s="77"/>
      <c r="J350" s="30"/>
      <c r="K350" s="54"/>
      <c r="L350" s="55"/>
      <c r="M350" s="30"/>
      <c r="N350" s="30"/>
    </row>
    <row r="351" spans="3:14" x14ac:dyDescent="0.2">
      <c r="C351" s="77"/>
      <c r="D351" s="77"/>
      <c r="E351" s="77"/>
      <c r="F351" s="30"/>
      <c r="G351" s="77"/>
      <c r="H351" s="30"/>
      <c r="I351" s="77"/>
      <c r="J351" s="30"/>
      <c r="K351" s="54"/>
      <c r="L351" s="55"/>
      <c r="M351" s="30"/>
      <c r="N351" s="30"/>
    </row>
    <row r="352" spans="3:14" x14ac:dyDescent="0.2">
      <c r="C352" s="77"/>
      <c r="D352" s="77"/>
      <c r="E352" s="77"/>
      <c r="F352" s="30"/>
      <c r="G352" s="77"/>
      <c r="H352" s="30"/>
      <c r="I352" s="77"/>
      <c r="J352" s="30"/>
      <c r="K352" s="54"/>
      <c r="L352" s="55"/>
      <c r="M352" s="30"/>
      <c r="N352" s="30"/>
    </row>
    <row r="353" spans="3:14" x14ac:dyDescent="0.2">
      <c r="C353" s="77"/>
      <c r="D353" s="77"/>
      <c r="E353" s="77"/>
      <c r="F353" s="30"/>
      <c r="G353" s="77"/>
      <c r="H353" s="30"/>
      <c r="I353" s="77"/>
      <c r="J353" s="30"/>
      <c r="K353" s="54"/>
      <c r="L353" s="55"/>
      <c r="M353" s="30"/>
      <c r="N353" s="30"/>
    </row>
    <row r="354" spans="3:14" x14ac:dyDescent="0.2">
      <c r="C354" s="77"/>
      <c r="D354" s="77"/>
      <c r="E354" s="77"/>
      <c r="F354" s="30"/>
      <c r="G354" s="77"/>
      <c r="H354" s="30"/>
      <c r="I354" s="77"/>
      <c r="J354" s="30"/>
      <c r="K354" s="54"/>
      <c r="L354" s="55"/>
      <c r="M354" s="30"/>
      <c r="N354" s="30"/>
    </row>
    <row r="355" spans="3:14" x14ac:dyDescent="0.2">
      <c r="M355" s="30"/>
      <c r="N355" s="30"/>
    </row>
    <row r="356" spans="3:14" x14ac:dyDescent="0.2">
      <c r="M356" s="30"/>
      <c r="N356" s="30"/>
    </row>
    <row r="357" spans="3:14" x14ac:dyDescent="0.2">
      <c r="M357" s="30"/>
      <c r="N357" s="30"/>
    </row>
    <row r="358" spans="3:14" x14ac:dyDescent="0.2">
      <c r="C358" s="77"/>
      <c r="D358" s="77"/>
      <c r="E358" s="77"/>
      <c r="F358" s="30"/>
      <c r="G358" s="77"/>
      <c r="H358" s="30"/>
      <c r="I358" s="77"/>
      <c r="J358" s="30"/>
      <c r="K358" s="54"/>
      <c r="L358" s="55"/>
      <c r="M358" s="30"/>
      <c r="N358" s="30"/>
    </row>
    <row r="359" spans="3:14" x14ac:dyDescent="0.2">
      <c r="C359" s="77"/>
      <c r="D359" s="77"/>
      <c r="E359" s="77"/>
      <c r="F359" s="30"/>
      <c r="G359" s="77"/>
      <c r="H359" s="30"/>
      <c r="I359" s="77"/>
      <c r="J359" s="30"/>
      <c r="K359" s="54"/>
      <c r="L359" s="55"/>
      <c r="M359" s="30"/>
      <c r="N359" s="30"/>
    </row>
    <row r="360" spans="3:14" x14ac:dyDescent="0.2">
      <c r="C360" s="77"/>
      <c r="D360" s="77"/>
      <c r="E360" s="77"/>
      <c r="F360" s="30"/>
      <c r="G360" s="77"/>
      <c r="H360" s="30"/>
      <c r="I360" s="77"/>
      <c r="J360" s="30"/>
      <c r="K360" s="54"/>
      <c r="L360" s="55"/>
      <c r="M360" s="30"/>
      <c r="N360" s="30"/>
    </row>
    <row r="361" spans="3:14" x14ac:dyDescent="0.2">
      <c r="C361" s="77"/>
      <c r="D361" s="77"/>
      <c r="E361" s="77"/>
      <c r="F361" s="30"/>
      <c r="G361" s="77"/>
      <c r="H361" s="30"/>
      <c r="I361" s="77"/>
      <c r="J361" s="30"/>
      <c r="K361" s="54"/>
      <c r="L361" s="55"/>
      <c r="M361" s="30"/>
      <c r="N361" s="30"/>
    </row>
    <row r="362" spans="3:14" x14ac:dyDescent="0.2">
      <c r="C362" s="77"/>
      <c r="D362" s="77"/>
      <c r="E362" s="77"/>
      <c r="F362" s="30"/>
      <c r="G362" s="77"/>
      <c r="H362" s="30"/>
      <c r="I362" s="77"/>
      <c r="J362" s="30"/>
      <c r="K362" s="54"/>
      <c r="L362" s="55"/>
      <c r="M362" s="30"/>
      <c r="N362" s="30"/>
    </row>
    <row r="363" spans="3:14" x14ac:dyDescent="0.2">
      <c r="C363" s="77"/>
      <c r="D363" s="77"/>
      <c r="E363" s="77"/>
      <c r="F363" s="30"/>
      <c r="G363" s="77"/>
      <c r="H363" s="30"/>
      <c r="I363" s="77"/>
      <c r="J363" s="30"/>
      <c r="K363" s="54"/>
      <c r="L363" s="55"/>
      <c r="M363" s="30"/>
      <c r="N363" s="30"/>
    </row>
    <row r="364" spans="3:14" x14ac:dyDescent="0.2">
      <c r="C364" s="77"/>
      <c r="D364" s="77"/>
      <c r="E364" s="77"/>
      <c r="F364" s="30"/>
      <c r="G364" s="77"/>
      <c r="H364" s="30"/>
      <c r="I364" s="77"/>
      <c r="J364" s="30"/>
      <c r="K364" s="54"/>
      <c r="L364" s="55"/>
      <c r="M364" s="30"/>
      <c r="N364" s="30"/>
    </row>
    <row r="365" spans="3:14" x14ac:dyDescent="0.2">
      <c r="M365" s="30"/>
      <c r="N365" s="30"/>
    </row>
    <row r="366" spans="3:14" x14ac:dyDescent="0.2">
      <c r="C366" s="77"/>
      <c r="D366" s="77"/>
      <c r="E366" s="77"/>
      <c r="F366" s="30"/>
      <c r="G366" s="77"/>
      <c r="H366" s="30"/>
      <c r="I366" s="77"/>
      <c r="J366" s="30"/>
      <c r="K366" s="54"/>
      <c r="L366" s="55"/>
      <c r="M366" s="30"/>
      <c r="N366" s="30"/>
    </row>
    <row r="367" spans="3:14" x14ac:dyDescent="0.2">
      <c r="M367" s="30"/>
      <c r="N367" s="30"/>
    </row>
    <row r="368" spans="3:14" x14ac:dyDescent="0.2">
      <c r="C368" s="77"/>
      <c r="D368" s="77"/>
      <c r="E368" s="77"/>
      <c r="F368" s="30"/>
      <c r="G368" s="77"/>
      <c r="H368" s="30"/>
      <c r="I368" s="77"/>
      <c r="J368" s="30"/>
      <c r="K368" s="54"/>
      <c r="L368" s="55"/>
      <c r="M368" s="30"/>
      <c r="N368" s="30"/>
    </row>
    <row r="369" spans="3:14" x14ac:dyDescent="0.2">
      <c r="C369" s="77"/>
      <c r="D369" s="77"/>
      <c r="E369" s="77"/>
      <c r="F369" s="30"/>
      <c r="G369" s="77"/>
      <c r="H369" s="30"/>
      <c r="I369" s="77"/>
      <c r="J369" s="30"/>
      <c r="K369" s="54"/>
      <c r="L369" s="55"/>
      <c r="M369" s="30"/>
      <c r="N369" s="30"/>
    </row>
    <row r="370" spans="3:14" x14ac:dyDescent="0.2">
      <c r="C370" s="77"/>
      <c r="D370" s="77"/>
      <c r="E370" s="77"/>
      <c r="F370" s="30"/>
      <c r="G370" s="77"/>
      <c r="H370" s="30"/>
      <c r="I370" s="77"/>
      <c r="J370" s="30"/>
      <c r="K370" s="54"/>
      <c r="L370" s="55"/>
      <c r="M370" s="30"/>
      <c r="N370" s="30"/>
    </row>
    <row r="371" spans="3:14" x14ac:dyDescent="0.2">
      <c r="M371" s="30"/>
      <c r="N371" s="30"/>
    </row>
    <row r="372" spans="3:14" x14ac:dyDescent="0.2">
      <c r="C372" s="77"/>
      <c r="D372" s="77"/>
      <c r="E372" s="77"/>
      <c r="F372" s="30"/>
      <c r="G372" s="77"/>
      <c r="H372" s="30"/>
      <c r="I372" s="77"/>
      <c r="J372" s="30"/>
      <c r="K372" s="54"/>
      <c r="L372" s="55"/>
      <c r="M372" s="30"/>
      <c r="N372" s="30"/>
    </row>
    <row r="373" spans="3:14" x14ac:dyDescent="0.2">
      <c r="C373" s="77"/>
      <c r="D373" s="77"/>
      <c r="E373" s="77"/>
      <c r="F373" s="30"/>
      <c r="G373" s="77"/>
      <c r="H373" s="30"/>
      <c r="I373" s="77"/>
      <c r="J373" s="30"/>
      <c r="K373" s="54"/>
      <c r="L373" s="55"/>
      <c r="M373" s="30"/>
      <c r="N373" s="30"/>
    </row>
    <row r="374" spans="3:14" x14ac:dyDescent="0.2">
      <c r="C374" s="77"/>
      <c r="D374" s="77"/>
      <c r="E374" s="77"/>
      <c r="F374" s="30"/>
      <c r="G374" s="77"/>
      <c r="H374" s="30"/>
      <c r="I374" s="77"/>
      <c r="J374" s="30"/>
      <c r="K374" s="54"/>
      <c r="L374" s="55"/>
      <c r="M374" s="30"/>
      <c r="N374" s="30"/>
    </row>
    <row r="375" spans="3:14" x14ac:dyDescent="0.2">
      <c r="M375" s="30"/>
      <c r="N375" s="30"/>
    </row>
    <row r="376" spans="3:14" x14ac:dyDescent="0.2">
      <c r="M376" s="30"/>
      <c r="N376" s="30"/>
    </row>
    <row r="377" spans="3:14" x14ac:dyDescent="0.2">
      <c r="M377" s="30"/>
      <c r="N377" s="30"/>
    </row>
    <row r="378" spans="3:14" x14ac:dyDescent="0.2">
      <c r="M378" s="30"/>
      <c r="N378" s="30"/>
    </row>
    <row r="379" spans="3:14" x14ac:dyDescent="0.2">
      <c r="M379" s="30"/>
      <c r="N379" s="30"/>
    </row>
  </sheetData>
  <sortState ref="A26:ALQ173">
    <sortCondition ref="A26:A173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KW223"/>
  <sheetViews>
    <sheetView zoomScale="70" zoomScaleNormal="70" workbookViewId="0"/>
  </sheetViews>
  <sheetFormatPr defaultColWidth="9" defaultRowHeight="15" x14ac:dyDescent="0.2"/>
  <cols>
    <col min="1" max="1" width="32.25" style="29" customWidth="1"/>
    <col min="2" max="2" width="33.5" style="56" customWidth="1"/>
    <col min="3" max="4" width="5.75" style="48" customWidth="1"/>
    <col min="5" max="8" width="6.75" style="47" customWidth="1"/>
    <col min="9" max="9" width="5.75" style="48" customWidth="1"/>
    <col min="10" max="10" width="6.5" style="47" customWidth="1"/>
    <col min="11" max="12" width="5.75" style="48" customWidth="1"/>
    <col min="13" max="14" width="7.625" style="47" customWidth="1"/>
    <col min="15" max="16" width="5.75" style="48" customWidth="1"/>
    <col min="17" max="18" width="7.5" style="47" customWidth="1"/>
    <col min="19" max="19" width="7.5" style="48" customWidth="1"/>
    <col min="20" max="28" width="7.5" style="47" customWidth="1"/>
    <col min="29" max="1026" width="10.75" style="29" customWidth="1"/>
    <col min="1027" max="16384" width="9" style="29"/>
  </cols>
  <sheetData>
    <row r="1" spans="1:985" ht="15.75" x14ac:dyDescent="0.25">
      <c r="A1" s="29" t="s">
        <v>1310</v>
      </c>
      <c r="B1" s="28"/>
    </row>
    <row r="2" spans="1:985" ht="15.75" x14ac:dyDescent="0.25">
      <c r="A2" s="28" t="s">
        <v>1295</v>
      </c>
      <c r="B2" s="28"/>
    </row>
    <row r="4" spans="1:985" s="28" customFormat="1" ht="15.75" x14ac:dyDescent="0.25">
      <c r="A4" s="28" t="s">
        <v>98</v>
      </c>
      <c r="B4" s="49"/>
      <c r="C4" s="51">
        <v>2005</v>
      </c>
      <c r="D4" s="51">
        <v>2006</v>
      </c>
      <c r="E4" s="50">
        <v>2007</v>
      </c>
      <c r="F4" s="50">
        <v>2008</v>
      </c>
      <c r="G4" s="50">
        <v>2009</v>
      </c>
      <c r="H4" s="50">
        <v>2010</v>
      </c>
      <c r="I4" s="51">
        <v>2011</v>
      </c>
      <c r="J4" s="50">
        <v>2012</v>
      </c>
      <c r="K4" s="51">
        <v>2013</v>
      </c>
      <c r="L4" s="51">
        <v>2014</v>
      </c>
      <c r="M4" s="50">
        <v>2015</v>
      </c>
      <c r="N4" s="50">
        <v>2015</v>
      </c>
      <c r="O4" s="51">
        <v>2016</v>
      </c>
      <c r="P4" s="51">
        <v>2017</v>
      </c>
      <c r="Q4" s="50">
        <v>2018</v>
      </c>
      <c r="R4" s="50">
        <v>2018</v>
      </c>
      <c r="S4" s="51">
        <v>2019</v>
      </c>
      <c r="T4" s="50"/>
      <c r="U4" s="50"/>
      <c r="V4" s="50"/>
      <c r="W4" s="50"/>
      <c r="X4" s="50"/>
      <c r="Y4" s="50"/>
      <c r="Z4" s="50"/>
      <c r="AA4" s="50"/>
      <c r="AB4" s="50"/>
    </row>
    <row r="5" spans="1:985" s="28" customFormat="1" ht="15.75" x14ac:dyDescent="0.25">
      <c r="B5" s="49"/>
      <c r="C5" s="51"/>
      <c r="D5" s="51"/>
      <c r="E5" s="50"/>
      <c r="F5" s="50"/>
      <c r="G5" s="50"/>
      <c r="H5" s="50"/>
      <c r="I5" s="51"/>
      <c r="J5" s="50"/>
      <c r="K5" s="51"/>
      <c r="L5" s="51"/>
      <c r="M5" s="67" t="s">
        <v>324</v>
      </c>
      <c r="N5" s="67" t="s">
        <v>325</v>
      </c>
      <c r="O5" s="51"/>
      <c r="P5" s="51"/>
      <c r="Q5" s="50" t="s">
        <v>324</v>
      </c>
      <c r="R5" s="50" t="s">
        <v>325</v>
      </c>
      <c r="S5" s="51"/>
      <c r="T5" s="50"/>
      <c r="U5" s="50"/>
      <c r="V5" s="50"/>
      <c r="W5" s="50"/>
      <c r="X5" s="50"/>
      <c r="Y5" s="50"/>
      <c r="Z5" s="50"/>
      <c r="AA5" s="50"/>
      <c r="AB5" s="50"/>
    </row>
    <row r="6" spans="1:985" s="28" customFormat="1" ht="15.75" x14ac:dyDescent="0.25">
      <c r="A6" s="28" t="s">
        <v>891</v>
      </c>
      <c r="B6" s="49"/>
      <c r="C6" s="51"/>
      <c r="D6" s="51"/>
      <c r="E6" s="47">
        <v>25</v>
      </c>
      <c r="F6" s="47">
        <v>26</v>
      </c>
      <c r="G6" s="78">
        <v>26</v>
      </c>
      <c r="H6" s="78">
        <v>26</v>
      </c>
      <c r="I6" s="51"/>
      <c r="J6" s="78">
        <v>26</v>
      </c>
      <c r="K6" s="51"/>
      <c r="L6" s="51"/>
      <c r="M6" s="47">
        <v>26</v>
      </c>
      <c r="N6" s="47">
        <v>26</v>
      </c>
      <c r="O6" s="51"/>
      <c r="P6" s="51"/>
      <c r="Q6" s="50">
        <v>28</v>
      </c>
      <c r="R6" s="50">
        <v>28</v>
      </c>
      <c r="S6" s="51"/>
      <c r="T6" s="50"/>
      <c r="U6" s="50"/>
      <c r="V6" s="50"/>
      <c r="W6" s="50"/>
      <c r="X6" s="50"/>
      <c r="Y6" s="50"/>
      <c r="Z6" s="50"/>
      <c r="AA6" s="50"/>
      <c r="AB6" s="50"/>
    </row>
    <row r="7" spans="1:985" ht="15.75" x14ac:dyDescent="0.25">
      <c r="A7" s="66" t="s">
        <v>99</v>
      </c>
      <c r="B7" s="79"/>
      <c r="C7" s="80"/>
      <c r="D7" s="80"/>
      <c r="I7" s="80"/>
      <c r="K7" s="80"/>
      <c r="L7" s="81"/>
      <c r="O7" s="82"/>
      <c r="P7" s="82"/>
      <c r="Q7" s="78"/>
      <c r="R7" s="78"/>
      <c r="S7" s="82"/>
      <c r="T7" s="78"/>
      <c r="U7" s="78"/>
      <c r="V7" s="78"/>
      <c r="W7" s="78"/>
      <c r="X7" s="78"/>
      <c r="Y7" s="78"/>
      <c r="Z7" s="78"/>
      <c r="AA7" s="78"/>
      <c r="AB7" s="78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</row>
    <row r="8" spans="1:985" x14ac:dyDescent="0.2">
      <c r="A8" s="29" t="s">
        <v>26</v>
      </c>
      <c r="C8" s="77"/>
      <c r="D8" s="77"/>
      <c r="E8" s="30">
        <v>0.54</v>
      </c>
      <c r="F8" s="30">
        <v>0.93846153846153801</v>
      </c>
      <c r="G8" s="30">
        <v>0.64230769230769202</v>
      </c>
      <c r="H8" s="30">
        <v>3.5769230769230802</v>
      </c>
      <c r="I8" s="77"/>
      <c r="J8" s="30">
        <v>3.0192307692307701</v>
      </c>
      <c r="K8" s="54"/>
      <c r="L8" s="81"/>
      <c r="M8" s="30">
        <v>3.25</v>
      </c>
      <c r="N8" s="30"/>
      <c r="Q8" s="47">
        <v>11.7</v>
      </c>
    </row>
    <row r="9" spans="1:985" x14ac:dyDescent="0.2">
      <c r="A9" s="29" t="s">
        <v>27</v>
      </c>
      <c r="C9" s="77"/>
      <c r="D9" s="77"/>
      <c r="E9" s="30">
        <v>0</v>
      </c>
      <c r="F9" s="30">
        <v>0</v>
      </c>
      <c r="G9" s="30">
        <v>0</v>
      </c>
      <c r="H9" s="30">
        <v>0</v>
      </c>
      <c r="I9" s="54"/>
      <c r="J9" s="30">
        <v>0</v>
      </c>
      <c r="K9" s="54"/>
      <c r="L9" s="81"/>
      <c r="M9" s="30">
        <v>0</v>
      </c>
      <c r="N9" s="30"/>
      <c r="Q9" s="47">
        <v>0</v>
      </c>
    </row>
    <row r="10" spans="1:985" x14ac:dyDescent="0.2">
      <c r="A10" s="29" t="s">
        <v>100</v>
      </c>
      <c r="C10" s="77"/>
      <c r="D10" s="77"/>
      <c r="E10" s="30">
        <v>12.124000000000001</v>
      </c>
      <c r="F10" s="30">
        <v>4.7692307692307701</v>
      </c>
      <c r="G10" s="30">
        <v>5.7307692307692299</v>
      </c>
      <c r="H10" s="30">
        <v>1.4615384615384599</v>
      </c>
      <c r="I10" s="54"/>
      <c r="J10" s="30">
        <v>0.42692307692307702</v>
      </c>
      <c r="K10" s="54"/>
      <c r="L10" s="81"/>
      <c r="M10" s="30">
        <v>4.0000000000000001E-3</v>
      </c>
      <c r="N10" s="30"/>
      <c r="Q10" s="47">
        <v>0.12</v>
      </c>
    </row>
    <row r="11" spans="1:985" x14ac:dyDescent="0.2">
      <c r="A11" s="29" t="s">
        <v>322</v>
      </c>
      <c r="C11" s="77"/>
      <c r="D11" s="77"/>
      <c r="E11" s="30"/>
      <c r="F11" s="30"/>
      <c r="G11" s="30"/>
      <c r="H11" s="30"/>
      <c r="I11" s="54"/>
      <c r="J11" s="30"/>
      <c r="K11" s="54"/>
      <c r="L11" s="81"/>
      <c r="M11" s="30">
        <v>0</v>
      </c>
      <c r="N11" s="30"/>
      <c r="Q11" s="47">
        <v>0.01</v>
      </c>
    </row>
    <row r="12" spans="1:985" x14ac:dyDescent="0.2">
      <c r="A12" s="29" t="s">
        <v>323</v>
      </c>
      <c r="C12" s="77"/>
      <c r="D12" s="77"/>
      <c r="E12" s="30"/>
      <c r="F12" s="30"/>
      <c r="G12" s="30"/>
      <c r="H12" s="30"/>
      <c r="I12" s="54"/>
      <c r="J12" s="30"/>
      <c r="K12" s="54"/>
      <c r="L12" s="81"/>
      <c r="M12" s="30">
        <v>0</v>
      </c>
      <c r="N12" s="30"/>
      <c r="Q12" s="47">
        <v>0.36</v>
      </c>
    </row>
    <row r="13" spans="1:985" x14ac:dyDescent="0.2">
      <c r="A13" s="29" t="s">
        <v>17</v>
      </c>
      <c r="C13" s="77"/>
      <c r="D13" s="77"/>
      <c r="E13" s="30">
        <v>12.571999999999999</v>
      </c>
      <c r="F13" s="30">
        <v>5.7730769230769203</v>
      </c>
      <c r="G13" s="30">
        <v>6.3461538461538503</v>
      </c>
      <c r="H13" s="30">
        <v>4.8076923076923102</v>
      </c>
      <c r="I13" s="77"/>
      <c r="J13" s="30">
        <v>7.0615384615384604</v>
      </c>
      <c r="K13" s="54"/>
      <c r="L13" s="81"/>
      <c r="M13" s="30">
        <v>3.29</v>
      </c>
      <c r="N13" s="30">
        <v>43.19</v>
      </c>
      <c r="Q13" s="47">
        <v>11.77</v>
      </c>
      <c r="R13" s="47">
        <v>62.01</v>
      </c>
    </row>
    <row r="14" spans="1:985" x14ac:dyDescent="0.2">
      <c r="A14" s="29" t="s">
        <v>101</v>
      </c>
      <c r="C14" s="77"/>
      <c r="D14" s="77"/>
      <c r="E14" s="30">
        <v>0.30399999999999999</v>
      </c>
      <c r="F14" s="30">
        <v>0.484615384615385</v>
      </c>
      <c r="G14" s="30">
        <v>0.142307692307692</v>
      </c>
      <c r="H14" s="30">
        <v>0.85384615384615403</v>
      </c>
      <c r="I14" s="77"/>
      <c r="J14" s="30">
        <v>0.21153846153846101</v>
      </c>
      <c r="K14" s="54"/>
      <c r="L14" s="81"/>
      <c r="M14" s="30">
        <v>1.1599999999999999</v>
      </c>
      <c r="N14" s="30"/>
      <c r="Q14" s="47">
        <v>6.43</v>
      </c>
    </row>
    <row r="15" spans="1:985" x14ac:dyDescent="0.2">
      <c r="C15" s="77"/>
      <c r="D15" s="77"/>
      <c r="E15" s="30"/>
      <c r="F15" s="30"/>
      <c r="G15" s="30"/>
      <c r="H15" s="30"/>
      <c r="I15" s="77"/>
      <c r="J15" s="30"/>
      <c r="K15" s="54"/>
      <c r="L15" s="81"/>
      <c r="M15" s="30"/>
    </row>
    <row r="16" spans="1:985" s="28" customFormat="1" ht="15.75" x14ac:dyDescent="0.25">
      <c r="A16" s="28" t="s">
        <v>104</v>
      </c>
      <c r="B16" s="49"/>
      <c r="C16" s="51"/>
      <c r="D16" s="51"/>
      <c r="E16" s="50"/>
      <c r="F16" s="50"/>
      <c r="G16" s="50"/>
      <c r="H16" s="50"/>
      <c r="I16" s="51"/>
      <c r="J16" s="50"/>
      <c r="K16" s="51"/>
      <c r="L16" s="51"/>
      <c r="O16" s="51"/>
      <c r="P16" s="51"/>
      <c r="Q16" s="50"/>
      <c r="R16" s="50"/>
      <c r="S16" s="51"/>
      <c r="T16" s="50"/>
      <c r="U16" s="50"/>
      <c r="V16" s="50"/>
      <c r="W16" s="50"/>
      <c r="X16" s="50"/>
      <c r="Y16" s="50"/>
      <c r="Z16" s="50"/>
      <c r="AA16" s="50"/>
      <c r="AB16" s="50"/>
    </row>
    <row r="17" spans="1:28" s="28" customFormat="1" ht="15.75" x14ac:dyDescent="0.25">
      <c r="A17" s="28" t="s">
        <v>1133</v>
      </c>
      <c r="B17" s="49"/>
      <c r="C17" s="51"/>
      <c r="D17" s="51"/>
      <c r="E17" s="50">
        <v>1</v>
      </c>
      <c r="F17" s="50">
        <v>4</v>
      </c>
      <c r="G17" s="50">
        <v>4</v>
      </c>
      <c r="H17" s="50">
        <v>3</v>
      </c>
      <c r="I17" s="51"/>
      <c r="J17" s="50">
        <v>8</v>
      </c>
      <c r="K17" s="51"/>
      <c r="L17" s="51"/>
      <c r="M17" s="28">
        <v>2</v>
      </c>
      <c r="O17" s="51"/>
      <c r="P17" s="51"/>
      <c r="Q17" s="50">
        <v>15</v>
      </c>
      <c r="R17" s="50"/>
      <c r="S17" s="51"/>
      <c r="T17" s="50"/>
      <c r="U17" s="50"/>
      <c r="V17" s="50"/>
      <c r="W17" s="50"/>
      <c r="X17" s="50"/>
      <c r="Y17" s="50"/>
      <c r="Z17" s="50"/>
      <c r="AA17" s="50"/>
      <c r="AB17" s="50"/>
    </row>
    <row r="18" spans="1:28" x14ac:dyDescent="0.2">
      <c r="A18" s="29" t="s">
        <v>106</v>
      </c>
      <c r="B18" s="56" t="s">
        <v>438</v>
      </c>
      <c r="C18" s="54"/>
      <c r="D18" s="54"/>
      <c r="G18" s="47">
        <v>1</v>
      </c>
      <c r="H18" s="47">
        <v>3</v>
      </c>
      <c r="I18" s="54"/>
      <c r="K18" s="54"/>
      <c r="L18" s="55"/>
      <c r="M18" s="47">
        <v>1</v>
      </c>
      <c r="N18" s="47">
        <v>2</v>
      </c>
      <c r="Q18" s="47">
        <v>4</v>
      </c>
      <c r="R18" s="47">
        <v>1</v>
      </c>
    </row>
    <row r="19" spans="1:28" x14ac:dyDescent="0.2">
      <c r="A19" s="29" t="s">
        <v>214</v>
      </c>
      <c r="B19" s="56" t="s">
        <v>495</v>
      </c>
      <c r="C19" s="54"/>
      <c r="D19" s="54"/>
      <c r="I19" s="54"/>
      <c r="J19" s="47">
        <v>5</v>
      </c>
      <c r="K19" s="54"/>
      <c r="L19" s="55"/>
      <c r="M19" s="47">
        <v>3</v>
      </c>
      <c r="N19" s="47">
        <v>12</v>
      </c>
      <c r="Q19" s="47">
        <v>12</v>
      </c>
      <c r="R19" s="47">
        <v>11</v>
      </c>
    </row>
    <row r="20" spans="1:28" x14ac:dyDescent="0.2">
      <c r="A20" s="29" t="s">
        <v>36</v>
      </c>
      <c r="B20" s="56" t="s">
        <v>37</v>
      </c>
      <c r="C20" s="54"/>
      <c r="D20" s="54"/>
      <c r="H20" s="47">
        <v>1</v>
      </c>
      <c r="I20" s="54"/>
      <c r="K20" s="54"/>
      <c r="L20" s="55"/>
      <c r="Q20" s="47">
        <v>6</v>
      </c>
    </row>
    <row r="21" spans="1:28" x14ac:dyDescent="0.2">
      <c r="A21" s="83" t="s">
        <v>1125</v>
      </c>
      <c r="B21" s="84"/>
      <c r="C21" s="54"/>
      <c r="D21" s="54"/>
      <c r="E21" s="78">
        <v>8</v>
      </c>
      <c r="F21" s="78">
        <v>11</v>
      </c>
      <c r="G21" s="78">
        <v>8</v>
      </c>
      <c r="H21" s="78">
        <v>15</v>
      </c>
      <c r="I21" s="54"/>
      <c r="J21" s="78">
        <v>11</v>
      </c>
      <c r="K21" s="54"/>
      <c r="L21" s="55"/>
      <c r="M21" s="47">
        <v>1</v>
      </c>
      <c r="N21" s="47">
        <v>4</v>
      </c>
      <c r="Q21" s="47">
        <v>10</v>
      </c>
      <c r="R21" s="47">
        <v>5</v>
      </c>
    </row>
    <row r="22" spans="1:28" s="28" customFormat="1" ht="15.75" x14ac:dyDescent="0.25">
      <c r="B22" s="49"/>
      <c r="C22" s="51"/>
      <c r="D22" s="51"/>
      <c r="E22" s="50"/>
      <c r="F22" s="50"/>
      <c r="G22" s="50"/>
      <c r="H22" s="50"/>
      <c r="I22" s="51"/>
      <c r="J22" s="50"/>
      <c r="K22" s="51"/>
      <c r="L22" s="51"/>
      <c r="O22" s="51"/>
      <c r="P22" s="51"/>
      <c r="Q22" s="50"/>
      <c r="R22" s="50"/>
      <c r="S22" s="51"/>
      <c r="T22" s="50"/>
      <c r="U22" s="50"/>
      <c r="V22" s="50"/>
      <c r="W22" s="50"/>
      <c r="X22" s="50"/>
      <c r="Y22" s="50"/>
      <c r="Z22" s="50"/>
      <c r="AA22" s="50"/>
      <c r="AB22" s="50"/>
    </row>
    <row r="23" spans="1:28" x14ac:dyDescent="0.2">
      <c r="A23" s="29" t="s">
        <v>15</v>
      </c>
      <c r="B23" s="56" t="s">
        <v>440</v>
      </c>
      <c r="C23" s="54"/>
      <c r="D23" s="54"/>
      <c r="F23" s="47">
        <v>2</v>
      </c>
      <c r="I23" s="54"/>
      <c r="K23" s="54"/>
      <c r="L23" s="55"/>
      <c r="M23" s="47">
        <v>2</v>
      </c>
      <c r="Q23" s="47">
        <v>5</v>
      </c>
    </row>
    <row r="24" spans="1:28" x14ac:dyDescent="0.2">
      <c r="A24" s="29" t="s">
        <v>6</v>
      </c>
      <c r="B24" s="56" t="s">
        <v>441</v>
      </c>
      <c r="C24" s="54"/>
      <c r="D24" s="54"/>
      <c r="I24" s="54"/>
      <c r="K24" s="54"/>
      <c r="L24" s="55"/>
      <c r="Q24" s="47">
        <v>1</v>
      </c>
    </row>
    <row r="25" spans="1:28" x14ac:dyDescent="0.2">
      <c r="A25" s="29" t="s">
        <v>20</v>
      </c>
      <c r="B25" s="56" t="s">
        <v>319</v>
      </c>
      <c r="C25" s="54"/>
      <c r="D25" s="54"/>
      <c r="I25" s="54"/>
      <c r="K25" s="54"/>
      <c r="L25" s="55"/>
      <c r="Q25" s="47">
        <v>1</v>
      </c>
    </row>
    <row r="26" spans="1:28" x14ac:dyDescent="0.2">
      <c r="A26" s="29" t="s">
        <v>43</v>
      </c>
      <c r="B26" s="56" t="s">
        <v>520</v>
      </c>
      <c r="C26" s="54"/>
      <c r="D26" s="54"/>
      <c r="I26" s="54"/>
      <c r="J26" s="47">
        <v>6</v>
      </c>
      <c r="K26" s="54"/>
      <c r="L26" s="55"/>
      <c r="N26" s="47">
        <v>6</v>
      </c>
      <c r="Q26" s="47">
        <v>5</v>
      </c>
      <c r="R26" s="47">
        <v>8</v>
      </c>
    </row>
    <row r="27" spans="1:28" x14ac:dyDescent="0.2">
      <c r="A27" s="29" t="s">
        <v>31</v>
      </c>
      <c r="B27" s="56" t="s">
        <v>327</v>
      </c>
      <c r="C27" s="54"/>
      <c r="D27" s="54"/>
      <c r="G27" s="47">
        <v>1</v>
      </c>
      <c r="I27" s="54"/>
      <c r="K27" s="54"/>
      <c r="L27" s="55"/>
      <c r="Q27" s="47">
        <v>2</v>
      </c>
    </row>
    <row r="28" spans="1:28" x14ac:dyDescent="0.2">
      <c r="A28" s="29" t="s">
        <v>666</v>
      </c>
      <c r="B28" s="56" t="s">
        <v>658</v>
      </c>
      <c r="C28" s="54"/>
      <c r="D28" s="54"/>
      <c r="I28" s="54"/>
      <c r="J28" s="47">
        <v>1</v>
      </c>
      <c r="K28" s="54"/>
      <c r="L28" s="55"/>
    </row>
    <row r="29" spans="1:28" x14ac:dyDescent="0.2">
      <c r="A29" s="29" t="s">
        <v>28</v>
      </c>
      <c r="B29" s="56" t="s">
        <v>332</v>
      </c>
      <c r="C29" s="54"/>
      <c r="D29" s="54"/>
      <c r="F29" s="47">
        <v>1</v>
      </c>
      <c r="G29" s="47">
        <v>1</v>
      </c>
      <c r="I29" s="54"/>
      <c r="J29" s="47">
        <v>1</v>
      </c>
      <c r="K29" s="54"/>
      <c r="L29" s="55"/>
      <c r="Q29" s="47">
        <v>1</v>
      </c>
    </row>
    <row r="30" spans="1:28" x14ac:dyDescent="0.2">
      <c r="A30" s="29" t="s">
        <v>29</v>
      </c>
      <c r="B30" s="56" t="s">
        <v>333</v>
      </c>
      <c r="C30" s="54"/>
      <c r="D30" s="54"/>
      <c r="I30" s="54"/>
      <c r="K30" s="54"/>
      <c r="L30" s="55"/>
      <c r="Q30" s="47">
        <v>1</v>
      </c>
    </row>
    <row r="31" spans="1:28" x14ac:dyDescent="0.2">
      <c r="A31" s="29" t="s">
        <v>134</v>
      </c>
      <c r="B31" s="56" t="s">
        <v>334</v>
      </c>
      <c r="C31" s="54"/>
      <c r="D31" s="54"/>
      <c r="I31" s="54"/>
      <c r="J31" s="47">
        <v>1</v>
      </c>
      <c r="K31" s="54"/>
      <c r="L31" s="55"/>
      <c r="Q31" s="47">
        <v>1</v>
      </c>
    </row>
    <row r="32" spans="1:28" x14ac:dyDescent="0.2">
      <c r="A32" s="29" t="s">
        <v>22</v>
      </c>
      <c r="B32" s="56" t="s">
        <v>87</v>
      </c>
      <c r="C32" s="54"/>
      <c r="D32" s="54"/>
      <c r="I32" s="54"/>
      <c r="J32" s="47">
        <v>1</v>
      </c>
      <c r="K32" s="54"/>
      <c r="L32" s="55"/>
      <c r="Q32" s="47">
        <v>1</v>
      </c>
    </row>
    <row r="33" spans="1:18" x14ac:dyDescent="0.2">
      <c r="A33" s="83" t="s">
        <v>7</v>
      </c>
      <c r="B33" s="84" t="s">
        <v>335</v>
      </c>
      <c r="C33" s="54"/>
      <c r="D33" s="54"/>
      <c r="E33" s="78">
        <v>8</v>
      </c>
      <c r="F33" s="78">
        <v>8</v>
      </c>
      <c r="G33" s="78">
        <v>13</v>
      </c>
      <c r="H33" s="78">
        <v>15</v>
      </c>
      <c r="I33" s="54"/>
      <c r="J33" s="78">
        <v>11</v>
      </c>
      <c r="K33" s="54"/>
      <c r="L33" s="55"/>
      <c r="M33" s="47">
        <v>10</v>
      </c>
      <c r="Q33" s="47">
        <v>12</v>
      </c>
    </row>
    <row r="34" spans="1:18" x14ac:dyDescent="0.2">
      <c r="A34" s="29" t="s">
        <v>11</v>
      </c>
      <c r="B34" s="56" t="s">
        <v>47</v>
      </c>
      <c r="C34" s="54"/>
      <c r="D34" s="54"/>
      <c r="I34" s="54"/>
      <c r="J34" s="47">
        <v>2</v>
      </c>
      <c r="K34" s="54"/>
      <c r="L34" s="55"/>
      <c r="Q34" s="47">
        <v>2</v>
      </c>
    </row>
    <row r="35" spans="1:18" x14ac:dyDescent="0.2">
      <c r="A35" s="29" t="s">
        <v>226</v>
      </c>
      <c r="B35" s="56" t="s">
        <v>337</v>
      </c>
      <c r="C35" s="54"/>
      <c r="D35" s="54"/>
      <c r="I35" s="54"/>
      <c r="J35" s="47">
        <v>2</v>
      </c>
      <c r="K35" s="54"/>
      <c r="L35" s="55"/>
    </row>
    <row r="36" spans="1:18" x14ac:dyDescent="0.2">
      <c r="A36" s="29" t="s">
        <v>8</v>
      </c>
      <c r="B36" s="56" t="s">
        <v>336</v>
      </c>
      <c r="C36" s="54"/>
      <c r="D36" s="54"/>
      <c r="H36" s="47">
        <v>1</v>
      </c>
      <c r="I36" s="54"/>
      <c r="K36" s="54"/>
      <c r="L36" s="55"/>
      <c r="Q36" s="47">
        <v>1</v>
      </c>
    </row>
    <row r="37" spans="1:18" x14ac:dyDescent="0.2">
      <c r="A37" s="29" t="s">
        <v>471</v>
      </c>
      <c r="B37" s="56" t="s">
        <v>472</v>
      </c>
      <c r="C37" s="54"/>
      <c r="D37" s="54"/>
      <c r="I37" s="54"/>
      <c r="K37" s="54"/>
      <c r="L37" s="55"/>
      <c r="Q37" s="47">
        <v>2</v>
      </c>
    </row>
    <row r="38" spans="1:18" x14ac:dyDescent="0.2">
      <c r="A38" s="29" t="s">
        <v>138</v>
      </c>
      <c r="B38" s="56" t="s">
        <v>339</v>
      </c>
      <c r="C38" s="54"/>
      <c r="D38" s="54"/>
      <c r="I38" s="54"/>
      <c r="K38" s="54"/>
      <c r="L38" s="55"/>
      <c r="Q38" s="47">
        <v>8</v>
      </c>
    </row>
    <row r="39" spans="1:18" x14ac:dyDescent="0.2">
      <c r="A39" s="29" t="s">
        <v>9</v>
      </c>
      <c r="B39" s="56" t="s">
        <v>442</v>
      </c>
      <c r="C39" s="54"/>
      <c r="D39" s="54"/>
      <c r="F39" s="47">
        <v>1</v>
      </c>
      <c r="G39" s="47">
        <v>1</v>
      </c>
      <c r="H39" s="47">
        <v>2</v>
      </c>
      <c r="I39" s="54"/>
      <c r="J39" s="47">
        <v>2</v>
      </c>
      <c r="K39" s="54"/>
      <c r="L39" s="55"/>
    </row>
    <row r="41" spans="1:18" x14ac:dyDescent="0.2">
      <c r="A41" s="29" t="s">
        <v>477</v>
      </c>
      <c r="B41" s="56" t="s">
        <v>533</v>
      </c>
      <c r="C41" s="54"/>
      <c r="D41" s="54"/>
      <c r="I41" s="54"/>
      <c r="K41" s="54"/>
      <c r="L41" s="55"/>
      <c r="N41" s="47">
        <v>3</v>
      </c>
      <c r="R41" s="47">
        <v>8</v>
      </c>
    </row>
    <row r="42" spans="1:18" x14ac:dyDescent="0.2">
      <c r="A42" s="29" t="s">
        <v>155</v>
      </c>
      <c r="B42" s="56" t="s">
        <v>444</v>
      </c>
      <c r="C42" s="54"/>
      <c r="D42" s="54"/>
      <c r="F42" s="47">
        <v>1</v>
      </c>
      <c r="I42" s="54"/>
      <c r="J42" s="47">
        <v>6</v>
      </c>
      <c r="K42" s="54"/>
      <c r="L42" s="55"/>
      <c r="N42" s="47">
        <v>9</v>
      </c>
      <c r="R42" s="47">
        <v>9</v>
      </c>
    </row>
    <row r="43" spans="1:18" x14ac:dyDescent="0.2">
      <c r="A43" s="29" t="s">
        <v>816</v>
      </c>
      <c r="B43" s="56" t="s">
        <v>893</v>
      </c>
      <c r="C43" s="54"/>
      <c r="D43" s="54"/>
      <c r="I43" s="54"/>
      <c r="K43" s="54"/>
      <c r="L43" s="55"/>
      <c r="R43" s="47">
        <v>2</v>
      </c>
    </row>
    <row r="44" spans="1:18" x14ac:dyDescent="0.2">
      <c r="A44" s="29" t="s">
        <v>247</v>
      </c>
      <c r="B44" s="56" t="s">
        <v>534</v>
      </c>
      <c r="C44" s="54"/>
      <c r="D44" s="54"/>
      <c r="I44" s="54"/>
      <c r="K44" s="54"/>
      <c r="L44" s="55"/>
      <c r="N44" s="47">
        <v>7</v>
      </c>
      <c r="R44" s="47">
        <v>7</v>
      </c>
    </row>
    <row r="45" spans="1:18" x14ac:dyDescent="0.2">
      <c r="A45" s="29" t="s">
        <v>225</v>
      </c>
      <c r="B45" s="56" t="s">
        <v>473</v>
      </c>
      <c r="C45" s="54"/>
      <c r="D45" s="54"/>
      <c r="H45" s="47">
        <v>1</v>
      </c>
      <c r="I45" s="54"/>
      <c r="K45" s="54"/>
      <c r="L45" s="55"/>
    </row>
    <row r="46" spans="1:18" x14ac:dyDescent="0.2">
      <c r="A46" s="29" t="s">
        <v>292</v>
      </c>
      <c r="B46" s="56" t="s">
        <v>342</v>
      </c>
      <c r="C46" s="54"/>
      <c r="D46" s="54"/>
      <c r="I46" s="54"/>
      <c r="J46" s="47">
        <v>1</v>
      </c>
      <c r="K46" s="54"/>
      <c r="L46" s="55"/>
      <c r="R46" s="47">
        <v>1</v>
      </c>
    </row>
    <row r="47" spans="1:18" x14ac:dyDescent="0.2">
      <c r="A47" s="29" t="s">
        <v>248</v>
      </c>
      <c r="B47" s="56" t="s">
        <v>478</v>
      </c>
      <c r="C47" s="54"/>
      <c r="D47" s="54"/>
      <c r="I47" s="54"/>
      <c r="K47" s="54"/>
      <c r="L47" s="55"/>
      <c r="R47" s="47">
        <v>6</v>
      </c>
    </row>
    <row r="48" spans="1:18" x14ac:dyDescent="0.2">
      <c r="A48" s="29" t="s">
        <v>249</v>
      </c>
      <c r="B48" s="56" t="s">
        <v>630</v>
      </c>
      <c r="C48" s="54"/>
      <c r="D48" s="54"/>
      <c r="I48" s="54"/>
      <c r="K48" s="54"/>
      <c r="L48" s="55"/>
      <c r="R48" s="47">
        <v>6</v>
      </c>
    </row>
    <row r="49" spans="1:18" x14ac:dyDescent="0.2">
      <c r="A49" s="29" t="s">
        <v>287</v>
      </c>
      <c r="B49" s="56" t="s">
        <v>453</v>
      </c>
      <c r="C49" s="54"/>
      <c r="D49" s="54"/>
      <c r="I49" s="54"/>
      <c r="J49" s="47">
        <v>1</v>
      </c>
      <c r="K49" s="54"/>
      <c r="L49" s="55"/>
      <c r="N49" s="47">
        <v>1</v>
      </c>
      <c r="R49" s="47">
        <v>3</v>
      </c>
    </row>
    <row r="50" spans="1:18" x14ac:dyDescent="0.2">
      <c r="A50" s="29" t="s">
        <v>552</v>
      </c>
      <c r="B50" s="56" t="s">
        <v>632</v>
      </c>
      <c r="C50" s="54"/>
      <c r="D50" s="54"/>
      <c r="I50" s="54"/>
      <c r="K50" s="54"/>
      <c r="L50" s="55"/>
      <c r="R50" s="47">
        <v>2</v>
      </c>
    </row>
    <row r="51" spans="1:18" x14ac:dyDescent="0.2">
      <c r="A51" s="29" t="s">
        <v>479</v>
      </c>
      <c r="B51" s="56" t="s">
        <v>480</v>
      </c>
      <c r="C51" s="54"/>
      <c r="D51" s="54"/>
      <c r="I51" s="54"/>
      <c r="K51" s="54"/>
      <c r="L51" s="55"/>
      <c r="R51" s="47">
        <v>3</v>
      </c>
    </row>
    <row r="52" spans="1:18" x14ac:dyDescent="0.2">
      <c r="A52" s="29" t="s">
        <v>481</v>
      </c>
      <c r="B52" s="56" t="s">
        <v>535</v>
      </c>
      <c r="C52" s="54"/>
      <c r="D52" s="54"/>
      <c r="I52" s="54"/>
      <c r="J52" s="47">
        <v>1</v>
      </c>
      <c r="K52" s="54"/>
      <c r="L52" s="55"/>
      <c r="N52" s="47">
        <v>15</v>
      </c>
      <c r="R52" s="47">
        <v>3</v>
      </c>
    </row>
    <row r="53" spans="1:18" x14ac:dyDescent="0.2">
      <c r="A53" s="29" t="s">
        <v>173</v>
      </c>
      <c r="B53" s="56" t="s">
        <v>343</v>
      </c>
      <c r="C53" s="54"/>
      <c r="D53" s="54"/>
      <c r="I53" s="54"/>
      <c r="J53" s="47">
        <v>8</v>
      </c>
      <c r="K53" s="54"/>
      <c r="L53" s="55"/>
      <c r="N53" s="47">
        <v>6</v>
      </c>
      <c r="R53" s="47">
        <v>17</v>
      </c>
    </row>
    <row r="54" spans="1:18" x14ac:dyDescent="0.2">
      <c r="A54" s="29" t="s">
        <v>264</v>
      </c>
      <c r="B54" s="56" t="s">
        <v>631</v>
      </c>
      <c r="C54" s="54"/>
      <c r="D54" s="54"/>
      <c r="I54" s="54"/>
      <c r="J54" s="47">
        <v>1</v>
      </c>
      <c r="K54" s="54"/>
      <c r="L54" s="55"/>
      <c r="R54" s="47">
        <v>7</v>
      </c>
    </row>
    <row r="55" spans="1:18" x14ac:dyDescent="0.2">
      <c r="A55" s="29" t="s">
        <v>174</v>
      </c>
      <c r="B55" s="56" t="s">
        <v>341</v>
      </c>
      <c r="C55" s="54"/>
      <c r="D55" s="54"/>
      <c r="I55" s="54"/>
      <c r="K55" s="54"/>
      <c r="L55" s="55"/>
      <c r="N55" s="47">
        <v>1</v>
      </c>
      <c r="R55" s="47">
        <v>4</v>
      </c>
    </row>
    <row r="56" spans="1:18" x14ac:dyDescent="0.2">
      <c r="A56" s="29" t="s">
        <v>269</v>
      </c>
      <c r="B56" s="56" t="s">
        <v>452</v>
      </c>
      <c r="C56" s="54"/>
      <c r="D56" s="54"/>
      <c r="H56" s="47">
        <v>1</v>
      </c>
      <c r="I56" s="54"/>
      <c r="J56" s="47">
        <v>15</v>
      </c>
      <c r="K56" s="54"/>
      <c r="L56" s="55"/>
      <c r="N56" s="47">
        <v>15</v>
      </c>
      <c r="R56" s="47">
        <v>8</v>
      </c>
    </row>
    <row r="57" spans="1:18" x14ac:dyDescent="0.2">
      <c r="A57" s="29" t="s">
        <v>539</v>
      </c>
      <c r="B57" s="56" t="s">
        <v>550</v>
      </c>
      <c r="C57" s="54"/>
      <c r="D57" s="54"/>
      <c r="I57" s="54"/>
      <c r="J57" s="47">
        <v>3</v>
      </c>
      <c r="K57" s="54"/>
      <c r="L57" s="55"/>
      <c r="R57" s="47">
        <v>7</v>
      </c>
    </row>
    <row r="58" spans="1:18" x14ac:dyDescent="0.2">
      <c r="A58" s="29" t="s">
        <v>553</v>
      </c>
      <c r="B58" s="56" t="s">
        <v>1224</v>
      </c>
      <c r="C58" s="54"/>
      <c r="D58" s="54"/>
      <c r="I58" s="54"/>
      <c r="K58" s="54"/>
      <c r="L58" s="55"/>
      <c r="R58" s="47">
        <v>4</v>
      </c>
    </row>
    <row r="59" spans="1:18" x14ac:dyDescent="0.2">
      <c r="A59" s="29" t="s">
        <v>1209</v>
      </c>
      <c r="B59" s="56" t="s">
        <v>340</v>
      </c>
      <c r="C59" s="54"/>
      <c r="D59" s="54"/>
      <c r="E59" s="47">
        <v>1</v>
      </c>
      <c r="I59" s="54"/>
      <c r="J59" s="47">
        <v>7</v>
      </c>
      <c r="K59" s="54"/>
      <c r="L59" s="55"/>
      <c r="R59" s="47">
        <v>9</v>
      </c>
    </row>
    <row r="60" spans="1:18" x14ac:dyDescent="0.2">
      <c r="A60" s="29" t="s">
        <v>301</v>
      </c>
      <c r="B60" s="56" t="s">
        <v>451</v>
      </c>
      <c r="C60" s="54"/>
      <c r="D60" s="54"/>
      <c r="I60" s="54"/>
      <c r="J60" s="47">
        <v>2</v>
      </c>
      <c r="K60" s="54"/>
      <c r="L60" s="55"/>
    </row>
    <row r="61" spans="1:18" x14ac:dyDescent="0.2">
      <c r="A61" s="29" t="s">
        <v>1033</v>
      </c>
      <c r="B61" s="56" t="s">
        <v>1042</v>
      </c>
      <c r="C61" s="54"/>
      <c r="D61" s="54"/>
      <c r="I61" s="54"/>
      <c r="K61" s="54"/>
      <c r="L61" s="55"/>
      <c r="R61" s="47">
        <v>1</v>
      </c>
    </row>
    <row r="62" spans="1:18" x14ac:dyDescent="0.2">
      <c r="A62" s="29" t="s">
        <v>1178</v>
      </c>
      <c r="B62" s="56" t="s">
        <v>1187</v>
      </c>
      <c r="C62" s="54"/>
      <c r="D62" s="54"/>
      <c r="I62" s="54"/>
      <c r="K62" s="54"/>
      <c r="L62" s="55"/>
      <c r="R62" s="47">
        <v>9</v>
      </c>
    </row>
    <row r="63" spans="1:18" x14ac:dyDescent="0.2">
      <c r="A63" s="29" t="s">
        <v>293</v>
      </c>
      <c r="B63" s="56" t="s">
        <v>356</v>
      </c>
      <c r="C63" s="54"/>
      <c r="D63" s="54"/>
      <c r="I63" s="54"/>
      <c r="J63" s="47">
        <v>5</v>
      </c>
      <c r="K63" s="54"/>
      <c r="L63" s="55"/>
      <c r="N63" s="47">
        <v>5</v>
      </c>
      <c r="R63" s="47">
        <v>13</v>
      </c>
    </row>
    <row r="64" spans="1:18" x14ac:dyDescent="0.2">
      <c r="A64" s="29" t="s">
        <v>555</v>
      </c>
      <c r="B64" s="56" t="s">
        <v>629</v>
      </c>
      <c r="C64" s="54"/>
      <c r="D64" s="54"/>
      <c r="I64" s="54"/>
      <c r="K64" s="54"/>
      <c r="L64" s="55"/>
      <c r="R64" s="47">
        <v>2</v>
      </c>
    </row>
    <row r="65" spans="1:18" x14ac:dyDescent="0.2">
      <c r="A65" s="29" t="s">
        <v>687</v>
      </c>
      <c r="B65" s="56" t="s">
        <v>705</v>
      </c>
      <c r="R65" s="47">
        <v>1</v>
      </c>
    </row>
    <row r="66" spans="1:18" x14ac:dyDescent="0.2">
      <c r="A66" s="29" t="s">
        <v>270</v>
      </c>
      <c r="B66" s="56" t="s">
        <v>355</v>
      </c>
      <c r="C66" s="54"/>
      <c r="D66" s="54"/>
      <c r="I66" s="54"/>
      <c r="J66" s="47">
        <v>8</v>
      </c>
      <c r="K66" s="54"/>
      <c r="L66" s="55"/>
      <c r="N66" s="47">
        <v>5</v>
      </c>
      <c r="R66" s="47">
        <v>12</v>
      </c>
    </row>
    <row r="67" spans="1:18" x14ac:dyDescent="0.2">
      <c r="A67" s="29" t="s">
        <v>1034</v>
      </c>
      <c r="B67" s="56" t="s">
        <v>417</v>
      </c>
      <c r="C67" s="54"/>
      <c r="D67" s="54"/>
      <c r="I67" s="54"/>
      <c r="J67" s="47">
        <v>1</v>
      </c>
      <c r="K67" s="54"/>
      <c r="L67" s="55"/>
      <c r="R67" s="47">
        <v>6</v>
      </c>
    </row>
    <row r="68" spans="1:18" x14ac:dyDescent="0.2">
      <c r="A68" s="29" t="s">
        <v>244</v>
      </c>
      <c r="B68" s="56" t="s">
        <v>354</v>
      </c>
      <c r="C68" s="54"/>
      <c r="D68" s="54"/>
      <c r="I68" s="54"/>
      <c r="J68" s="47">
        <v>1</v>
      </c>
      <c r="K68" s="54"/>
      <c r="L68" s="55"/>
      <c r="N68" s="47">
        <v>3</v>
      </c>
      <c r="R68" s="47">
        <v>8</v>
      </c>
    </row>
    <row r="69" spans="1:18" x14ac:dyDescent="0.2">
      <c r="A69" s="29" t="s">
        <v>665</v>
      </c>
      <c r="B69" s="56" t="s">
        <v>664</v>
      </c>
      <c r="C69" s="54"/>
      <c r="D69" s="54"/>
      <c r="I69" s="54"/>
      <c r="J69" s="47">
        <v>1</v>
      </c>
      <c r="K69" s="54"/>
      <c r="L69" s="55"/>
    </row>
    <row r="70" spans="1:18" x14ac:dyDescent="0.2">
      <c r="A70" s="29" t="s">
        <v>176</v>
      </c>
      <c r="B70" s="56" t="s">
        <v>353</v>
      </c>
      <c r="C70" s="54"/>
      <c r="D70" s="54"/>
      <c r="H70" s="47">
        <v>1</v>
      </c>
      <c r="I70" s="54"/>
      <c r="J70" s="47">
        <v>4</v>
      </c>
      <c r="K70" s="54"/>
      <c r="L70" s="55"/>
      <c r="N70" s="47">
        <v>9</v>
      </c>
      <c r="R70" s="47">
        <v>13</v>
      </c>
    </row>
    <row r="71" spans="1:18" x14ac:dyDescent="0.2">
      <c r="A71" s="29" t="s">
        <v>407</v>
      </c>
      <c r="B71" s="56" t="s">
        <v>419</v>
      </c>
      <c r="C71" s="54"/>
      <c r="D71" s="54"/>
      <c r="I71" s="54"/>
      <c r="K71" s="54"/>
      <c r="L71" s="55"/>
      <c r="N71" s="47">
        <v>1</v>
      </c>
    </row>
    <row r="72" spans="1:18" x14ac:dyDescent="0.2">
      <c r="A72" s="29" t="s">
        <v>483</v>
      </c>
      <c r="B72" s="56" t="s">
        <v>521</v>
      </c>
      <c r="C72" s="54"/>
      <c r="D72" s="54"/>
      <c r="I72" s="54"/>
      <c r="K72" s="54"/>
      <c r="L72" s="55"/>
      <c r="N72" s="47">
        <v>3</v>
      </c>
      <c r="R72" s="47">
        <v>2</v>
      </c>
    </row>
    <row r="73" spans="1:18" x14ac:dyDescent="0.2">
      <c r="A73" s="29" t="s">
        <v>560</v>
      </c>
      <c r="B73" s="56" t="s">
        <v>627</v>
      </c>
      <c r="C73" s="54"/>
      <c r="D73" s="54"/>
      <c r="I73" s="54"/>
      <c r="K73" s="54"/>
      <c r="L73" s="55"/>
      <c r="N73" s="47">
        <v>1</v>
      </c>
      <c r="R73" s="47">
        <v>1</v>
      </c>
    </row>
    <row r="74" spans="1:18" x14ac:dyDescent="0.2">
      <c r="A74" s="29" t="s">
        <v>295</v>
      </c>
      <c r="B74" s="56" t="s">
        <v>352</v>
      </c>
      <c r="C74" s="54"/>
      <c r="D74" s="54"/>
      <c r="I74" s="54"/>
      <c r="K74" s="54"/>
      <c r="L74" s="55"/>
      <c r="R74" s="47">
        <v>4</v>
      </c>
    </row>
    <row r="75" spans="1:18" x14ac:dyDescent="0.2">
      <c r="A75" s="29" t="s">
        <v>828</v>
      </c>
      <c r="B75" s="56" t="s">
        <v>906</v>
      </c>
      <c r="C75" s="54"/>
      <c r="D75" s="54"/>
      <c r="I75" s="54"/>
      <c r="K75" s="54"/>
      <c r="L75" s="55"/>
      <c r="R75" s="47">
        <v>2</v>
      </c>
    </row>
    <row r="76" spans="1:18" x14ac:dyDescent="0.2">
      <c r="A76" s="29" t="s">
        <v>216</v>
      </c>
      <c r="B76" s="56" t="s">
        <v>1223</v>
      </c>
      <c r="R76" s="47">
        <v>3</v>
      </c>
    </row>
    <row r="77" spans="1:18" x14ac:dyDescent="0.2">
      <c r="A77" s="29" t="s">
        <v>177</v>
      </c>
      <c r="B77" s="56" t="s">
        <v>522</v>
      </c>
      <c r="C77" s="54"/>
      <c r="D77" s="54"/>
      <c r="F77" s="47">
        <v>1</v>
      </c>
      <c r="G77" s="47">
        <v>1</v>
      </c>
      <c r="H77" s="47">
        <v>1</v>
      </c>
      <c r="I77" s="54"/>
      <c r="J77" s="47">
        <v>3</v>
      </c>
      <c r="K77" s="54"/>
      <c r="L77" s="55"/>
      <c r="N77" s="47">
        <v>2</v>
      </c>
      <c r="R77" s="47">
        <v>1</v>
      </c>
    </row>
    <row r="78" spans="1:18" x14ac:dyDescent="0.2">
      <c r="A78" s="29" t="s">
        <v>565</v>
      </c>
      <c r="B78" s="56" t="s">
        <v>624</v>
      </c>
      <c r="C78" s="54"/>
      <c r="D78" s="54"/>
      <c r="I78" s="54"/>
      <c r="K78" s="54"/>
      <c r="L78" s="55"/>
      <c r="R78" s="47">
        <v>1</v>
      </c>
    </row>
    <row r="79" spans="1:18" x14ac:dyDescent="0.2">
      <c r="A79" s="29" t="s">
        <v>485</v>
      </c>
      <c r="B79" s="56" t="s">
        <v>524</v>
      </c>
      <c r="C79" s="54"/>
      <c r="D79" s="54"/>
      <c r="I79" s="54"/>
      <c r="K79" s="54"/>
      <c r="L79" s="55"/>
      <c r="N79" s="47">
        <v>2</v>
      </c>
      <c r="R79" s="47">
        <v>3</v>
      </c>
    </row>
    <row r="80" spans="1:18" x14ac:dyDescent="0.2">
      <c r="A80" s="29" t="s">
        <v>315</v>
      </c>
      <c r="B80" s="56" t="s">
        <v>625</v>
      </c>
      <c r="C80" s="54"/>
      <c r="D80" s="54"/>
      <c r="I80" s="54"/>
      <c r="K80" s="54"/>
      <c r="L80" s="55"/>
      <c r="R80" s="47">
        <v>1</v>
      </c>
    </row>
    <row r="81" spans="1:18" x14ac:dyDescent="0.2">
      <c r="A81" s="29" t="s">
        <v>156</v>
      </c>
      <c r="B81" s="56" t="s">
        <v>420</v>
      </c>
      <c r="C81" s="54"/>
      <c r="D81" s="54"/>
      <c r="H81" s="47">
        <v>1</v>
      </c>
      <c r="I81" s="54"/>
      <c r="K81" s="54"/>
      <c r="L81" s="55"/>
      <c r="R81" s="47">
        <v>3</v>
      </c>
    </row>
    <row r="82" spans="1:18" x14ac:dyDescent="0.2">
      <c r="A82" s="29" t="s">
        <v>1076</v>
      </c>
      <c r="B82" s="56" t="s">
        <v>1119</v>
      </c>
      <c r="R82" s="47">
        <v>1</v>
      </c>
    </row>
    <row r="83" spans="1:18" x14ac:dyDescent="0.2">
      <c r="A83" s="29" t="s">
        <v>468</v>
      </c>
      <c r="B83" s="56" t="s">
        <v>449</v>
      </c>
      <c r="C83" s="54"/>
      <c r="D83" s="54"/>
      <c r="I83" s="54"/>
      <c r="K83" s="54"/>
      <c r="L83" s="55"/>
      <c r="N83" s="47">
        <v>2</v>
      </c>
      <c r="R83" s="47">
        <v>10</v>
      </c>
    </row>
    <row r="84" spans="1:18" x14ac:dyDescent="0.2">
      <c r="A84" s="29" t="s">
        <v>486</v>
      </c>
      <c r="B84" s="56" t="s">
        <v>525</v>
      </c>
      <c r="C84" s="54"/>
      <c r="D84" s="54"/>
      <c r="I84" s="54"/>
      <c r="K84" s="54"/>
      <c r="L84" s="55"/>
      <c r="N84" s="47">
        <v>2</v>
      </c>
      <c r="R84" s="47">
        <v>18</v>
      </c>
    </row>
    <row r="85" spans="1:18" x14ac:dyDescent="0.2">
      <c r="A85" s="29" t="s">
        <v>130</v>
      </c>
      <c r="B85" s="56" t="s">
        <v>349</v>
      </c>
      <c r="C85" s="54"/>
      <c r="D85" s="54"/>
      <c r="I85" s="54"/>
      <c r="J85" s="47">
        <v>1</v>
      </c>
      <c r="K85" s="54"/>
      <c r="L85" s="55"/>
    </row>
    <row r="86" spans="1:18" x14ac:dyDescent="0.2">
      <c r="A86" s="29" t="s">
        <v>179</v>
      </c>
      <c r="B86" s="56" t="s">
        <v>348</v>
      </c>
      <c r="C86" s="54"/>
      <c r="D86" s="54"/>
      <c r="I86" s="54"/>
      <c r="J86" s="47">
        <v>11</v>
      </c>
      <c r="K86" s="54"/>
      <c r="L86" s="55"/>
      <c r="N86" s="47">
        <v>12</v>
      </c>
      <c r="R86" s="47">
        <v>12</v>
      </c>
    </row>
    <row r="87" spans="1:18" x14ac:dyDescent="0.2">
      <c r="A87" s="29" t="s">
        <v>1211</v>
      </c>
      <c r="B87" s="56" t="s">
        <v>802</v>
      </c>
      <c r="C87" s="54"/>
      <c r="D87" s="54"/>
      <c r="I87" s="54"/>
      <c r="K87" s="54"/>
      <c r="L87" s="55"/>
      <c r="R87" s="47">
        <v>1</v>
      </c>
    </row>
    <row r="88" spans="1:18" x14ac:dyDescent="0.2">
      <c r="A88" s="29" t="s">
        <v>234</v>
      </c>
      <c r="B88" s="56" t="s">
        <v>448</v>
      </c>
      <c r="C88" s="54"/>
      <c r="D88" s="54"/>
      <c r="E88" s="47">
        <v>1</v>
      </c>
      <c r="G88" s="47">
        <v>4</v>
      </c>
      <c r="I88" s="54"/>
      <c r="J88" s="47">
        <v>18</v>
      </c>
      <c r="K88" s="54"/>
      <c r="L88" s="55"/>
      <c r="N88" s="47">
        <v>23</v>
      </c>
      <c r="R88" s="47">
        <v>24</v>
      </c>
    </row>
    <row r="89" spans="1:18" x14ac:dyDescent="0.2">
      <c r="A89" s="29" t="s">
        <v>123</v>
      </c>
      <c r="B89" s="56" t="s">
        <v>347</v>
      </c>
      <c r="C89" s="54"/>
      <c r="D89" s="54"/>
      <c r="I89" s="54"/>
      <c r="J89" s="47">
        <v>1</v>
      </c>
      <c r="K89" s="54"/>
      <c r="L89" s="55"/>
      <c r="R89" s="47">
        <v>1</v>
      </c>
    </row>
    <row r="90" spans="1:18" x14ac:dyDescent="0.2">
      <c r="A90" s="29" t="s">
        <v>316</v>
      </c>
      <c r="B90" s="56" t="s">
        <v>549</v>
      </c>
      <c r="C90" s="54"/>
      <c r="D90" s="54"/>
      <c r="I90" s="54"/>
      <c r="J90" s="47">
        <v>2</v>
      </c>
      <c r="K90" s="54"/>
      <c r="L90" s="55"/>
      <c r="N90" s="47">
        <v>2</v>
      </c>
      <c r="R90" s="47">
        <v>3</v>
      </c>
    </row>
    <row r="91" spans="1:18" x14ac:dyDescent="0.2">
      <c r="A91" s="29" t="s">
        <v>303</v>
      </c>
      <c r="B91" s="56" t="s">
        <v>421</v>
      </c>
      <c r="C91" s="54"/>
      <c r="D91" s="54"/>
      <c r="F91" s="47">
        <v>1</v>
      </c>
      <c r="I91" s="54"/>
      <c r="J91" s="47">
        <v>4</v>
      </c>
      <c r="K91" s="54"/>
      <c r="L91" s="55"/>
      <c r="R91" s="47">
        <v>2</v>
      </c>
    </row>
    <row r="92" spans="1:18" x14ac:dyDescent="0.2">
      <c r="A92" s="29" t="s">
        <v>182</v>
      </c>
      <c r="B92" s="56" t="s">
        <v>526</v>
      </c>
      <c r="C92" s="54"/>
      <c r="D92" s="54"/>
      <c r="I92" s="54"/>
      <c r="K92" s="54"/>
      <c r="L92" s="55"/>
      <c r="N92" s="47">
        <v>1</v>
      </c>
      <c r="R92" s="47">
        <v>3</v>
      </c>
    </row>
    <row r="93" spans="1:18" x14ac:dyDescent="0.2">
      <c r="A93" s="29" t="s">
        <v>1145</v>
      </c>
      <c r="B93" s="56" t="s">
        <v>422</v>
      </c>
      <c r="C93" s="54"/>
      <c r="D93" s="54"/>
      <c r="I93" s="54"/>
      <c r="K93" s="54"/>
      <c r="L93" s="55"/>
      <c r="N93" s="47">
        <v>4</v>
      </c>
      <c r="R93" s="47">
        <v>7</v>
      </c>
    </row>
    <row r="94" spans="1:18" x14ac:dyDescent="0.2">
      <c r="A94" s="29" t="s">
        <v>296</v>
      </c>
      <c r="B94" s="56" t="s">
        <v>547</v>
      </c>
      <c r="C94" s="54"/>
      <c r="D94" s="54"/>
      <c r="I94" s="54"/>
      <c r="J94" s="47">
        <v>10</v>
      </c>
      <c r="K94" s="54"/>
      <c r="L94" s="55"/>
      <c r="N94" s="47">
        <v>11</v>
      </c>
      <c r="R94" s="47">
        <v>22</v>
      </c>
    </row>
    <row r="95" spans="1:18" x14ac:dyDescent="0.2">
      <c r="A95" s="29" t="s">
        <v>668</v>
      </c>
      <c r="B95" s="56" t="s">
        <v>678</v>
      </c>
      <c r="C95" s="54"/>
      <c r="D95" s="54"/>
      <c r="I95" s="54"/>
      <c r="K95" s="54"/>
      <c r="L95" s="55"/>
      <c r="N95" s="47">
        <v>1</v>
      </c>
      <c r="R95" s="47">
        <v>1</v>
      </c>
    </row>
    <row r="96" spans="1:18" x14ac:dyDescent="0.2">
      <c r="A96" s="29" t="s">
        <v>304</v>
      </c>
      <c r="B96" s="56" t="s">
        <v>345</v>
      </c>
      <c r="C96" s="54"/>
      <c r="D96" s="54"/>
      <c r="I96" s="54"/>
      <c r="J96" s="47">
        <v>4</v>
      </c>
      <c r="K96" s="54"/>
      <c r="L96" s="55"/>
      <c r="N96" s="47">
        <v>11</v>
      </c>
      <c r="R96" s="47">
        <v>17</v>
      </c>
    </row>
    <row r="97" spans="1:18" x14ac:dyDescent="0.2">
      <c r="A97" s="29" t="s">
        <v>252</v>
      </c>
      <c r="B97" s="56" t="s">
        <v>528</v>
      </c>
      <c r="C97" s="54"/>
      <c r="D97" s="54"/>
      <c r="I97" s="54"/>
      <c r="K97" s="54"/>
      <c r="L97" s="55"/>
      <c r="N97" s="47">
        <v>2</v>
      </c>
      <c r="R97" s="47">
        <v>2</v>
      </c>
    </row>
    <row r="98" spans="1:18" x14ac:dyDescent="0.2">
      <c r="A98" s="29" t="s">
        <v>1146</v>
      </c>
      <c r="B98" s="56" t="s">
        <v>344</v>
      </c>
      <c r="C98" s="54"/>
      <c r="D98" s="54"/>
      <c r="E98" s="47">
        <v>4</v>
      </c>
      <c r="F98" s="47">
        <v>1</v>
      </c>
      <c r="I98" s="54"/>
      <c r="J98" s="47">
        <v>5</v>
      </c>
      <c r="K98" s="54"/>
      <c r="L98" s="55"/>
      <c r="N98" s="47">
        <v>4</v>
      </c>
      <c r="R98" s="47">
        <v>3</v>
      </c>
    </row>
    <row r="99" spans="1:18" x14ac:dyDescent="0.2">
      <c r="A99" s="29" t="s">
        <v>487</v>
      </c>
      <c r="B99" s="56" t="s">
        <v>529</v>
      </c>
      <c r="C99" s="54"/>
      <c r="D99" s="54"/>
      <c r="I99" s="54"/>
      <c r="K99" s="54"/>
      <c r="L99" s="55"/>
      <c r="N99" s="47">
        <v>1</v>
      </c>
      <c r="R99" s="47">
        <v>2</v>
      </c>
    </row>
    <row r="100" spans="1:18" x14ac:dyDescent="0.2">
      <c r="A100" s="29" t="s">
        <v>488</v>
      </c>
      <c r="B100" s="56" t="s">
        <v>530</v>
      </c>
      <c r="C100" s="54"/>
      <c r="D100" s="54"/>
      <c r="I100" s="54"/>
      <c r="K100" s="54"/>
      <c r="L100" s="55"/>
      <c r="N100" s="47">
        <v>1</v>
      </c>
      <c r="R100" s="47">
        <v>1</v>
      </c>
    </row>
    <row r="101" spans="1:18" x14ac:dyDescent="0.2">
      <c r="A101" s="29" t="s">
        <v>409</v>
      </c>
      <c r="B101" s="56" t="s">
        <v>423</v>
      </c>
      <c r="C101" s="54"/>
      <c r="D101" s="54"/>
      <c r="I101" s="54"/>
      <c r="K101" s="54"/>
      <c r="L101" s="55"/>
      <c r="N101" s="47">
        <v>1</v>
      </c>
      <c r="R101" s="47">
        <v>1</v>
      </c>
    </row>
    <row r="102" spans="1:18" x14ac:dyDescent="0.2">
      <c r="A102" s="29" t="s">
        <v>1063</v>
      </c>
      <c r="B102" s="56" t="s">
        <v>1073</v>
      </c>
      <c r="R102" s="47">
        <v>2</v>
      </c>
    </row>
    <row r="103" spans="1:18" x14ac:dyDescent="0.2">
      <c r="A103" s="29" t="s">
        <v>184</v>
      </c>
      <c r="B103" s="56" t="s">
        <v>424</v>
      </c>
      <c r="R103" s="47">
        <v>1</v>
      </c>
    </row>
    <row r="104" spans="1:18" x14ac:dyDescent="0.2">
      <c r="A104" s="29" t="s">
        <v>569</v>
      </c>
      <c r="B104" s="56" t="s">
        <v>634</v>
      </c>
      <c r="C104" s="54"/>
      <c r="D104" s="54"/>
      <c r="I104" s="54"/>
      <c r="K104" s="54"/>
      <c r="L104" s="55"/>
      <c r="N104" s="47">
        <v>3</v>
      </c>
    </row>
    <row r="105" spans="1:18" x14ac:dyDescent="0.2">
      <c r="A105" s="29" t="s">
        <v>185</v>
      </c>
      <c r="B105" s="56" t="s">
        <v>380</v>
      </c>
      <c r="C105" s="54"/>
      <c r="D105" s="54"/>
      <c r="I105" s="54"/>
      <c r="J105" s="47">
        <v>1</v>
      </c>
      <c r="K105" s="54"/>
      <c r="L105" s="55"/>
    </row>
    <row r="106" spans="1:18" x14ac:dyDescent="0.2">
      <c r="A106" s="29" t="s">
        <v>489</v>
      </c>
      <c r="B106" s="56" t="s">
        <v>531</v>
      </c>
      <c r="C106" s="54"/>
      <c r="D106" s="54"/>
      <c r="I106" s="54"/>
      <c r="K106" s="54"/>
      <c r="L106" s="55"/>
      <c r="N106" s="47">
        <v>6</v>
      </c>
      <c r="R106" s="47">
        <v>7</v>
      </c>
    </row>
    <row r="107" spans="1:18" x14ac:dyDescent="0.2">
      <c r="A107" s="29" t="s">
        <v>1182</v>
      </c>
      <c r="B107" s="56" t="s">
        <v>1184</v>
      </c>
      <c r="R107" s="47">
        <v>1</v>
      </c>
    </row>
    <row r="108" spans="1:18" x14ac:dyDescent="0.2">
      <c r="A108" s="29" t="s">
        <v>108</v>
      </c>
      <c r="B108" s="56" t="s">
        <v>381</v>
      </c>
      <c r="C108" s="54"/>
      <c r="D108" s="54"/>
      <c r="I108" s="54"/>
      <c r="J108" s="47">
        <v>1</v>
      </c>
      <c r="K108" s="54"/>
      <c r="L108" s="55"/>
      <c r="N108" s="47">
        <v>2</v>
      </c>
      <c r="R108" s="47">
        <v>2</v>
      </c>
    </row>
    <row r="109" spans="1:18" x14ac:dyDescent="0.2">
      <c r="A109" s="29" t="s">
        <v>253</v>
      </c>
      <c r="B109" s="56" t="s">
        <v>377</v>
      </c>
      <c r="C109" s="54"/>
      <c r="D109" s="54"/>
      <c r="I109" s="54"/>
      <c r="J109" s="47">
        <v>2</v>
      </c>
      <c r="K109" s="54"/>
      <c r="L109" s="55"/>
      <c r="N109" s="47">
        <v>4</v>
      </c>
      <c r="R109" s="47">
        <v>3</v>
      </c>
    </row>
    <row r="110" spans="1:18" x14ac:dyDescent="0.2">
      <c r="A110" s="29" t="s">
        <v>1210</v>
      </c>
      <c r="B110" s="56" t="s">
        <v>1222</v>
      </c>
      <c r="R110" s="47">
        <v>1</v>
      </c>
    </row>
    <row r="111" spans="1:18" x14ac:dyDescent="0.2">
      <c r="A111" s="29" t="s">
        <v>186</v>
      </c>
      <c r="B111" s="56" t="s">
        <v>376</v>
      </c>
      <c r="C111" s="54"/>
      <c r="D111" s="54"/>
      <c r="H111" s="47">
        <v>1</v>
      </c>
      <c r="I111" s="54"/>
      <c r="J111" s="47">
        <v>5</v>
      </c>
      <c r="K111" s="54"/>
      <c r="L111" s="55"/>
      <c r="N111" s="47">
        <v>4</v>
      </c>
      <c r="R111" s="47">
        <v>16</v>
      </c>
    </row>
    <row r="112" spans="1:18" x14ac:dyDescent="0.2">
      <c r="A112" s="29" t="s">
        <v>297</v>
      </c>
      <c r="B112" s="56" t="s">
        <v>663</v>
      </c>
      <c r="C112" s="54"/>
      <c r="D112" s="54"/>
      <c r="I112" s="54"/>
      <c r="J112" s="47">
        <v>2</v>
      </c>
      <c r="K112" s="54"/>
      <c r="L112" s="55"/>
      <c r="N112" s="47">
        <v>1</v>
      </c>
      <c r="R112" s="47">
        <v>9</v>
      </c>
    </row>
    <row r="113" spans="1:18" x14ac:dyDescent="0.2">
      <c r="A113" s="29" t="s">
        <v>688</v>
      </c>
      <c r="B113" s="56" t="s">
        <v>704</v>
      </c>
      <c r="R113" s="47">
        <v>1</v>
      </c>
    </row>
    <row r="114" spans="1:18" x14ac:dyDescent="0.2">
      <c r="A114" s="29" t="s">
        <v>187</v>
      </c>
      <c r="B114" s="56" t="s">
        <v>375</v>
      </c>
      <c r="C114" s="54"/>
      <c r="D114" s="54"/>
      <c r="I114" s="54"/>
      <c r="J114" s="47">
        <v>1</v>
      </c>
      <c r="K114" s="54"/>
      <c r="L114" s="55"/>
      <c r="R114" s="47">
        <v>6</v>
      </c>
    </row>
    <row r="115" spans="1:18" x14ac:dyDescent="0.2">
      <c r="A115" s="29" t="s">
        <v>795</v>
      </c>
      <c r="B115" s="56" t="s">
        <v>800</v>
      </c>
      <c r="C115" s="54"/>
      <c r="D115" s="54"/>
      <c r="I115" s="54"/>
      <c r="K115" s="54"/>
      <c r="L115" s="55"/>
      <c r="R115" s="47">
        <v>1</v>
      </c>
    </row>
    <row r="116" spans="1:18" x14ac:dyDescent="0.2">
      <c r="A116" s="29" t="s">
        <v>291</v>
      </c>
      <c r="B116" s="56" t="s">
        <v>426</v>
      </c>
      <c r="C116" s="54"/>
      <c r="D116" s="54"/>
      <c r="I116" s="54"/>
      <c r="J116" s="47">
        <v>4</v>
      </c>
      <c r="K116" s="54"/>
      <c r="L116" s="55"/>
      <c r="N116" s="47">
        <v>2</v>
      </c>
      <c r="R116" s="47">
        <v>8</v>
      </c>
    </row>
    <row r="117" spans="1:18" x14ac:dyDescent="0.2">
      <c r="A117" s="29" t="s">
        <v>157</v>
      </c>
      <c r="B117" s="56" t="s">
        <v>518</v>
      </c>
      <c r="C117" s="54"/>
      <c r="D117" s="54"/>
      <c r="H117" s="47">
        <v>1</v>
      </c>
      <c r="I117" s="54"/>
      <c r="J117" s="47">
        <v>3</v>
      </c>
      <c r="K117" s="54"/>
      <c r="L117" s="55"/>
      <c r="N117" s="47">
        <v>6</v>
      </c>
      <c r="R117" s="47">
        <v>3</v>
      </c>
    </row>
    <row r="118" spans="1:18" x14ac:dyDescent="0.2">
      <c r="A118" s="29" t="s">
        <v>573</v>
      </c>
      <c r="B118" s="56" t="s">
        <v>620</v>
      </c>
      <c r="R118" s="47">
        <v>1</v>
      </c>
    </row>
    <row r="119" spans="1:18" x14ac:dyDescent="0.2">
      <c r="A119" s="29" t="s">
        <v>218</v>
      </c>
      <c r="B119" s="56" t="s">
        <v>445</v>
      </c>
      <c r="C119" s="54"/>
      <c r="D119" s="54"/>
      <c r="I119" s="54"/>
      <c r="K119" s="54"/>
      <c r="L119" s="55"/>
      <c r="N119" s="47">
        <v>2</v>
      </c>
      <c r="R119" s="47">
        <v>8</v>
      </c>
    </row>
    <row r="120" spans="1:18" x14ac:dyDescent="0.2">
      <c r="A120" s="29" t="s">
        <v>669</v>
      </c>
      <c r="B120" s="56" t="s">
        <v>681</v>
      </c>
      <c r="C120" s="54"/>
      <c r="D120" s="54"/>
      <c r="I120" s="54"/>
      <c r="K120" s="54"/>
      <c r="L120" s="55"/>
      <c r="N120" s="47">
        <v>1</v>
      </c>
      <c r="R120" s="47">
        <v>3</v>
      </c>
    </row>
    <row r="121" spans="1:18" x14ac:dyDescent="0.2">
      <c r="A121" s="29" t="s">
        <v>188</v>
      </c>
      <c r="B121" s="56" t="s">
        <v>374</v>
      </c>
      <c r="C121" s="54"/>
      <c r="D121" s="54"/>
      <c r="F121" s="47">
        <v>1</v>
      </c>
      <c r="I121" s="54"/>
      <c r="K121" s="54"/>
      <c r="L121" s="55"/>
      <c r="N121" s="47">
        <v>2</v>
      </c>
      <c r="R121" s="47">
        <v>3</v>
      </c>
    </row>
    <row r="122" spans="1:18" x14ac:dyDescent="0.2">
      <c r="A122" s="29" t="s">
        <v>189</v>
      </c>
      <c r="B122" s="56" t="s">
        <v>373</v>
      </c>
      <c r="C122" s="54"/>
      <c r="D122" s="54"/>
      <c r="I122" s="54"/>
      <c r="J122" s="47">
        <v>2</v>
      </c>
      <c r="K122" s="54"/>
      <c r="L122" s="55"/>
      <c r="R122" s="47">
        <v>2</v>
      </c>
    </row>
    <row r="123" spans="1:18" x14ac:dyDescent="0.2">
      <c r="A123" s="29" t="s">
        <v>1183</v>
      </c>
      <c r="B123" s="56" t="s">
        <v>912</v>
      </c>
      <c r="C123" s="54"/>
      <c r="D123" s="54"/>
      <c r="I123" s="54"/>
      <c r="K123" s="54"/>
      <c r="L123" s="55"/>
      <c r="R123" s="47">
        <v>1</v>
      </c>
    </row>
    <row r="124" spans="1:18" x14ac:dyDescent="0.2">
      <c r="A124" s="29" t="s">
        <v>13</v>
      </c>
      <c r="B124" s="56" t="s">
        <v>372</v>
      </c>
      <c r="C124" s="54"/>
      <c r="D124" s="54"/>
      <c r="G124" s="47">
        <v>1</v>
      </c>
      <c r="H124" s="47">
        <v>1</v>
      </c>
      <c r="I124" s="54"/>
      <c r="K124" s="54"/>
      <c r="L124" s="55"/>
      <c r="N124" s="47">
        <v>2</v>
      </c>
      <c r="R124" s="47">
        <v>5</v>
      </c>
    </row>
    <row r="125" spans="1:18" x14ac:dyDescent="0.2">
      <c r="A125" s="29" t="s">
        <v>670</v>
      </c>
      <c r="B125" s="56" t="s">
        <v>682</v>
      </c>
      <c r="C125" s="54"/>
      <c r="D125" s="54"/>
      <c r="I125" s="54"/>
      <c r="K125" s="54"/>
      <c r="L125" s="55"/>
      <c r="N125" s="47">
        <v>1</v>
      </c>
    </row>
    <row r="126" spans="1:18" x14ac:dyDescent="0.2">
      <c r="A126" s="29" t="s">
        <v>1194</v>
      </c>
      <c r="B126" s="56" t="s">
        <v>1201</v>
      </c>
      <c r="C126" s="54"/>
      <c r="D126" s="54"/>
      <c r="I126" s="54"/>
      <c r="K126" s="54"/>
      <c r="L126" s="55"/>
      <c r="R126" s="47">
        <v>1</v>
      </c>
    </row>
    <row r="127" spans="1:18" x14ac:dyDescent="0.2">
      <c r="A127" s="29" t="s">
        <v>190</v>
      </c>
      <c r="B127" s="56" t="s">
        <v>371</v>
      </c>
      <c r="C127" s="54"/>
      <c r="D127" s="54"/>
      <c r="I127" s="54"/>
      <c r="J127" s="47">
        <v>2</v>
      </c>
      <c r="K127" s="54"/>
      <c r="L127" s="55"/>
      <c r="N127" s="47">
        <v>2</v>
      </c>
      <c r="R127" s="47">
        <v>10</v>
      </c>
    </row>
    <row r="128" spans="1:18" x14ac:dyDescent="0.2">
      <c r="A128" s="29" t="s">
        <v>255</v>
      </c>
      <c r="B128" s="56" t="s">
        <v>662</v>
      </c>
      <c r="C128" s="54"/>
      <c r="D128" s="54"/>
      <c r="H128" s="47">
        <v>1</v>
      </c>
      <c r="I128" s="54"/>
      <c r="K128" s="54"/>
      <c r="L128" s="55"/>
    </row>
    <row r="129" spans="1:18" x14ac:dyDescent="0.2">
      <c r="A129" s="29" t="s">
        <v>158</v>
      </c>
      <c r="B129" s="56" t="s">
        <v>370</v>
      </c>
      <c r="C129" s="54"/>
      <c r="D129" s="54"/>
      <c r="I129" s="54"/>
      <c r="J129" s="47">
        <v>3</v>
      </c>
      <c r="K129" s="54"/>
      <c r="L129" s="55"/>
      <c r="R129" s="47">
        <v>2</v>
      </c>
    </row>
    <row r="130" spans="1:18" x14ac:dyDescent="0.2">
      <c r="A130" s="29" t="s">
        <v>159</v>
      </c>
      <c r="B130" s="56" t="s">
        <v>462</v>
      </c>
      <c r="C130" s="54"/>
      <c r="D130" s="54"/>
      <c r="F130" s="47">
        <v>1</v>
      </c>
      <c r="H130" s="47">
        <v>1</v>
      </c>
      <c r="I130" s="54"/>
      <c r="J130" s="47">
        <v>10</v>
      </c>
      <c r="K130" s="54"/>
      <c r="L130" s="55"/>
      <c r="N130" s="47">
        <v>16</v>
      </c>
      <c r="R130" s="47">
        <v>18</v>
      </c>
    </row>
    <row r="131" spans="1:18" x14ac:dyDescent="0.2">
      <c r="A131" s="29" t="s">
        <v>283</v>
      </c>
      <c r="B131" s="56" t="s">
        <v>369</v>
      </c>
      <c r="C131" s="54"/>
      <c r="D131" s="54"/>
      <c r="I131" s="54"/>
      <c r="J131" s="47">
        <v>1</v>
      </c>
      <c r="K131" s="54"/>
      <c r="L131" s="55"/>
    </row>
    <row r="132" spans="1:18" x14ac:dyDescent="0.2">
      <c r="A132" s="29" t="s">
        <v>256</v>
      </c>
      <c r="B132" s="56" t="s">
        <v>368</v>
      </c>
      <c r="R132" s="47">
        <v>1</v>
      </c>
    </row>
    <row r="133" spans="1:18" x14ac:dyDescent="0.2">
      <c r="A133" s="29" t="s">
        <v>1216</v>
      </c>
      <c r="B133" s="56" t="s">
        <v>1221</v>
      </c>
      <c r="R133" s="47">
        <v>1</v>
      </c>
    </row>
    <row r="134" spans="1:18" x14ac:dyDescent="0.2">
      <c r="A134" s="29" t="s">
        <v>396</v>
      </c>
      <c r="B134" s="56" t="s">
        <v>367</v>
      </c>
      <c r="C134" s="54"/>
      <c r="D134" s="54"/>
      <c r="H134" s="47">
        <v>1</v>
      </c>
      <c r="I134" s="54"/>
      <c r="J134" s="47">
        <v>9</v>
      </c>
      <c r="K134" s="54"/>
      <c r="L134" s="55"/>
      <c r="N134" s="47">
        <v>10</v>
      </c>
      <c r="R134" s="47">
        <v>20</v>
      </c>
    </row>
    <row r="135" spans="1:18" x14ac:dyDescent="0.2">
      <c r="A135" s="29" t="s">
        <v>192</v>
      </c>
      <c r="B135" s="56" t="s">
        <v>677</v>
      </c>
      <c r="C135" s="54"/>
      <c r="D135" s="54"/>
      <c r="I135" s="54"/>
      <c r="K135" s="54"/>
      <c r="L135" s="55"/>
      <c r="N135" s="47">
        <v>1</v>
      </c>
      <c r="R135" s="47">
        <v>2</v>
      </c>
    </row>
    <row r="136" spans="1:18" x14ac:dyDescent="0.2">
      <c r="A136" s="29" t="s">
        <v>298</v>
      </c>
      <c r="B136" s="56" t="s">
        <v>701</v>
      </c>
      <c r="R136" s="47">
        <v>3</v>
      </c>
    </row>
    <row r="137" spans="1:18" x14ac:dyDescent="0.2">
      <c r="A137" s="29" t="s">
        <v>161</v>
      </c>
      <c r="B137" s="56" t="s">
        <v>365</v>
      </c>
      <c r="C137" s="54"/>
      <c r="D137" s="54"/>
      <c r="G137" s="47">
        <v>1</v>
      </c>
      <c r="I137" s="54"/>
      <c r="J137" s="47">
        <v>1</v>
      </c>
      <c r="K137" s="54"/>
      <c r="L137" s="55"/>
    </row>
    <row r="138" spans="1:18" x14ac:dyDescent="0.2">
      <c r="A138" s="29" t="s">
        <v>541</v>
      </c>
      <c r="B138" s="56" t="s">
        <v>546</v>
      </c>
      <c r="C138" s="54"/>
      <c r="D138" s="54"/>
      <c r="I138" s="54"/>
      <c r="J138" s="47">
        <v>1</v>
      </c>
      <c r="K138" s="54"/>
      <c r="L138" s="55"/>
    </row>
    <row r="139" spans="1:18" x14ac:dyDescent="0.2">
      <c r="A139" s="29" t="s">
        <v>671</v>
      </c>
      <c r="B139" s="56" t="s">
        <v>676</v>
      </c>
      <c r="C139" s="54"/>
      <c r="D139" s="54"/>
      <c r="I139" s="54"/>
      <c r="K139" s="54"/>
      <c r="L139" s="55"/>
      <c r="N139" s="47">
        <v>1</v>
      </c>
      <c r="R139" s="47">
        <v>2</v>
      </c>
    </row>
    <row r="140" spans="1:18" x14ac:dyDescent="0.2">
      <c r="A140" s="29" t="s">
        <v>579</v>
      </c>
      <c r="B140" s="56" t="s">
        <v>675</v>
      </c>
      <c r="C140" s="54"/>
      <c r="D140" s="54"/>
      <c r="I140" s="54"/>
      <c r="K140" s="54"/>
      <c r="L140" s="55"/>
      <c r="N140" s="47">
        <v>4</v>
      </c>
      <c r="R140" s="47">
        <v>11</v>
      </c>
    </row>
    <row r="141" spans="1:18" x14ac:dyDescent="0.2">
      <c r="A141" s="29" t="s">
        <v>306</v>
      </c>
      <c r="B141" s="56" t="s">
        <v>512</v>
      </c>
      <c r="R141" s="47">
        <v>1</v>
      </c>
    </row>
    <row r="142" spans="1:18" x14ac:dyDescent="0.2">
      <c r="A142" s="29" t="s">
        <v>257</v>
      </c>
      <c r="B142" s="56" t="s">
        <v>661</v>
      </c>
      <c r="C142" s="54"/>
      <c r="D142" s="54"/>
      <c r="I142" s="54"/>
      <c r="J142" s="47">
        <v>1</v>
      </c>
      <c r="K142" s="54"/>
      <c r="L142" s="55"/>
      <c r="R142" s="47">
        <v>2</v>
      </c>
    </row>
    <row r="143" spans="1:18" x14ac:dyDescent="0.2">
      <c r="A143" s="29" t="s">
        <v>193</v>
      </c>
      <c r="B143" s="56" t="s">
        <v>364</v>
      </c>
      <c r="C143" s="54"/>
      <c r="D143" s="54"/>
      <c r="E143" s="47">
        <v>1</v>
      </c>
      <c r="I143" s="54"/>
      <c r="K143" s="54"/>
      <c r="L143" s="55"/>
      <c r="R143" s="47">
        <v>1</v>
      </c>
    </row>
    <row r="144" spans="1:18" x14ac:dyDescent="0.2">
      <c r="A144" s="29" t="s">
        <v>194</v>
      </c>
      <c r="B144" s="56" t="s">
        <v>703</v>
      </c>
      <c r="C144" s="54"/>
      <c r="D144" s="54"/>
      <c r="I144" s="54"/>
      <c r="K144" s="54"/>
      <c r="L144" s="55"/>
      <c r="R144" s="47">
        <v>1</v>
      </c>
    </row>
    <row r="145" spans="1:18" x14ac:dyDescent="0.2">
      <c r="A145" s="29" t="s">
        <v>581</v>
      </c>
      <c r="B145" s="56" t="s">
        <v>639</v>
      </c>
      <c r="C145" s="54"/>
      <c r="D145" s="54"/>
      <c r="I145" s="54"/>
      <c r="K145" s="54"/>
      <c r="L145" s="55"/>
      <c r="N145" s="47">
        <v>1</v>
      </c>
      <c r="R145" s="47">
        <v>1</v>
      </c>
    </row>
    <row r="146" spans="1:18" x14ac:dyDescent="0.2">
      <c r="A146" s="29" t="s">
        <v>474</v>
      </c>
      <c r="B146" s="56" t="s">
        <v>537</v>
      </c>
      <c r="C146" s="54"/>
      <c r="D146" s="54"/>
      <c r="I146" s="54"/>
      <c r="J146" s="47">
        <v>2</v>
      </c>
      <c r="K146" s="54"/>
      <c r="L146" s="55"/>
      <c r="N146" s="47">
        <v>6</v>
      </c>
      <c r="R146" s="47">
        <v>13</v>
      </c>
    </row>
    <row r="147" spans="1:18" x14ac:dyDescent="0.2">
      <c r="A147" s="29" t="s">
        <v>465</v>
      </c>
      <c r="B147" s="56" t="s">
        <v>460</v>
      </c>
      <c r="C147" s="54"/>
      <c r="D147" s="54"/>
      <c r="I147" s="54"/>
      <c r="K147" s="54"/>
      <c r="L147" s="55"/>
      <c r="R147" s="47">
        <v>1</v>
      </c>
    </row>
    <row r="148" spans="1:18" x14ac:dyDescent="0.2">
      <c r="A148" s="29" t="s">
        <v>299</v>
      </c>
      <c r="B148" s="56" t="s">
        <v>459</v>
      </c>
      <c r="C148" s="54"/>
      <c r="D148" s="54"/>
      <c r="H148" s="47">
        <v>1</v>
      </c>
      <c r="I148" s="54"/>
      <c r="J148" s="47">
        <v>9</v>
      </c>
      <c r="K148" s="54"/>
      <c r="L148" s="55"/>
      <c r="N148" s="47">
        <v>16</v>
      </c>
      <c r="R148" s="47">
        <v>15</v>
      </c>
    </row>
    <row r="149" spans="1:18" x14ac:dyDescent="0.2">
      <c r="A149" s="29" t="s">
        <v>109</v>
      </c>
      <c r="B149" s="56" t="s">
        <v>362</v>
      </c>
      <c r="C149" s="54"/>
      <c r="D149" s="54"/>
      <c r="E149" s="47">
        <v>14</v>
      </c>
      <c r="F149" s="47">
        <v>12</v>
      </c>
      <c r="G149" s="47">
        <v>12</v>
      </c>
      <c r="H149" s="47">
        <v>13</v>
      </c>
      <c r="I149" s="54"/>
      <c r="J149" s="47">
        <v>15</v>
      </c>
      <c r="K149" s="54"/>
      <c r="L149" s="55"/>
      <c r="N149" s="47">
        <v>14</v>
      </c>
      <c r="Q149" s="47">
        <v>6</v>
      </c>
      <c r="R149" s="47">
        <v>19</v>
      </c>
    </row>
    <row r="150" spans="1:18" x14ac:dyDescent="0.2">
      <c r="A150" s="29" t="s">
        <v>195</v>
      </c>
      <c r="B150" s="56" t="s">
        <v>361</v>
      </c>
      <c r="C150" s="54"/>
      <c r="D150" s="54"/>
      <c r="E150" s="47">
        <v>4</v>
      </c>
      <c r="F150" s="47">
        <v>1</v>
      </c>
      <c r="G150" s="47">
        <v>3</v>
      </c>
      <c r="I150" s="54"/>
      <c r="J150" s="47">
        <v>8</v>
      </c>
      <c r="K150" s="54"/>
      <c r="L150" s="55"/>
      <c r="N150" s="47">
        <v>11</v>
      </c>
      <c r="R150" s="47">
        <v>15</v>
      </c>
    </row>
    <row r="151" spans="1:18" x14ac:dyDescent="0.2">
      <c r="A151" s="29" t="s">
        <v>196</v>
      </c>
      <c r="B151" s="56" t="s">
        <v>360</v>
      </c>
      <c r="C151" s="54"/>
      <c r="D151" s="54"/>
      <c r="I151" s="54"/>
      <c r="J151" s="47">
        <v>6</v>
      </c>
      <c r="K151" s="54"/>
      <c r="L151" s="55"/>
      <c r="N151" s="47">
        <v>10</v>
      </c>
      <c r="R151" s="47">
        <v>7</v>
      </c>
    </row>
    <row r="152" spans="1:18" x14ac:dyDescent="0.2">
      <c r="A152" s="29" t="s">
        <v>59</v>
      </c>
      <c r="B152" s="56" t="s">
        <v>60</v>
      </c>
      <c r="C152" s="54"/>
      <c r="D152" s="54"/>
      <c r="I152" s="54"/>
      <c r="J152" s="47">
        <v>1</v>
      </c>
      <c r="K152" s="54"/>
      <c r="L152" s="55"/>
    </row>
    <row r="153" spans="1:18" x14ac:dyDescent="0.2">
      <c r="A153" s="29" t="s">
        <v>227</v>
      </c>
      <c r="B153" s="56" t="s">
        <v>458</v>
      </c>
      <c r="C153" s="54"/>
      <c r="D153" s="54"/>
      <c r="G153" s="47">
        <v>2</v>
      </c>
      <c r="I153" s="54"/>
      <c r="K153" s="54"/>
      <c r="L153" s="55"/>
      <c r="N153" s="47">
        <v>2</v>
      </c>
      <c r="R153" s="47">
        <v>2</v>
      </c>
    </row>
    <row r="154" spans="1:18" x14ac:dyDescent="0.2">
      <c r="A154" s="29" t="s">
        <v>498</v>
      </c>
      <c r="B154" s="56" t="s">
        <v>510</v>
      </c>
      <c r="C154" s="54"/>
      <c r="D154" s="54"/>
      <c r="I154" s="54"/>
      <c r="K154" s="54"/>
      <c r="L154" s="55"/>
      <c r="N154" s="47">
        <v>2</v>
      </c>
      <c r="R154" s="47">
        <v>1</v>
      </c>
    </row>
    <row r="155" spans="1:18" x14ac:dyDescent="0.2">
      <c r="A155" s="29" t="s">
        <v>1083</v>
      </c>
      <c r="B155" s="56" t="s">
        <v>1116</v>
      </c>
      <c r="R155" s="47">
        <v>1</v>
      </c>
    </row>
    <row r="156" spans="1:18" x14ac:dyDescent="0.2">
      <c r="A156" s="29" t="s">
        <v>164</v>
      </c>
      <c r="B156" s="56" t="s">
        <v>457</v>
      </c>
      <c r="C156" s="54"/>
      <c r="D156" s="54"/>
      <c r="H156" s="47">
        <v>1</v>
      </c>
      <c r="I156" s="54"/>
      <c r="J156" s="47">
        <v>2</v>
      </c>
      <c r="K156" s="54"/>
      <c r="L156" s="55"/>
      <c r="N156" s="47">
        <v>1</v>
      </c>
      <c r="Q156" s="47">
        <v>1</v>
      </c>
      <c r="R156" s="47">
        <v>14</v>
      </c>
    </row>
    <row r="157" spans="1:18" x14ac:dyDescent="0.2">
      <c r="A157" s="29" t="s">
        <v>198</v>
      </c>
      <c r="B157" s="56" t="s">
        <v>508</v>
      </c>
      <c r="C157" s="54"/>
      <c r="D157" s="54"/>
      <c r="I157" s="54"/>
      <c r="K157" s="54"/>
      <c r="L157" s="55"/>
      <c r="N157" s="47">
        <v>1</v>
      </c>
      <c r="R157" s="47">
        <v>2</v>
      </c>
    </row>
    <row r="158" spans="1:18" x14ac:dyDescent="0.2">
      <c r="A158" s="29" t="s">
        <v>220</v>
      </c>
      <c r="B158" s="56" t="s">
        <v>428</v>
      </c>
      <c r="C158" s="54"/>
      <c r="D158" s="54"/>
      <c r="I158" s="54"/>
      <c r="K158" s="54"/>
      <c r="L158" s="55"/>
      <c r="N158" s="47">
        <v>5</v>
      </c>
      <c r="R158" s="47">
        <v>11</v>
      </c>
    </row>
    <row r="159" spans="1:18" x14ac:dyDescent="0.2">
      <c r="A159" s="29" t="s">
        <v>466</v>
      </c>
      <c r="B159" s="56" t="s">
        <v>456</v>
      </c>
      <c r="C159" s="54"/>
      <c r="D159" s="54"/>
      <c r="I159" s="54"/>
      <c r="J159" s="47">
        <v>6</v>
      </c>
      <c r="K159" s="54"/>
      <c r="L159" s="55"/>
      <c r="N159" s="47">
        <v>2</v>
      </c>
    </row>
    <row r="160" spans="1:18" x14ac:dyDescent="0.2">
      <c r="A160" s="29" t="s">
        <v>585</v>
      </c>
      <c r="B160" s="56" t="s">
        <v>617</v>
      </c>
      <c r="C160" s="54"/>
      <c r="D160" s="54"/>
      <c r="I160" s="54"/>
      <c r="K160" s="54"/>
      <c r="L160" s="55"/>
      <c r="N160" s="47">
        <v>2</v>
      </c>
      <c r="R160" s="47">
        <v>1</v>
      </c>
    </row>
    <row r="161" spans="1:18" x14ac:dyDescent="0.2">
      <c r="A161" s="29" t="s">
        <v>199</v>
      </c>
      <c r="B161" s="56" t="s">
        <v>359</v>
      </c>
      <c r="C161" s="54"/>
      <c r="D161" s="54"/>
      <c r="E161" s="47">
        <v>1</v>
      </c>
      <c r="F161" s="47">
        <v>1</v>
      </c>
      <c r="G161" s="47">
        <v>1</v>
      </c>
      <c r="H161" s="47">
        <v>1</v>
      </c>
      <c r="I161" s="54"/>
      <c r="J161" s="47">
        <v>3</v>
      </c>
      <c r="K161" s="54"/>
      <c r="L161" s="55"/>
      <c r="R161" s="47">
        <v>6</v>
      </c>
    </row>
    <row r="162" spans="1:18" x14ac:dyDescent="0.2">
      <c r="A162" s="29" t="s">
        <v>259</v>
      </c>
      <c r="B162" s="56" t="s">
        <v>640</v>
      </c>
      <c r="C162" s="54"/>
      <c r="D162" s="54"/>
      <c r="H162" s="47">
        <v>1</v>
      </c>
      <c r="I162" s="54"/>
      <c r="J162" s="47">
        <v>1</v>
      </c>
      <c r="K162" s="54"/>
      <c r="L162" s="55"/>
    </row>
    <row r="163" spans="1:18" x14ac:dyDescent="0.2">
      <c r="A163" s="29" t="s">
        <v>273</v>
      </c>
      <c r="B163" s="56" t="s">
        <v>455</v>
      </c>
      <c r="C163" s="54"/>
      <c r="D163" s="54"/>
      <c r="I163" s="54"/>
      <c r="J163" s="47">
        <v>1</v>
      </c>
      <c r="K163" s="54"/>
      <c r="L163" s="55"/>
      <c r="R163" s="47">
        <v>2</v>
      </c>
    </row>
    <row r="164" spans="1:18" x14ac:dyDescent="0.2">
      <c r="A164" s="29" t="s">
        <v>586</v>
      </c>
      <c r="B164" s="56" t="s">
        <v>618</v>
      </c>
      <c r="R164" s="47">
        <v>1</v>
      </c>
    </row>
    <row r="165" spans="1:18" x14ac:dyDescent="0.2">
      <c r="A165" s="29" t="s">
        <v>587</v>
      </c>
      <c r="B165" s="56" t="s">
        <v>641</v>
      </c>
      <c r="R165" s="47">
        <v>1</v>
      </c>
    </row>
    <row r="166" spans="1:18" x14ac:dyDescent="0.2">
      <c r="A166" s="29" t="s">
        <v>260</v>
      </c>
      <c r="B166" s="56" t="s">
        <v>507</v>
      </c>
      <c r="C166" s="54"/>
      <c r="D166" s="54"/>
      <c r="I166" s="54"/>
      <c r="K166" s="54"/>
      <c r="L166" s="55"/>
      <c r="N166" s="47">
        <v>6</v>
      </c>
      <c r="R166" s="47">
        <v>4</v>
      </c>
    </row>
    <row r="167" spans="1:18" x14ac:dyDescent="0.2">
      <c r="A167" s="29" t="s">
        <v>588</v>
      </c>
      <c r="B167" s="56" t="s">
        <v>680</v>
      </c>
      <c r="C167" s="54"/>
      <c r="D167" s="54"/>
      <c r="I167" s="54"/>
      <c r="K167" s="54"/>
      <c r="L167" s="55"/>
      <c r="N167" s="47">
        <v>4</v>
      </c>
      <c r="R167" s="47">
        <v>4</v>
      </c>
    </row>
    <row r="168" spans="1:18" x14ac:dyDescent="0.2">
      <c r="A168" s="29" t="s">
        <v>591</v>
      </c>
      <c r="B168" s="56" t="s">
        <v>611</v>
      </c>
      <c r="R168" s="47">
        <v>2</v>
      </c>
    </row>
    <row r="169" spans="1:18" x14ac:dyDescent="0.2">
      <c r="A169" s="29" t="s">
        <v>672</v>
      </c>
      <c r="B169" s="56" t="s">
        <v>679</v>
      </c>
      <c r="C169" s="54"/>
      <c r="D169" s="54"/>
      <c r="I169" s="54"/>
      <c r="K169" s="54"/>
      <c r="L169" s="55"/>
      <c r="N169" s="47">
        <v>1</v>
      </c>
    </row>
    <row r="170" spans="1:18" x14ac:dyDescent="0.2">
      <c r="A170" s="29" t="s">
        <v>201</v>
      </c>
      <c r="B170" s="56" t="s">
        <v>358</v>
      </c>
      <c r="C170" s="54"/>
      <c r="D170" s="54"/>
      <c r="I170" s="54"/>
      <c r="J170" s="47">
        <v>3</v>
      </c>
      <c r="K170" s="54"/>
      <c r="L170" s="55"/>
      <c r="N170" s="47">
        <v>4</v>
      </c>
      <c r="R170" s="47">
        <v>4</v>
      </c>
    </row>
    <row r="171" spans="1:18" x14ac:dyDescent="0.2">
      <c r="A171" s="29" t="s">
        <v>308</v>
      </c>
      <c r="B171" s="56" t="s">
        <v>506</v>
      </c>
      <c r="R171" s="47">
        <v>2</v>
      </c>
    </row>
    <row r="172" spans="1:18" x14ac:dyDescent="0.2">
      <c r="A172" s="29" t="s">
        <v>593</v>
      </c>
      <c r="B172" s="56" t="s">
        <v>613</v>
      </c>
      <c r="R172" s="47">
        <v>1</v>
      </c>
    </row>
    <row r="173" spans="1:18" x14ac:dyDescent="0.2">
      <c r="A173" s="29" t="s">
        <v>166</v>
      </c>
      <c r="B173" s="56" t="s">
        <v>433</v>
      </c>
      <c r="C173" s="54"/>
      <c r="D173" s="54"/>
      <c r="I173" s="54"/>
      <c r="K173" s="54"/>
      <c r="L173" s="55"/>
      <c r="N173" s="47">
        <v>3</v>
      </c>
      <c r="R173" s="47">
        <v>4</v>
      </c>
    </row>
    <row r="174" spans="1:18" x14ac:dyDescent="0.2">
      <c r="A174" s="29" t="s">
        <v>261</v>
      </c>
      <c r="B174" s="56" t="s">
        <v>660</v>
      </c>
      <c r="C174" s="54"/>
      <c r="D174" s="54"/>
      <c r="H174" s="47">
        <v>1</v>
      </c>
      <c r="I174" s="54"/>
      <c r="K174" s="54"/>
      <c r="L174" s="55"/>
      <c r="N174" s="47">
        <v>1</v>
      </c>
    </row>
    <row r="175" spans="1:18" x14ac:dyDescent="0.2">
      <c r="A175" s="29" t="s">
        <v>312</v>
      </c>
      <c r="B175" s="56" t="s">
        <v>659</v>
      </c>
      <c r="C175" s="54"/>
      <c r="D175" s="54"/>
      <c r="I175" s="54"/>
      <c r="J175" s="47">
        <v>2</v>
      </c>
      <c r="K175" s="54"/>
      <c r="L175" s="55"/>
      <c r="N175" s="47">
        <v>4</v>
      </c>
      <c r="R175" s="47">
        <v>6</v>
      </c>
    </row>
    <row r="176" spans="1:18" x14ac:dyDescent="0.2">
      <c r="A176" s="29" t="s">
        <v>167</v>
      </c>
      <c r="B176" s="56" t="s">
        <v>393</v>
      </c>
      <c r="C176" s="54"/>
      <c r="D176" s="54"/>
      <c r="I176" s="54"/>
      <c r="J176" s="47">
        <v>6</v>
      </c>
      <c r="K176" s="54"/>
      <c r="L176" s="55"/>
      <c r="N176" s="47">
        <v>8</v>
      </c>
      <c r="R176" s="47">
        <v>13</v>
      </c>
    </row>
    <row r="177" spans="1:18" x14ac:dyDescent="0.2">
      <c r="A177" s="29" t="s">
        <v>309</v>
      </c>
      <c r="B177" s="56" t="s">
        <v>504</v>
      </c>
      <c r="C177" s="54"/>
      <c r="D177" s="54"/>
      <c r="I177" s="54"/>
      <c r="K177" s="54"/>
      <c r="L177" s="55"/>
      <c r="N177" s="47">
        <v>2</v>
      </c>
      <c r="R177" s="47">
        <v>1</v>
      </c>
    </row>
    <row r="178" spans="1:18" x14ac:dyDescent="0.2">
      <c r="A178" s="29" t="s">
        <v>202</v>
      </c>
      <c r="B178" s="56" t="s">
        <v>392</v>
      </c>
      <c r="C178" s="54"/>
      <c r="D178" s="54"/>
      <c r="F178" s="47">
        <v>1</v>
      </c>
      <c r="H178" s="47">
        <v>1</v>
      </c>
      <c r="I178" s="54"/>
      <c r="J178" s="47">
        <v>15</v>
      </c>
      <c r="K178" s="54"/>
      <c r="L178" s="55"/>
      <c r="N178" s="47">
        <v>19</v>
      </c>
      <c r="R178" s="47">
        <v>22</v>
      </c>
    </row>
    <row r="179" spans="1:18" x14ac:dyDescent="0.2">
      <c r="A179" s="29" t="s">
        <v>1212</v>
      </c>
      <c r="B179" s="56" t="s">
        <v>1220</v>
      </c>
      <c r="R179" s="47">
        <v>2</v>
      </c>
    </row>
    <row r="180" spans="1:18" x14ac:dyDescent="0.2">
      <c r="A180" s="29" t="s">
        <v>228</v>
      </c>
      <c r="B180" s="56" t="s">
        <v>610</v>
      </c>
      <c r="C180" s="54"/>
      <c r="D180" s="54"/>
      <c r="I180" s="54"/>
      <c r="J180" s="47">
        <v>1</v>
      </c>
      <c r="K180" s="54"/>
      <c r="L180" s="55"/>
    </row>
    <row r="181" spans="1:18" x14ac:dyDescent="0.2">
      <c r="A181" s="29" t="s">
        <v>203</v>
      </c>
      <c r="B181" s="56" t="s">
        <v>391</v>
      </c>
      <c r="C181" s="54"/>
      <c r="D181" s="54"/>
      <c r="I181" s="54"/>
      <c r="J181" s="47">
        <v>2</v>
      </c>
      <c r="K181" s="54"/>
      <c r="L181" s="55"/>
      <c r="N181" s="47">
        <v>8</v>
      </c>
      <c r="R181" s="47">
        <v>5</v>
      </c>
    </row>
    <row r="182" spans="1:18" x14ac:dyDescent="0.2">
      <c r="A182" s="29" t="s">
        <v>594</v>
      </c>
      <c r="B182" s="56" t="s">
        <v>609</v>
      </c>
      <c r="R182" s="47">
        <v>1</v>
      </c>
    </row>
    <row r="183" spans="1:18" x14ac:dyDescent="0.2">
      <c r="A183" s="29" t="s">
        <v>300</v>
      </c>
      <c r="B183" s="56" t="s">
        <v>503</v>
      </c>
      <c r="C183" s="54"/>
      <c r="D183" s="54"/>
      <c r="I183" s="54"/>
      <c r="J183" s="47">
        <v>2</v>
      </c>
      <c r="K183" s="54"/>
      <c r="L183" s="55"/>
      <c r="N183" s="47">
        <v>4</v>
      </c>
      <c r="R183" s="47">
        <v>5</v>
      </c>
    </row>
    <row r="184" spans="1:18" x14ac:dyDescent="0.2">
      <c r="A184" s="29" t="s">
        <v>413</v>
      </c>
      <c r="B184" s="56" t="s">
        <v>434</v>
      </c>
      <c r="C184" s="54"/>
      <c r="D184" s="54"/>
      <c r="I184" s="54"/>
      <c r="K184" s="54"/>
      <c r="L184" s="55"/>
      <c r="N184" s="47">
        <v>1</v>
      </c>
    </row>
    <row r="185" spans="1:18" x14ac:dyDescent="0.2">
      <c r="A185" s="29" t="s">
        <v>467</v>
      </c>
      <c r="B185" s="56" t="s">
        <v>454</v>
      </c>
      <c r="C185" s="54"/>
      <c r="D185" s="54"/>
      <c r="I185" s="54"/>
      <c r="J185" s="47">
        <v>13</v>
      </c>
      <c r="K185" s="54"/>
      <c r="L185" s="55"/>
      <c r="R185" s="47">
        <v>13</v>
      </c>
    </row>
    <row r="186" spans="1:18" x14ac:dyDescent="0.2">
      <c r="A186" s="29" t="s">
        <v>169</v>
      </c>
      <c r="B186" s="56" t="s">
        <v>390</v>
      </c>
      <c r="C186" s="54"/>
      <c r="D186" s="54"/>
      <c r="F186" s="47">
        <v>1</v>
      </c>
      <c r="H186" s="47">
        <v>1</v>
      </c>
      <c r="I186" s="54"/>
      <c r="J186" s="47">
        <v>9</v>
      </c>
      <c r="K186" s="54"/>
      <c r="L186" s="55"/>
      <c r="N186" s="47">
        <v>9</v>
      </c>
      <c r="R186" s="47">
        <v>17</v>
      </c>
    </row>
    <row r="187" spans="1:18" x14ac:dyDescent="0.2">
      <c r="A187" s="29" t="s">
        <v>597</v>
      </c>
      <c r="B187" s="56" t="s">
        <v>606</v>
      </c>
      <c r="R187" s="47">
        <v>1</v>
      </c>
    </row>
    <row r="188" spans="1:18" x14ac:dyDescent="0.2">
      <c r="A188" s="29" t="s">
        <v>206</v>
      </c>
      <c r="B188" s="56" t="s">
        <v>502</v>
      </c>
      <c r="C188" s="54"/>
      <c r="D188" s="54"/>
      <c r="I188" s="54"/>
      <c r="J188" s="47">
        <v>1</v>
      </c>
      <c r="K188" s="54"/>
      <c r="L188" s="55"/>
      <c r="R188" s="47">
        <v>2</v>
      </c>
    </row>
    <row r="189" spans="1:18" x14ac:dyDescent="0.2">
      <c r="A189" s="29" t="s">
        <v>170</v>
      </c>
      <c r="B189" s="56" t="s">
        <v>435</v>
      </c>
      <c r="C189" s="54"/>
      <c r="D189" s="54"/>
      <c r="I189" s="54"/>
      <c r="K189" s="54"/>
      <c r="L189" s="55"/>
      <c r="N189" s="47">
        <v>3</v>
      </c>
      <c r="R189" s="47">
        <v>5</v>
      </c>
    </row>
    <row r="190" spans="1:18" x14ac:dyDescent="0.2">
      <c r="A190" s="29" t="s">
        <v>275</v>
      </c>
      <c r="B190" s="56" t="s">
        <v>436</v>
      </c>
      <c r="C190" s="54"/>
      <c r="D190" s="54"/>
      <c r="I190" s="54"/>
      <c r="J190" s="47">
        <v>1</v>
      </c>
      <c r="K190" s="54"/>
      <c r="L190" s="55"/>
      <c r="N190" s="47">
        <v>3</v>
      </c>
      <c r="R190" s="47">
        <v>5</v>
      </c>
    </row>
    <row r="191" spans="1:18" x14ac:dyDescent="0.2">
      <c r="A191" s="29" t="s">
        <v>262</v>
      </c>
      <c r="B191" s="56" t="s">
        <v>389</v>
      </c>
      <c r="C191" s="54"/>
      <c r="D191" s="54"/>
      <c r="H191" s="47">
        <v>1</v>
      </c>
      <c r="I191" s="54"/>
      <c r="J191" s="47">
        <v>3</v>
      </c>
      <c r="K191" s="54"/>
      <c r="L191" s="55"/>
      <c r="N191" s="47">
        <v>2</v>
      </c>
      <c r="R191" s="47">
        <v>11</v>
      </c>
    </row>
    <row r="192" spans="1:18" x14ac:dyDescent="0.2">
      <c r="A192" s="29" t="s">
        <v>601</v>
      </c>
      <c r="B192" s="56" t="s">
        <v>1219</v>
      </c>
      <c r="R192" s="47">
        <v>1</v>
      </c>
    </row>
    <row r="193" spans="1:18" x14ac:dyDescent="0.2">
      <c r="C193" s="54"/>
      <c r="D193" s="54"/>
      <c r="I193" s="54"/>
      <c r="K193" s="54"/>
      <c r="L193" s="55"/>
    </row>
    <row r="194" spans="1:18" x14ac:dyDescent="0.2">
      <c r="A194" s="29" t="s">
        <v>55</v>
      </c>
      <c r="B194" s="56" t="s">
        <v>388</v>
      </c>
      <c r="C194" s="54"/>
      <c r="D194" s="54"/>
      <c r="I194" s="54"/>
      <c r="J194" s="47">
        <v>2</v>
      </c>
      <c r="K194" s="54"/>
      <c r="L194" s="55"/>
      <c r="N194" s="47">
        <v>8</v>
      </c>
      <c r="R194" s="47">
        <v>13</v>
      </c>
    </row>
    <row r="195" spans="1:18" x14ac:dyDescent="0.2">
      <c r="A195" s="29" t="s">
        <v>1197</v>
      </c>
      <c r="B195" s="56" t="s">
        <v>1205</v>
      </c>
      <c r="R195" s="47">
        <v>1</v>
      </c>
    </row>
    <row r="196" spans="1:18" x14ac:dyDescent="0.2">
      <c r="A196" s="29" t="s">
        <v>404</v>
      </c>
      <c r="B196" s="56" t="s">
        <v>655</v>
      </c>
      <c r="C196" s="54"/>
      <c r="D196" s="54"/>
      <c r="I196" s="54"/>
      <c r="K196" s="54"/>
      <c r="L196" s="55"/>
      <c r="N196" s="47">
        <v>3</v>
      </c>
    </row>
    <row r="197" spans="1:18" x14ac:dyDescent="0.2">
      <c r="A197" s="29" t="s">
        <v>1016</v>
      </c>
      <c r="B197" s="56" t="s">
        <v>1091</v>
      </c>
      <c r="C197" s="54"/>
      <c r="D197" s="54"/>
      <c r="I197" s="54"/>
      <c r="K197" s="54"/>
      <c r="L197" s="55"/>
      <c r="R197" s="47">
        <v>1</v>
      </c>
    </row>
    <row r="198" spans="1:18" x14ac:dyDescent="0.2">
      <c r="A198" s="29" t="s">
        <v>222</v>
      </c>
      <c r="B198" s="56" t="s">
        <v>673</v>
      </c>
      <c r="C198" s="54"/>
      <c r="D198" s="54"/>
      <c r="I198" s="54"/>
      <c r="K198" s="54"/>
      <c r="L198" s="55"/>
      <c r="N198" s="47">
        <v>1</v>
      </c>
    </row>
    <row r="199" spans="1:18" x14ac:dyDescent="0.2">
      <c r="A199" s="29" t="s">
        <v>667</v>
      </c>
      <c r="B199" s="56" t="s">
        <v>674</v>
      </c>
      <c r="C199" s="54"/>
      <c r="D199" s="54"/>
      <c r="I199" s="54"/>
      <c r="K199" s="54"/>
      <c r="L199" s="55"/>
      <c r="N199" s="47">
        <v>1</v>
      </c>
      <c r="R199" s="47">
        <v>2</v>
      </c>
    </row>
    <row r="200" spans="1:18" x14ac:dyDescent="0.2">
      <c r="A200" s="29" t="s">
        <v>557</v>
      </c>
      <c r="B200" s="56" t="s">
        <v>651</v>
      </c>
      <c r="R200" s="47">
        <v>1</v>
      </c>
    </row>
    <row r="201" spans="1:18" x14ac:dyDescent="0.2">
      <c r="A201" s="29" t="s">
        <v>150</v>
      </c>
      <c r="B201" s="56" t="s">
        <v>386</v>
      </c>
      <c r="C201" s="54"/>
      <c r="D201" s="54"/>
      <c r="E201" s="47">
        <v>2</v>
      </c>
      <c r="F201" s="47">
        <v>1</v>
      </c>
      <c r="H201" s="47">
        <v>1</v>
      </c>
      <c r="I201" s="54"/>
      <c r="J201" s="47">
        <v>4</v>
      </c>
      <c r="K201" s="54"/>
      <c r="L201" s="55"/>
      <c r="M201" s="47">
        <v>3</v>
      </c>
      <c r="N201" s="47">
        <v>12</v>
      </c>
      <c r="R201" s="47">
        <v>10</v>
      </c>
    </row>
    <row r="202" spans="1:18" x14ac:dyDescent="0.2">
      <c r="A202" s="29" t="s">
        <v>981</v>
      </c>
      <c r="B202" s="56" t="s">
        <v>942</v>
      </c>
      <c r="R202" s="47">
        <v>7</v>
      </c>
    </row>
    <row r="203" spans="1:18" x14ac:dyDescent="0.2">
      <c r="A203" s="29" t="s">
        <v>48</v>
      </c>
      <c r="B203" s="56" t="s">
        <v>387</v>
      </c>
      <c r="C203" s="54"/>
      <c r="D203" s="54"/>
      <c r="I203" s="54"/>
      <c r="J203" s="47">
        <v>2</v>
      </c>
      <c r="K203" s="54"/>
      <c r="L203" s="55"/>
      <c r="N203" s="47">
        <v>8</v>
      </c>
      <c r="R203" s="47">
        <v>5</v>
      </c>
    </row>
    <row r="204" spans="1:18" x14ac:dyDescent="0.2">
      <c r="A204" s="29" t="s">
        <v>563</v>
      </c>
      <c r="B204" s="56" t="s">
        <v>646</v>
      </c>
      <c r="R204" s="47">
        <v>1</v>
      </c>
    </row>
    <row r="205" spans="1:18" x14ac:dyDescent="0.2">
      <c r="A205" s="29" t="s">
        <v>484</v>
      </c>
      <c r="B205" s="56" t="s">
        <v>523</v>
      </c>
      <c r="C205" s="54"/>
      <c r="D205" s="54"/>
      <c r="I205" s="54"/>
      <c r="K205" s="54"/>
      <c r="L205" s="55"/>
      <c r="N205" s="47">
        <v>2</v>
      </c>
      <c r="R205" s="47">
        <v>3</v>
      </c>
    </row>
    <row r="206" spans="1:18" x14ac:dyDescent="0.2">
      <c r="A206" s="29" t="s">
        <v>212</v>
      </c>
      <c r="B206" s="56" t="s">
        <v>695</v>
      </c>
      <c r="R206" s="47">
        <v>3</v>
      </c>
    </row>
    <row r="207" spans="1:18" x14ac:dyDescent="0.2">
      <c r="A207" s="29" t="s">
        <v>1019</v>
      </c>
      <c r="B207" s="56" t="s">
        <v>1109</v>
      </c>
      <c r="R207" s="47">
        <v>1</v>
      </c>
    </row>
    <row r="208" spans="1:18" x14ac:dyDescent="0.2">
      <c r="A208" s="29" t="s">
        <v>1020</v>
      </c>
      <c r="B208" s="56" t="s">
        <v>1108</v>
      </c>
      <c r="R208" s="47">
        <v>1</v>
      </c>
    </row>
    <row r="209" spans="1:18" x14ac:dyDescent="0.2">
      <c r="A209" s="29" t="s">
        <v>684</v>
      </c>
      <c r="B209" s="56" t="s">
        <v>657</v>
      </c>
      <c r="C209" s="54"/>
      <c r="D209" s="54"/>
      <c r="I209" s="54"/>
      <c r="J209" s="47">
        <v>0</v>
      </c>
      <c r="K209" s="54"/>
      <c r="L209" s="55"/>
      <c r="R209" s="47">
        <v>1</v>
      </c>
    </row>
    <row r="210" spans="1:18" x14ac:dyDescent="0.2">
      <c r="A210" s="29" t="s">
        <v>1213</v>
      </c>
      <c r="B210" s="56" t="s">
        <v>1218</v>
      </c>
      <c r="R210" s="47">
        <v>1</v>
      </c>
    </row>
    <row r="211" spans="1:18" x14ac:dyDescent="0.2">
      <c r="A211" s="29" t="s">
        <v>842</v>
      </c>
      <c r="B211" s="56" t="s">
        <v>921</v>
      </c>
      <c r="R211" s="47">
        <v>5</v>
      </c>
    </row>
    <row r="212" spans="1:18" x14ac:dyDescent="0.2">
      <c r="A212" s="29" t="s">
        <v>1079</v>
      </c>
      <c r="B212" s="56" t="s">
        <v>1118</v>
      </c>
      <c r="R212" s="47">
        <v>4</v>
      </c>
    </row>
    <row r="213" spans="1:18" x14ac:dyDescent="0.2">
      <c r="A213" s="29" t="s">
        <v>493</v>
      </c>
      <c r="B213" s="56" t="s">
        <v>517</v>
      </c>
      <c r="C213" s="54"/>
      <c r="D213" s="54"/>
      <c r="I213" s="54"/>
      <c r="K213" s="54"/>
      <c r="L213" s="55"/>
      <c r="N213" s="47">
        <v>1</v>
      </c>
      <c r="R213" s="47">
        <v>4</v>
      </c>
    </row>
    <row r="214" spans="1:18" x14ac:dyDescent="0.2">
      <c r="A214" s="29" t="s">
        <v>50</v>
      </c>
      <c r="B214" s="56" t="s">
        <v>51</v>
      </c>
      <c r="C214" s="54"/>
      <c r="D214" s="54"/>
      <c r="I214" s="54"/>
      <c r="J214" s="47">
        <v>3</v>
      </c>
      <c r="K214" s="54"/>
      <c r="L214" s="55"/>
      <c r="R214" s="47">
        <v>4</v>
      </c>
    </row>
    <row r="215" spans="1:18" x14ac:dyDescent="0.2">
      <c r="A215" s="29" t="s">
        <v>263</v>
      </c>
      <c r="B215" s="56" t="s">
        <v>496</v>
      </c>
      <c r="R215" s="47">
        <v>1</v>
      </c>
    </row>
    <row r="216" spans="1:18" x14ac:dyDescent="0.2">
      <c r="A216" s="29" t="s">
        <v>1002</v>
      </c>
      <c r="B216" s="56" t="s">
        <v>1008</v>
      </c>
      <c r="R216" s="47">
        <v>2</v>
      </c>
    </row>
    <row r="217" spans="1:18" x14ac:dyDescent="0.2">
      <c r="A217" s="29" t="s">
        <v>52</v>
      </c>
      <c r="B217" s="56" t="s">
        <v>383</v>
      </c>
      <c r="C217" s="54"/>
      <c r="D217" s="54"/>
      <c r="I217" s="54"/>
      <c r="J217" s="47">
        <v>2</v>
      </c>
      <c r="K217" s="54"/>
      <c r="L217" s="55"/>
    </row>
    <row r="218" spans="1:18" x14ac:dyDescent="0.2">
      <c r="A218" s="29" t="s">
        <v>1214</v>
      </c>
      <c r="B218" s="56" t="s">
        <v>1217</v>
      </c>
      <c r="R218" s="47">
        <v>1</v>
      </c>
    </row>
    <row r="219" spans="1:18" x14ac:dyDescent="0.2">
      <c r="A219" s="29" t="s">
        <v>53</v>
      </c>
      <c r="B219" s="56" t="s">
        <v>464</v>
      </c>
      <c r="C219" s="54"/>
      <c r="D219" s="54"/>
      <c r="I219" s="54"/>
      <c r="J219" s="47">
        <v>2</v>
      </c>
      <c r="K219" s="54"/>
      <c r="L219" s="55"/>
      <c r="N219" s="47">
        <v>1</v>
      </c>
      <c r="R219" s="47">
        <v>3</v>
      </c>
    </row>
    <row r="220" spans="1:18" x14ac:dyDescent="0.2">
      <c r="A220" s="29" t="s">
        <v>1215</v>
      </c>
      <c r="B220" s="56" t="s">
        <v>511</v>
      </c>
      <c r="R220" s="47">
        <v>1</v>
      </c>
    </row>
    <row r="221" spans="1:18" x14ac:dyDescent="0.2">
      <c r="A221" s="29" t="s">
        <v>172</v>
      </c>
      <c r="B221" s="56" t="s">
        <v>385</v>
      </c>
      <c r="C221" s="54"/>
      <c r="D221" s="54"/>
      <c r="I221" s="54"/>
      <c r="J221" s="47">
        <v>1</v>
      </c>
      <c r="K221" s="54"/>
      <c r="L221" s="55"/>
      <c r="R221" s="47">
        <v>2</v>
      </c>
    </row>
    <row r="222" spans="1:18" x14ac:dyDescent="0.2">
      <c r="A222" s="29" t="s">
        <v>41</v>
      </c>
      <c r="B222" s="56" t="s">
        <v>42</v>
      </c>
      <c r="R222" s="47">
        <v>1</v>
      </c>
    </row>
    <row r="223" spans="1:18" x14ac:dyDescent="0.2">
      <c r="A223" s="29" t="s">
        <v>987</v>
      </c>
      <c r="B223" s="56" t="s">
        <v>988</v>
      </c>
      <c r="R223" s="47">
        <v>1</v>
      </c>
    </row>
  </sheetData>
  <sortState ref="A26:ALI163">
    <sortCondition ref="A26:A163"/>
  </sortState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17"/>
  <sheetViews>
    <sheetView zoomScaleNormal="100" workbookViewId="0"/>
  </sheetViews>
  <sheetFormatPr defaultRowHeight="14.25" x14ac:dyDescent="0.2"/>
  <cols>
    <col min="2" max="2" width="17.25" bestFit="1" customWidth="1"/>
  </cols>
  <sheetData>
    <row r="1" spans="1:19" ht="15" x14ac:dyDescent="0.25">
      <c r="A1" s="1" t="s">
        <v>1748</v>
      </c>
    </row>
    <row r="2" spans="1:19" x14ac:dyDescent="0.2">
      <c r="A2" t="s">
        <v>1747</v>
      </c>
    </row>
    <row r="3" spans="1:19" x14ac:dyDescent="0.2">
      <c r="A3" t="s">
        <v>1750</v>
      </c>
    </row>
    <row r="5" spans="1:19" x14ac:dyDescent="0.2">
      <c r="B5" t="s">
        <v>1744</v>
      </c>
      <c r="C5" t="s">
        <v>1718</v>
      </c>
      <c r="D5" t="s">
        <v>1719</v>
      </c>
      <c r="E5" t="s">
        <v>1720</v>
      </c>
      <c r="F5" t="s">
        <v>1721</v>
      </c>
      <c r="G5" t="s">
        <v>1722</v>
      </c>
      <c r="H5" t="s">
        <v>1723</v>
      </c>
      <c r="I5" t="s">
        <v>1724</v>
      </c>
      <c r="J5" t="s">
        <v>1725</v>
      </c>
      <c r="K5" t="s">
        <v>1726</v>
      </c>
      <c r="L5" t="s">
        <v>1727</v>
      </c>
      <c r="M5" t="s">
        <v>1728</v>
      </c>
      <c r="N5" t="s">
        <v>1729</v>
      </c>
      <c r="O5" t="s">
        <v>1730</v>
      </c>
      <c r="P5" t="s">
        <v>1731</v>
      </c>
      <c r="Q5" t="s">
        <v>1732</v>
      </c>
      <c r="R5" t="s">
        <v>1752</v>
      </c>
      <c r="S5" t="s">
        <v>1754</v>
      </c>
    </row>
    <row r="6" spans="1:19" x14ac:dyDescent="0.2">
      <c r="B6" t="s">
        <v>1745</v>
      </c>
      <c r="C6" t="s">
        <v>1733</v>
      </c>
      <c r="D6" t="s">
        <v>1734</v>
      </c>
      <c r="E6" t="s">
        <v>1735</v>
      </c>
      <c r="F6" t="s">
        <v>1736</v>
      </c>
      <c r="G6" t="s">
        <v>1737</v>
      </c>
      <c r="H6" t="s">
        <v>1738</v>
      </c>
      <c r="I6" t="s">
        <v>1739</v>
      </c>
      <c r="J6" t="s">
        <v>1740</v>
      </c>
      <c r="K6" t="s">
        <v>1255</v>
      </c>
      <c r="L6" t="s">
        <v>1741</v>
      </c>
      <c r="M6" t="s">
        <v>1742</v>
      </c>
      <c r="N6" t="s">
        <v>1743</v>
      </c>
      <c r="O6" t="s">
        <v>1052</v>
      </c>
      <c r="P6" t="s">
        <v>30</v>
      </c>
      <c r="Q6" t="s">
        <v>1127</v>
      </c>
      <c r="R6" t="s">
        <v>1753</v>
      </c>
      <c r="S6" t="s">
        <v>1755</v>
      </c>
    </row>
    <row r="7" spans="1:19" x14ac:dyDescent="0.2">
      <c r="A7" t="s">
        <v>1515</v>
      </c>
      <c r="B7" t="s">
        <v>1746</v>
      </c>
    </row>
    <row r="8" spans="1:19" hidden="1" x14ac:dyDescent="0.2">
      <c r="A8">
        <v>2013</v>
      </c>
      <c r="B8">
        <v>200</v>
      </c>
      <c r="C8">
        <v>33</v>
      </c>
      <c r="D8">
        <v>48</v>
      </c>
      <c r="E8">
        <v>26</v>
      </c>
      <c r="F8">
        <v>38</v>
      </c>
      <c r="G8">
        <v>40</v>
      </c>
      <c r="H8">
        <v>59</v>
      </c>
      <c r="I8">
        <v>52</v>
      </c>
    </row>
    <row r="9" spans="1:19" hidden="1" x14ac:dyDescent="0.2">
      <c r="A9">
        <v>2014</v>
      </c>
      <c r="B9">
        <v>200</v>
      </c>
      <c r="C9">
        <v>34</v>
      </c>
      <c r="D9">
        <v>51</v>
      </c>
      <c r="E9">
        <v>59</v>
      </c>
      <c r="F9">
        <v>38</v>
      </c>
      <c r="G9">
        <v>46</v>
      </c>
      <c r="H9">
        <v>44</v>
      </c>
      <c r="I9">
        <v>56</v>
      </c>
      <c r="J9">
        <v>35</v>
      </c>
    </row>
    <row r="10" spans="1:19" x14ac:dyDescent="0.2">
      <c r="A10">
        <v>2015</v>
      </c>
      <c r="B10">
        <v>500</v>
      </c>
      <c r="C10">
        <v>67</v>
      </c>
      <c r="D10">
        <v>58</v>
      </c>
      <c r="E10">
        <v>74</v>
      </c>
      <c r="F10">
        <v>48</v>
      </c>
      <c r="G10">
        <v>74</v>
      </c>
      <c r="H10">
        <v>50</v>
      </c>
      <c r="I10">
        <v>76</v>
      </c>
      <c r="J10">
        <v>73</v>
      </c>
      <c r="K10" t="s">
        <v>1675</v>
      </c>
      <c r="L10" t="s">
        <v>1675</v>
      </c>
      <c r="M10" t="s">
        <v>1675</v>
      </c>
      <c r="N10" t="s">
        <v>1675</v>
      </c>
      <c r="O10" t="s">
        <v>1675</v>
      </c>
      <c r="P10" t="s">
        <v>1675</v>
      </c>
      <c r="Q10" t="s">
        <v>1675</v>
      </c>
      <c r="R10">
        <v>56</v>
      </c>
      <c r="S10">
        <v>54</v>
      </c>
    </row>
    <row r="11" spans="1:19" x14ac:dyDescent="0.2">
      <c r="A11">
        <v>2016</v>
      </c>
      <c r="B11">
        <v>500</v>
      </c>
      <c r="C11">
        <v>71</v>
      </c>
      <c r="D11">
        <v>66</v>
      </c>
      <c r="E11">
        <v>63</v>
      </c>
      <c r="F11">
        <v>27</v>
      </c>
      <c r="G11">
        <v>61</v>
      </c>
      <c r="H11">
        <v>38</v>
      </c>
      <c r="I11">
        <v>66</v>
      </c>
      <c r="J11">
        <v>56</v>
      </c>
      <c r="K11">
        <v>56</v>
      </c>
      <c r="L11">
        <v>55</v>
      </c>
      <c r="M11">
        <v>71</v>
      </c>
      <c r="N11">
        <v>58</v>
      </c>
      <c r="O11">
        <v>59</v>
      </c>
      <c r="P11">
        <v>56</v>
      </c>
      <c r="R11">
        <v>57</v>
      </c>
      <c r="S11">
        <v>59</v>
      </c>
    </row>
    <row r="12" spans="1:19" x14ac:dyDescent="0.2">
      <c r="A12">
        <v>2017</v>
      </c>
      <c r="B12" t="s">
        <v>1675</v>
      </c>
      <c r="C12" t="s">
        <v>1675</v>
      </c>
      <c r="D12" t="s">
        <v>1675</v>
      </c>
      <c r="E12" t="s">
        <v>1675</v>
      </c>
      <c r="F12" t="s">
        <v>1675</v>
      </c>
      <c r="G12" t="s">
        <v>1675</v>
      </c>
      <c r="H12" t="s">
        <v>1675</v>
      </c>
      <c r="I12" t="s">
        <v>1675</v>
      </c>
      <c r="J12" t="s">
        <v>1675</v>
      </c>
      <c r="K12" t="s">
        <v>1675</v>
      </c>
      <c r="L12" t="s">
        <v>1675</v>
      </c>
      <c r="M12" t="s">
        <v>1675</v>
      </c>
      <c r="N12" t="s">
        <v>1675</v>
      </c>
      <c r="O12" t="s">
        <v>1675</v>
      </c>
      <c r="P12" t="s">
        <v>1675</v>
      </c>
      <c r="Q12" t="s">
        <v>1675</v>
      </c>
      <c r="R12" t="s">
        <v>1675</v>
      </c>
      <c r="S12" t="s">
        <v>1675</v>
      </c>
    </row>
    <row r="13" spans="1:19" x14ac:dyDescent="0.2">
      <c r="A13">
        <v>2018</v>
      </c>
      <c r="B13">
        <v>500</v>
      </c>
      <c r="C13">
        <v>74</v>
      </c>
      <c r="D13">
        <v>56</v>
      </c>
      <c r="E13">
        <v>53</v>
      </c>
      <c r="F13">
        <v>46</v>
      </c>
      <c r="G13">
        <v>59</v>
      </c>
      <c r="H13">
        <v>58</v>
      </c>
      <c r="I13">
        <v>101</v>
      </c>
      <c r="J13">
        <v>59</v>
      </c>
      <c r="K13">
        <v>55</v>
      </c>
      <c r="L13">
        <v>81</v>
      </c>
      <c r="M13" t="s">
        <v>1675</v>
      </c>
      <c r="N13">
        <v>56</v>
      </c>
      <c r="O13">
        <v>54</v>
      </c>
      <c r="P13">
        <v>76</v>
      </c>
      <c r="Q13">
        <v>93</v>
      </c>
      <c r="R13">
        <v>73</v>
      </c>
      <c r="S13">
        <v>76</v>
      </c>
    </row>
    <row r="14" spans="1:19" x14ac:dyDescent="0.2">
      <c r="A14">
        <v>2019</v>
      </c>
      <c r="B14">
        <v>500</v>
      </c>
      <c r="C14">
        <v>62</v>
      </c>
      <c r="D14">
        <v>60</v>
      </c>
      <c r="E14">
        <v>65</v>
      </c>
      <c r="F14">
        <v>37</v>
      </c>
      <c r="G14">
        <v>51</v>
      </c>
      <c r="H14">
        <v>47</v>
      </c>
      <c r="I14">
        <v>83</v>
      </c>
      <c r="J14">
        <v>41</v>
      </c>
      <c r="K14">
        <v>48</v>
      </c>
      <c r="L14">
        <v>73</v>
      </c>
      <c r="M14" t="s">
        <v>1675</v>
      </c>
      <c r="N14">
        <v>50</v>
      </c>
      <c r="O14">
        <v>58</v>
      </c>
      <c r="P14">
        <v>64</v>
      </c>
      <c r="Q14">
        <v>68</v>
      </c>
      <c r="R14">
        <v>59</v>
      </c>
      <c r="S14">
        <v>62</v>
      </c>
    </row>
    <row r="15" spans="1:19" x14ac:dyDescent="0.2">
      <c r="A15">
        <v>2020</v>
      </c>
      <c r="B15">
        <v>500</v>
      </c>
      <c r="C15">
        <v>71</v>
      </c>
      <c r="D15">
        <v>65</v>
      </c>
      <c r="E15">
        <v>68</v>
      </c>
      <c r="F15">
        <v>56</v>
      </c>
      <c r="G15">
        <v>58</v>
      </c>
      <c r="H15">
        <v>59</v>
      </c>
      <c r="I15">
        <v>75</v>
      </c>
      <c r="J15">
        <v>54</v>
      </c>
      <c r="K15">
        <v>56</v>
      </c>
      <c r="L15">
        <v>73</v>
      </c>
      <c r="M15" t="s">
        <v>1675</v>
      </c>
      <c r="N15">
        <v>54</v>
      </c>
      <c r="O15">
        <v>57</v>
      </c>
      <c r="P15">
        <v>62</v>
      </c>
      <c r="Q15">
        <v>43</v>
      </c>
      <c r="R15">
        <v>59</v>
      </c>
      <c r="S15">
        <v>52</v>
      </c>
    </row>
    <row r="16" spans="1:19" x14ac:dyDescent="0.2">
      <c r="A16">
        <v>2021</v>
      </c>
      <c r="B16">
        <v>500</v>
      </c>
      <c r="C16">
        <v>56</v>
      </c>
      <c r="D16">
        <v>77</v>
      </c>
      <c r="E16">
        <v>53</v>
      </c>
      <c r="F16">
        <v>35</v>
      </c>
      <c r="G16">
        <v>58</v>
      </c>
      <c r="H16">
        <v>55</v>
      </c>
      <c r="I16">
        <v>72</v>
      </c>
      <c r="K16">
        <v>64</v>
      </c>
      <c r="M16" t="s">
        <v>1675</v>
      </c>
      <c r="N16">
        <v>44</v>
      </c>
      <c r="O16" t="s">
        <v>1675</v>
      </c>
      <c r="P16">
        <v>64</v>
      </c>
      <c r="Q16">
        <v>55</v>
      </c>
      <c r="R16" t="s">
        <v>1675</v>
      </c>
      <c r="S16" t="s">
        <v>1675</v>
      </c>
    </row>
    <row r="17" spans="1:19" x14ac:dyDescent="0.2">
      <c r="A17">
        <v>2022</v>
      </c>
      <c r="B17">
        <v>500</v>
      </c>
      <c r="C17" t="s">
        <v>1675</v>
      </c>
      <c r="D17" t="s">
        <v>1675</v>
      </c>
      <c r="E17" t="s">
        <v>1675</v>
      </c>
      <c r="F17" t="s">
        <v>1675</v>
      </c>
      <c r="G17" t="s">
        <v>1675</v>
      </c>
      <c r="H17" t="s">
        <v>1675</v>
      </c>
      <c r="I17">
        <v>101</v>
      </c>
      <c r="J17">
        <v>67</v>
      </c>
      <c r="K17">
        <v>67</v>
      </c>
      <c r="L17" t="s">
        <v>1675</v>
      </c>
      <c r="M17" t="s">
        <v>1675</v>
      </c>
      <c r="N17" t="s">
        <v>1675</v>
      </c>
      <c r="O17" t="s">
        <v>1675</v>
      </c>
      <c r="P17" t="s">
        <v>1675</v>
      </c>
      <c r="Q17" t="s">
        <v>1675</v>
      </c>
      <c r="R17">
        <v>74</v>
      </c>
      <c r="S17">
        <v>75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5"/>
  <sheetViews>
    <sheetView zoomScale="70" zoomScaleNormal="70" workbookViewId="0">
      <selection activeCell="B42" sqref="B42"/>
    </sheetView>
  </sheetViews>
  <sheetFormatPr defaultColWidth="9" defaultRowHeight="14.25" x14ac:dyDescent="0.2"/>
  <cols>
    <col min="1" max="1" width="32.375" customWidth="1"/>
    <col min="2" max="2" width="32.375" style="7" customWidth="1"/>
    <col min="3" max="13" width="5.875" style="19" customWidth="1"/>
    <col min="15" max="18" width="9" style="19"/>
  </cols>
  <sheetData>
    <row r="1" spans="1:28" ht="15" x14ac:dyDescent="0.25">
      <c r="A1" t="s">
        <v>1390</v>
      </c>
      <c r="B1" s="1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2"/>
      <c r="O1" s="15"/>
      <c r="P1" s="15"/>
      <c r="Q1" s="15"/>
      <c r="R1" s="15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" x14ac:dyDescent="0.25">
      <c r="A2" s="1" t="s">
        <v>1381</v>
      </c>
      <c r="B2" s="1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2"/>
      <c r="O2" s="15"/>
      <c r="P2" s="15"/>
      <c r="Q2" s="15"/>
      <c r="R2" s="15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" x14ac:dyDescent="0.25">
      <c r="A3" s="1"/>
      <c r="B3" s="5"/>
    </row>
    <row r="4" spans="1:28" ht="15" x14ac:dyDescent="0.25">
      <c r="C4" s="25">
        <v>2005</v>
      </c>
      <c r="D4" s="25">
        <v>2006</v>
      </c>
      <c r="E4" s="25">
        <v>2007</v>
      </c>
      <c r="F4" s="25">
        <v>2008</v>
      </c>
      <c r="G4" s="25">
        <v>2009</v>
      </c>
      <c r="H4" s="25">
        <v>2010</v>
      </c>
      <c r="I4" s="25">
        <v>2011</v>
      </c>
      <c r="J4" s="25">
        <v>2012</v>
      </c>
      <c r="K4" s="25">
        <v>2013</v>
      </c>
      <c r="L4" s="25">
        <v>2014</v>
      </c>
      <c r="M4" s="25">
        <v>2015</v>
      </c>
      <c r="N4" s="8">
        <v>2016</v>
      </c>
      <c r="O4" s="25">
        <v>2017</v>
      </c>
      <c r="P4" s="25">
        <v>2018</v>
      </c>
      <c r="Q4" s="34">
        <v>2019</v>
      </c>
      <c r="R4" s="34">
        <v>2020</v>
      </c>
    </row>
    <row r="5" spans="1:28" s="1" customFormat="1" ht="15" x14ac:dyDescent="0.25">
      <c r="A5" s="1" t="s">
        <v>978</v>
      </c>
      <c r="B5" s="5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8">
        <v>8</v>
      </c>
      <c r="O5" s="34"/>
      <c r="P5" s="34"/>
      <c r="Q5" s="34"/>
      <c r="R5" s="34"/>
    </row>
    <row r="6" spans="1:28" ht="15" x14ac:dyDescent="0.25">
      <c r="A6" s="1" t="s">
        <v>98</v>
      </c>
      <c r="B6" s="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8"/>
      <c r="O6" s="25"/>
    </row>
    <row r="7" spans="1:28" ht="15" x14ac:dyDescent="0.25">
      <c r="A7" s="10" t="s">
        <v>265</v>
      </c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2"/>
      <c r="O7" s="15"/>
    </row>
    <row r="8" spans="1:28" x14ac:dyDescent="0.2">
      <c r="A8" t="s">
        <v>26</v>
      </c>
      <c r="C8" s="135"/>
      <c r="D8" s="135"/>
      <c r="E8" s="135"/>
      <c r="F8" s="135"/>
      <c r="G8" s="135"/>
      <c r="H8" s="135"/>
      <c r="I8" s="135"/>
      <c r="J8" s="135"/>
      <c r="K8" s="15"/>
      <c r="L8" s="15"/>
      <c r="M8" s="15"/>
      <c r="N8" s="4">
        <v>4.75</v>
      </c>
      <c r="O8" s="15"/>
    </row>
    <row r="9" spans="1:28" x14ac:dyDescent="0.2">
      <c r="A9" t="s">
        <v>27</v>
      </c>
      <c r="C9" s="135"/>
      <c r="D9" s="135"/>
      <c r="E9" s="135"/>
      <c r="F9" s="135"/>
      <c r="G9" s="135"/>
      <c r="H9" s="135"/>
      <c r="I9" s="135"/>
      <c r="J9" s="135"/>
      <c r="K9" s="15"/>
      <c r="L9" s="15"/>
      <c r="M9" s="15"/>
      <c r="N9" s="4">
        <v>0.28000000000000003</v>
      </c>
      <c r="O9" s="15"/>
    </row>
    <row r="10" spans="1:28" x14ac:dyDescent="0.2">
      <c r="A10" t="s">
        <v>100</v>
      </c>
      <c r="C10" s="135"/>
      <c r="D10" s="135"/>
      <c r="E10" s="135"/>
      <c r="F10" s="135"/>
      <c r="G10" s="135"/>
      <c r="H10" s="135"/>
      <c r="I10" s="135"/>
      <c r="J10" s="135"/>
      <c r="K10" s="15"/>
      <c r="L10" s="15"/>
      <c r="M10" s="15"/>
      <c r="N10" s="4">
        <v>9.4</v>
      </c>
      <c r="O10" s="15"/>
    </row>
    <row r="11" spans="1:28" x14ac:dyDescent="0.2">
      <c r="A11" t="s">
        <v>322</v>
      </c>
      <c r="C11" s="135"/>
      <c r="D11" s="135"/>
      <c r="E11" s="135"/>
      <c r="F11" s="135"/>
      <c r="G11" s="135"/>
      <c r="H11" s="135"/>
      <c r="I11" s="135"/>
      <c r="J11" s="135"/>
      <c r="K11" s="15"/>
      <c r="L11" s="15"/>
      <c r="M11" s="15"/>
      <c r="N11" s="4">
        <v>0.78</v>
      </c>
      <c r="O11" s="15"/>
    </row>
    <row r="12" spans="1:28" x14ac:dyDescent="0.2">
      <c r="A12" t="s">
        <v>23</v>
      </c>
      <c r="C12" s="135"/>
      <c r="D12" s="135"/>
      <c r="E12" s="135"/>
      <c r="F12" s="135"/>
      <c r="G12" s="135"/>
      <c r="H12" s="135"/>
      <c r="I12" s="135"/>
      <c r="J12" s="135"/>
      <c r="K12" s="15"/>
      <c r="L12" s="15"/>
      <c r="M12" s="15"/>
      <c r="N12" s="4">
        <v>18.600000000000001</v>
      </c>
      <c r="O12" s="15"/>
    </row>
    <row r="13" spans="1:28" x14ac:dyDescent="0.2">
      <c r="A13" t="s">
        <v>101</v>
      </c>
      <c r="C13" s="135"/>
      <c r="D13" s="135"/>
      <c r="E13" s="135"/>
      <c r="F13" s="135"/>
      <c r="G13" s="135"/>
      <c r="H13" s="135"/>
      <c r="I13" s="135"/>
      <c r="J13" s="135"/>
      <c r="K13" s="15"/>
      <c r="L13" s="15"/>
      <c r="M13" s="15"/>
      <c r="N13" s="4">
        <v>6.89</v>
      </c>
      <c r="O13" s="15"/>
    </row>
    <row r="14" spans="1:28" x14ac:dyDescent="0.2">
      <c r="C14" s="135"/>
      <c r="D14" s="135"/>
      <c r="E14" s="135"/>
      <c r="F14" s="135"/>
      <c r="G14" s="135"/>
      <c r="H14" s="135"/>
      <c r="I14" s="135"/>
      <c r="J14" s="135"/>
      <c r="K14" s="15"/>
      <c r="L14" s="15"/>
      <c r="M14" s="15"/>
      <c r="N14" s="2"/>
      <c r="O14" s="15"/>
    </row>
    <row r="15" spans="1:28" ht="15" x14ac:dyDescent="0.25">
      <c r="A15" s="1" t="s">
        <v>104</v>
      </c>
      <c r="B15" s="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8"/>
      <c r="O15" s="25"/>
    </row>
    <row r="16" spans="1:28" x14ac:dyDescent="0.2">
      <c r="A16" t="s">
        <v>105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2">
        <v>1</v>
      </c>
      <c r="O16" s="15"/>
    </row>
    <row r="17" spans="1:15" x14ac:dyDescent="0.2">
      <c r="A17" t="s">
        <v>106</v>
      </c>
      <c r="B17" s="7" t="s">
        <v>438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2">
        <v>1</v>
      </c>
      <c r="O17" s="15"/>
    </row>
    <row r="18" spans="1:15" x14ac:dyDescent="0.2">
      <c r="A18" t="s">
        <v>36</v>
      </c>
      <c r="B18" s="7" t="s">
        <v>37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2">
        <v>2</v>
      </c>
      <c r="O18" s="15"/>
    </row>
    <row r="19" spans="1:15" x14ac:dyDescent="0.2"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2"/>
      <c r="O19" s="15"/>
    </row>
    <row r="20" spans="1:15" x14ac:dyDescent="0.2">
      <c r="A20" t="s">
        <v>69</v>
      </c>
      <c r="B20" s="7" t="s">
        <v>70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2">
        <v>1</v>
      </c>
      <c r="O20" s="15"/>
    </row>
    <row r="21" spans="1:15" x14ac:dyDescent="0.2"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2"/>
      <c r="O21" s="15"/>
    </row>
    <row r="22" spans="1:15" x14ac:dyDescent="0.2">
      <c r="A22" t="s">
        <v>121</v>
      </c>
      <c r="B22" s="7" t="s">
        <v>317</v>
      </c>
      <c r="N22" s="2">
        <v>1</v>
      </c>
    </row>
    <row r="23" spans="1:15" x14ac:dyDescent="0.2">
      <c r="A23" t="s">
        <v>54</v>
      </c>
      <c r="B23" s="7" t="s">
        <v>870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2">
        <v>1</v>
      </c>
      <c r="O23" s="15"/>
    </row>
    <row r="24" spans="1:15" x14ac:dyDescent="0.2">
      <c r="A24" t="s">
        <v>20</v>
      </c>
      <c r="B24" s="7" t="s">
        <v>319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2">
        <v>2</v>
      </c>
      <c r="O24" s="15"/>
    </row>
    <row r="25" spans="1:15" x14ac:dyDescent="0.2">
      <c r="A25" t="s">
        <v>31</v>
      </c>
      <c r="B25" s="7" t="s">
        <v>327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2">
        <v>1</v>
      </c>
      <c r="O25" s="15"/>
    </row>
    <row r="26" spans="1:15" x14ac:dyDescent="0.2">
      <c r="A26" t="s">
        <v>399</v>
      </c>
      <c r="B26" s="7" t="s">
        <v>46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2">
        <v>1</v>
      </c>
      <c r="O26" s="15"/>
    </row>
    <row r="27" spans="1:15" x14ac:dyDescent="0.2">
      <c r="A27" t="s">
        <v>233</v>
      </c>
      <c r="B27" s="7" t="s">
        <v>331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">
        <v>2</v>
      </c>
      <c r="O27" s="15"/>
    </row>
    <row r="28" spans="1:15" x14ac:dyDescent="0.2">
      <c r="A28" t="s">
        <v>28</v>
      </c>
      <c r="B28" s="7" t="s">
        <v>332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2">
        <v>4</v>
      </c>
      <c r="O28" s="15"/>
    </row>
    <row r="29" spans="1:15" ht="15" x14ac:dyDescent="0.25">
      <c r="A29" t="s">
        <v>281</v>
      </c>
      <c r="B29" s="7" t="s">
        <v>871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">
        <v>2</v>
      </c>
      <c r="O29" s="25"/>
    </row>
    <row r="30" spans="1:15" ht="15" x14ac:dyDescent="0.25">
      <c r="A30" t="s">
        <v>24</v>
      </c>
      <c r="B30" s="7" t="s">
        <v>320</v>
      </c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">
        <v>2</v>
      </c>
      <c r="O30" s="25"/>
    </row>
    <row r="31" spans="1:15" ht="15" x14ac:dyDescent="0.25">
      <c r="A31" t="s">
        <v>134</v>
      </c>
      <c r="B31" s="7" t="s">
        <v>334</v>
      </c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">
        <v>3</v>
      </c>
      <c r="O31" s="25"/>
    </row>
    <row r="32" spans="1:15" x14ac:dyDescent="0.2">
      <c r="A32" t="s">
        <v>7</v>
      </c>
      <c r="B32" s="7" t="s">
        <v>1806</v>
      </c>
      <c r="N32" s="2">
        <v>3</v>
      </c>
    </row>
    <row r="33" spans="1:29" s="1" customFormat="1" ht="15" x14ac:dyDescent="0.25">
      <c r="A33" t="s">
        <v>11</v>
      </c>
      <c r="B33" s="7" t="s">
        <v>47</v>
      </c>
      <c r="C33" s="34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9">
        <v>4</v>
      </c>
      <c r="O33" s="32"/>
      <c r="P33" s="25"/>
      <c r="Q33" s="25"/>
      <c r="R33" s="25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">
      <c r="A34" t="s">
        <v>439</v>
      </c>
      <c r="B34" s="7" t="s">
        <v>337</v>
      </c>
      <c r="N34" s="2">
        <v>1</v>
      </c>
    </row>
    <row r="35" spans="1:29" x14ac:dyDescent="0.2">
      <c r="A35" t="s">
        <v>45</v>
      </c>
      <c r="B35" s="7" t="s">
        <v>338</v>
      </c>
      <c r="N35" s="2">
        <v>1</v>
      </c>
    </row>
    <row r="36" spans="1:29" x14ac:dyDescent="0.2">
      <c r="A36" t="s">
        <v>8</v>
      </c>
      <c r="B36" s="7" t="s">
        <v>336</v>
      </c>
      <c r="N36" s="2">
        <v>2</v>
      </c>
    </row>
    <row r="37" spans="1:29" x14ac:dyDescent="0.2">
      <c r="A37" t="s">
        <v>138</v>
      </c>
      <c r="B37" s="7" t="s">
        <v>339</v>
      </c>
      <c r="N37" s="2">
        <v>2</v>
      </c>
    </row>
    <row r="38" spans="1:29" x14ac:dyDescent="0.2">
      <c r="A38" t="s">
        <v>201</v>
      </c>
      <c r="B38" s="7" t="s">
        <v>358</v>
      </c>
      <c r="N38" s="2">
        <v>2</v>
      </c>
    </row>
    <row r="39" spans="1:29" x14ac:dyDescent="0.2">
      <c r="A39" t="s">
        <v>863</v>
      </c>
      <c r="B39" s="7" t="s">
        <v>329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2">
        <v>1</v>
      </c>
      <c r="O39" s="15"/>
    </row>
    <row r="40" spans="1:29" x14ac:dyDescent="0.2">
      <c r="A40" t="s">
        <v>128</v>
      </c>
      <c r="B40" s="7" t="s">
        <v>328</v>
      </c>
      <c r="N40" s="2">
        <v>1</v>
      </c>
    </row>
    <row r="41" spans="1:29" x14ac:dyDescent="0.2">
      <c r="A41" t="s">
        <v>9</v>
      </c>
      <c r="B41" s="7" t="s">
        <v>442</v>
      </c>
      <c r="N41" s="2">
        <v>1</v>
      </c>
    </row>
    <row r="42" spans="1:29" x14ac:dyDescent="0.2">
      <c r="N42" s="2"/>
    </row>
    <row r="43" spans="1:29" x14ac:dyDescent="0.2">
      <c r="A43" t="s">
        <v>477</v>
      </c>
      <c r="B43" s="7" t="s">
        <v>533</v>
      </c>
      <c r="N43" s="2">
        <v>1</v>
      </c>
    </row>
    <row r="44" spans="1:29" x14ac:dyDescent="0.2">
      <c r="A44" t="s">
        <v>155</v>
      </c>
      <c r="B44" s="7" t="s">
        <v>892</v>
      </c>
      <c r="N44" s="2">
        <v>1</v>
      </c>
    </row>
    <row r="45" spans="1:29" x14ac:dyDescent="0.2">
      <c r="A45" t="s">
        <v>864</v>
      </c>
      <c r="B45" s="7" t="s">
        <v>932</v>
      </c>
      <c r="N45" s="2">
        <v>1</v>
      </c>
    </row>
    <row r="46" spans="1:29" x14ac:dyDescent="0.2">
      <c r="A46" t="s">
        <v>865</v>
      </c>
      <c r="B46" s="7" t="s">
        <v>931</v>
      </c>
      <c r="N46" s="2">
        <v>2</v>
      </c>
    </row>
    <row r="47" spans="1:29" x14ac:dyDescent="0.2">
      <c r="A47" t="s">
        <v>173</v>
      </c>
      <c r="B47" s="7" t="s">
        <v>343</v>
      </c>
      <c r="N47" s="2">
        <v>3</v>
      </c>
    </row>
    <row r="48" spans="1:29" x14ac:dyDescent="0.2">
      <c r="A48" t="s">
        <v>264</v>
      </c>
      <c r="B48" s="7" t="s">
        <v>631</v>
      </c>
      <c r="N48" s="2">
        <v>1</v>
      </c>
    </row>
    <row r="49" spans="1:14" x14ac:dyDescent="0.2">
      <c r="A49" t="s">
        <v>867</v>
      </c>
      <c r="B49" s="7" t="s">
        <v>930</v>
      </c>
      <c r="N49" s="2">
        <v>1</v>
      </c>
    </row>
    <row r="50" spans="1:14" x14ac:dyDescent="0.2">
      <c r="A50" t="s">
        <v>270</v>
      </c>
      <c r="B50" s="7" t="s">
        <v>355</v>
      </c>
      <c r="N50" s="2">
        <v>1</v>
      </c>
    </row>
    <row r="51" spans="1:14" x14ac:dyDescent="0.2">
      <c r="A51" t="s">
        <v>711</v>
      </c>
      <c r="B51" s="7" t="s">
        <v>723</v>
      </c>
      <c r="N51" s="2">
        <v>1</v>
      </c>
    </row>
    <row r="52" spans="1:14" x14ac:dyDescent="0.2">
      <c r="A52" t="s">
        <v>244</v>
      </c>
      <c r="B52" s="7" t="s">
        <v>354</v>
      </c>
      <c r="N52" s="2">
        <v>4</v>
      </c>
    </row>
    <row r="53" spans="1:14" x14ac:dyDescent="0.2">
      <c r="A53" t="s">
        <v>176</v>
      </c>
      <c r="B53" s="7" t="s">
        <v>353</v>
      </c>
      <c r="N53" s="2">
        <v>3</v>
      </c>
    </row>
    <row r="54" spans="1:14" x14ac:dyDescent="0.2">
      <c r="A54" t="s">
        <v>406</v>
      </c>
      <c r="B54" s="7" t="s">
        <v>418</v>
      </c>
      <c r="N54" s="2">
        <v>1</v>
      </c>
    </row>
    <row r="55" spans="1:14" x14ac:dyDescent="0.2">
      <c r="A55" t="s">
        <v>295</v>
      </c>
      <c r="B55" s="7" t="s">
        <v>352</v>
      </c>
      <c r="N55" s="2">
        <v>2</v>
      </c>
    </row>
    <row r="56" spans="1:14" x14ac:dyDescent="0.2">
      <c r="A56" t="s">
        <v>216</v>
      </c>
      <c r="B56" s="7" t="s">
        <v>351</v>
      </c>
      <c r="N56" s="2">
        <v>2</v>
      </c>
    </row>
    <row r="57" spans="1:14" x14ac:dyDescent="0.2">
      <c r="A57" t="s">
        <v>868</v>
      </c>
      <c r="B57" s="7" t="s">
        <v>526</v>
      </c>
      <c r="N57" s="2">
        <v>1</v>
      </c>
    </row>
    <row r="58" spans="1:14" x14ac:dyDescent="0.2">
      <c r="A58" t="s">
        <v>486</v>
      </c>
      <c r="B58" s="7" t="s">
        <v>525</v>
      </c>
      <c r="N58" s="2">
        <v>1</v>
      </c>
    </row>
    <row r="59" spans="1:14" x14ac:dyDescent="0.2">
      <c r="A59" t="s">
        <v>130</v>
      </c>
      <c r="B59" s="7" t="s">
        <v>349</v>
      </c>
      <c r="N59" s="2">
        <v>1</v>
      </c>
    </row>
    <row r="60" spans="1:14" x14ac:dyDescent="0.2">
      <c r="A60" t="s">
        <v>234</v>
      </c>
      <c r="B60" s="7" t="s">
        <v>448</v>
      </c>
      <c r="N60" s="2">
        <v>3</v>
      </c>
    </row>
    <row r="61" spans="1:14" x14ac:dyDescent="0.2">
      <c r="A61" t="s">
        <v>123</v>
      </c>
      <c r="B61" s="7" t="s">
        <v>347</v>
      </c>
      <c r="N61" s="2">
        <v>3</v>
      </c>
    </row>
    <row r="62" spans="1:14" x14ac:dyDescent="0.2">
      <c r="A62" t="s">
        <v>303</v>
      </c>
      <c r="B62" s="7" t="s">
        <v>421</v>
      </c>
      <c r="N62" s="2">
        <v>3</v>
      </c>
    </row>
    <row r="63" spans="1:14" x14ac:dyDescent="0.2">
      <c r="A63" t="s">
        <v>408</v>
      </c>
      <c r="B63" s="7" t="s">
        <v>422</v>
      </c>
      <c r="N63" s="2">
        <v>1</v>
      </c>
    </row>
    <row r="64" spans="1:14" x14ac:dyDescent="0.2">
      <c r="A64" t="s">
        <v>296</v>
      </c>
      <c r="B64" s="7" t="s">
        <v>656</v>
      </c>
      <c r="N64" s="2">
        <v>2</v>
      </c>
    </row>
    <row r="65" spans="1:14" x14ac:dyDescent="0.2">
      <c r="A65" t="s">
        <v>304</v>
      </c>
      <c r="B65" s="7" t="s">
        <v>345</v>
      </c>
      <c r="N65" s="2">
        <v>4</v>
      </c>
    </row>
    <row r="66" spans="1:14" x14ac:dyDescent="0.2">
      <c r="A66" t="s">
        <v>487</v>
      </c>
      <c r="B66" s="7" t="s">
        <v>529</v>
      </c>
      <c r="N66" s="2">
        <v>1</v>
      </c>
    </row>
    <row r="67" spans="1:14" x14ac:dyDescent="0.2">
      <c r="A67" t="s">
        <v>185</v>
      </c>
      <c r="B67" s="7" t="s">
        <v>380</v>
      </c>
      <c r="N67" s="2">
        <v>1</v>
      </c>
    </row>
    <row r="68" spans="1:14" x14ac:dyDescent="0.2">
      <c r="A68" t="s">
        <v>29</v>
      </c>
      <c r="B68" s="7" t="s">
        <v>333</v>
      </c>
      <c r="N68" s="2">
        <v>1</v>
      </c>
    </row>
    <row r="69" spans="1:14" x14ac:dyDescent="0.2">
      <c r="A69" t="s">
        <v>253</v>
      </c>
      <c r="B69" s="7" t="s">
        <v>377</v>
      </c>
      <c r="N69" s="2">
        <v>1</v>
      </c>
    </row>
    <row r="70" spans="1:14" x14ac:dyDescent="0.2">
      <c r="A70" t="s">
        <v>186</v>
      </c>
      <c r="B70" s="7" t="s">
        <v>376</v>
      </c>
      <c r="N70" s="2">
        <v>1</v>
      </c>
    </row>
    <row r="71" spans="1:14" x14ac:dyDescent="0.2">
      <c r="A71" t="s">
        <v>187</v>
      </c>
      <c r="B71" s="7" t="s">
        <v>375</v>
      </c>
      <c r="N71" s="2">
        <v>1</v>
      </c>
    </row>
    <row r="72" spans="1:14" x14ac:dyDescent="0.2">
      <c r="A72" t="s">
        <v>291</v>
      </c>
      <c r="B72" s="7" t="s">
        <v>426</v>
      </c>
      <c r="N72" s="2">
        <v>1</v>
      </c>
    </row>
    <row r="73" spans="1:14" x14ac:dyDescent="0.2">
      <c r="A73" t="s">
        <v>573</v>
      </c>
      <c r="B73" s="7" t="s">
        <v>620</v>
      </c>
      <c r="N73" s="2">
        <v>1</v>
      </c>
    </row>
    <row r="74" spans="1:14" x14ac:dyDescent="0.2">
      <c r="A74" t="s">
        <v>188</v>
      </c>
      <c r="B74" s="7" t="s">
        <v>374</v>
      </c>
      <c r="N74" s="2">
        <v>1</v>
      </c>
    </row>
    <row r="75" spans="1:14" x14ac:dyDescent="0.2">
      <c r="A75" t="s">
        <v>189</v>
      </c>
      <c r="B75" s="7" t="s">
        <v>373</v>
      </c>
      <c r="N75" s="2">
        <v>3</v>
      </c>
    </row>
    <row r="76" spans="1:14" x14ac:dyDescent="0.2">
      <c r="A76" t="s">
        <v>514</v>
      </c>
      <c r="B76" s="7" t="s">
        <v>515</v>
      </c>
      <c r="N76" s="2">
        <v>1</v>
      </c>
    </row>
    <row r="77" spans="1:14" x14ac:dyDescent="0.2">
      <c r="A77" t="s">
        <v>13</v>
      </c>
      <c r="B77" s="7" t="s">
        <v>372</v>
      </c>
      <c r="N77" s="2">
        <v>1</v>
      </c>
    </row>
    <row r="78" spans="1:14" x14ac:dyDescent="0.2">
      <c r="A78" t="s">
        <v>190</v>
      </c>
      <c r="B78" s="7" t="s">
        <v>371</v>
      </c>
      <c r="N78" s="2">
        <v>4</v>
      </c>
    </row>
    <row r="79" spans="1:14" x14ac:dyDescent="0.2">
      <c r="A79" t="s">
        <v>158</v>
      </c>
      <c r="B79" s="7" t="s">
        <v>370</v>
      </c>
      <c r="N79" s="2">
        <v>1</v>
      </c>
    </row>
    <row r="80" spans="1:14" x14ac:dyDescent="0.2">
      <c r="A80" t="s">
        <v>256</v>
      </c>
      <c r="B80" s="7" t="s">
        <v>368</v>
      </c>
      <c r="N80" s="2">
        <v>2</v>
      </c>
    </row>
    <row r="81" spans="1:14" x14ac:dyDescent="0.2">
      <c r="A81" t="s">
        <v>396</v>
      </c>
      <c r="B81" s="7" t="s">
        <v>367</v>
      </c>
      <c r="N81" s="2">
        <v>1</v>
      </c>
    </row>
    <row r="82" spans="1:14" x14ac:dyDescent="0.2">
      <c r="A82" t="s">
        <v>860</v>
      </c>
      <c r="B82" s="7" t="s">
        <v>929</v>
      </c>
      <c r="N82" s="2">
        <v>1</v>
      </c>
    </row>
    <row r="83" spans="1:14" x14ac:dyDescent="0.2">
      <c r="A83" t="s">
        <v>161</v>
      </c>
      <c r="B83" s="7" t="s">
        <v>365</v>
      </c>
      <c r="N83" s="2">
        <v>2</v>
      </c>
    </row>
    <row r="84" spans="1:14" x14ac:dyDescent="0.2">
      <c r="A84" t="s">
        <v>671</v>
      </c>
      <c r="B84" s="7" t="s">
        <v>676</v>
      </c>
      <c r="N84" s="2">
        <v>4</v>
      </c>
    </row>
    <row r="85" spans="1:14" x14ac:dyDescent="0.2">
      <c r="A85" t="s">
        <v>193</v>
      </c>
      <c r="B85" s="7" t="s">
        <v>364</v>
      </c>
      <c r="N85" s="2">
        <v>2</v>
      </c>
    </row>
    <row r="86" spans="1:14" x14ac:dyDescent="0.2">
      <c r="A86" t="s">
        <v>307</v>
      </c>
      <c r="B86" s="7" t="s">
        <v>363</v>
      </c>
      <c r="N86" s="2">
        <v>1</v>
      </c>
    </row>
    <row r="87" spans="1:14" x14ac:dyDescent="0.2">
      <c r="A87" t="s">
        <v>299</v>
      </c>
      <c r="B87" s="7" t="s">
        <v>459</v>
      </c>
      <c r="N87" s="2">
        <v>1</v>
      </c>
    </row>
    <row r="88" spans="1:14" x14ac:dyDescent="0.2">
      <c r="A88" t="s">
        <v>109</v>
      </c>
      <c r="B88" s="7" t="s">
        <v>362</v>
      </c>
      <c r="N88" s="2">
        <v>6</v>
      </c>
    </row>
    <row r="89" spans="1:14" x14ac:dyDescent="0.2">
      <c r="A89" t="s">
        <v>195</v>
      </c>
      <c r="B89" s="7" t="s">
        <v>361</v>
      </c>
      <c r="N89" s="2">
        <v>3</v>
      </c>
    </row>
    <row r="90" spans="1:14" x14ac:dyDescent="0.2">
      <c r="A90" t="s">
        <v>220</v>
      </c>
      <c r="B90" s="7" t="s">
        <v>428</v>
      </c>
      <c r="N90" s="2">
        <v>1</v>
      </c>
    </row>
    <row r="91" spans="1:14" x14ac:dyDescent="0.2">
      <c r="A91" t="s">
        <v>199</v>
      </c>
      <c r="B91" s="7" t="s">
        <v>359</v>
      </c>
      <c r="N91" s="2">
        <v>1</v>
      </c>
    </row>
    <row r="92" spans="1:14" x14ac:dyDescent="0.2">
      <c r="A92" t="s">
        <v>135</v>
      </c>
      <c r="B92" s="7" t="s">
        <v>318</v>
      </c>
      <c r="N92" s="2">
        <v>1</v>
      </c>
    </row>
    <row r="93" spans="1:14" x14ac:dyDescent="0.2">
      <c r="A93" t="s">
        <v>869</v>
      </c>
      <c r="B93" s="7" t="s">
        <v>928</v>
      </c>
      <c r="N93" s="2">
        <v>1</v>
      </c>
    </row>
    <row r="94" spans="1:14" x14ac:dyDescent="0.2">
      <c r="A94" t="s">
        <v>308</v>
      </c>
      <c r="B94" s="7" t="s">
        <v>506</v>
      </c>
      <c r="N94" s="2">
        <v>5</v>
      </c>
    </row>
    <row r="95" spans="1:14" x14ac:dyDescent="0.2">
      <c r="A95" t="s">
        <v>866</v>
      </c>
      <c r="B95" s="7" t="s">
        <v>927</v>
      </c>
      <c r="N95" s="2">
        <v>2</v>
      </c>
    </row>
    <row r="96" spans="1:14" x14ac:dyDescent="0.2">
      <c r="A96" t="s">
        <v>167</v>
      </c>
      <c r="B96" s="7" t="s">
        <v>393</v>
      </c>
      <c r="N96" s="2">
        <v>3</v>
      </c>
    </row>
    <row r="97" spans="1:14" x14ac:dyDescent="0.2">
      <c r="A97" t="s">
        <v>203</v>
      </c>
      <c r="B97" s="7" t="s">
        <v>391</v>
      </c>
      <c r="N97" s="2">
        <v>4</v>
      </c>
    </row>
    <row r="98" spans="1:14" x14ac:dyDescent="0.2">
      <c r="A98" t="s">
        <v>413</v>
      </c>
      <c r="B98" s="7" t="s">
        <v>434</v>
      </c>
      <c r="N98" s="2">
        <v>1</v>
      </c>
    </row>
    <row r="99" spans="1:14" x14ac:dyDescent="0.2">
      <c r="A99" t="s">
        <v>169</v>
      </c>
      <c r="B99" s="7" t="s">
        <v>390</v>
      </c>
      <c r="N99" s="2">
        <v>3</v>
      </c>
    </row>
    <row r="100" spans="1:14" x14ac:dyDescent="0.2">
      <c r="A100" t="s">
        <v>840</v>
      </c>
      <c r="B100" s="7" t="s">
        <v>896</v>
      </c>
      <c r="N100" s="2">
        <v>1</v>
      </c>
    </row>
    <row r="101" spans="1:14" x14ac:dyDescent="0.2">
      <c r="A101" t="s">
        <v>275</v>
      </c>
      <c r="B101" s="7" t="s">
        <v>436</v>
      </c>
      <c r="N101" s="2">
        <v>1</v>
      </c>
    </row>
    <row r="102" spans="1:14" x14ac:dyDescent="0.2">
      <c r="A102" t="s">
        <v>215</v>
      </c>
      <c r="B102" s="7" t="s">
        <v>321</v>
      </c>
      <c r="N102" s="2">
        <v>1</v>
      </c>
    </row>
    <row r="103" spans="1:14" x14ac:dyDescent="0.2">
      <c r="N103" s="2"/>
    </row>
    <row r="104" spans="1:14" x14ac:dyDescent="0.2">
      <c r="N104" s="2"/>
    </row>
    <row r="105" spans="1:14" x14ac:dyDescent="0.2">
      <c r="N105" s="2"/>
    </row>
    <row r="106" spans="1:14" x14ac:dyDescent="0.2">
      <c r="N106" s="2"/>
    </row>
    <row r="107" spans="1:14" x14ac:dyDescent="0.2">
      <c r="N107" s="2"/>
    </row>
    <row r="108" spans="1:14" x14ac:dyDescent="0.2">
      <c r="N108" s="2"/>
    </row>
    <row r="109" spans="1:14" x14ac:dyDescent="0.2">
      <c r="N109" s="2"/>
    </row>
    <row r="110" spans="1:14" x14ac:dyDescent="0.2">
      <c r="N110" s="2"/>
    </row>
    <row r="111" spans="1:14" x14ac:dyDescent="0.2">
      <c r="N111" s="2"/>
    </row>
    <row r="112" spans="1:14" x14ac:dyDescent="0.2">
      <c r="N112" s="2"/>
    </row>
    <row r="113" spans="14:14" x14ac:dyDescent="0.2">
      <c r="N113" s="2"/>
    </row>
    <row r="114" spans="14:14" x14ac:dyDescent="0.2">
      <c r="N114" s="2"/>
    </row>
    <row r="115" spans="14:14" x14ac:dyDescent="0.2">
      <c r="N115" s="2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F319"/>
  <sheetViews>
    <sheetView zoomScale="85" zoomScaleNormal="85" workbookViewId="0"/>
  </sheetViews>
  <sheetFormatPr defaultColWidth="9" defaultRowHeight="12.75" x14ac:dyDescent="0.2"/>
  <cols>
    <col min="1" max="1" width="23.5" style="26" customWidth="1"/>
    <col min="2" max="2" width="27.5" style="87" customWidth="1"/>
    <col min="3" max="4" width="6.375" style="104" customWidth="1"/>
    <col min="5" max="5" width="6.375" style="27" customWidth="1"/>
    <col min="6" max="6" width="6.375" style="104" customWidth="1"/>
    <col min="7" max="7" width="6.375" style="27" customWidth="1"/>
    <col min="8" max="8" width="6.375" style="104" customWidth="1"/>
    <col min="9" max="9" width="6.375" style="27" customWidth="1"/>
    <col min="10" max="11" width="6.375" style="104" customWidth="1"/>
    <col min="12" max="12" width="6.375" style="27" customWidth="1"/>
    <col min="13" max="14" width="6.375" style="104" customWidth="1"/>
    <col min="15" max="16" width="6.375" style="27" customWidth="1"/>
    <col min="17" max="17" width="6.375" style="104" customWidth="1"/>
    <col min="18" max="18" width="6.125" style="27" customWidth="1"/>
    <col min="19" max="19" width="7.875" style="27" customWidth="1"/>
    <col min="20" max="20" width="6.375" style="104" customWidth="1"/>
    <col min="21" max="23" width="7.875" style="27" customWidth="1"/>
    <col min="24" max="1020" width="10.75" style="26" customWidth="1"/>
    <col min="1021" max="16384" width="9" style="26"/>
  </cols>
  <sheetData>
    <row r="1" spans="1:1012" x14ac:dyDescent="0.2">
      <c r="A1" s="26" t="s">
        <v>1520</v>
      </c>
      <c r="B1" s="86"/>
      <c r="X1" s="27"/>
    </row>
    <row r="2" spans="1:1012" x14ac:dyDescent="0.2">
      <c r="A2" s="86" t="s">
        <v>1302</v>
      </c>
      <c r="B2" s="86"/>
      <c r="X2" s="27"/>
    </row>
    <row r="3" spans="1:1012" x14ac:dyDescent="0.2">
      <c r="W3" s="26"/>
    </row>
    <row r="4" spans="1:1012" s="86" customFormat="1" x14ac:dyDescent="0.2">
      <c r="A4" s="86" t="s">
        <v>1414</v>
      </c>
      <c r="B4" s="88"/>
      <c r="C4" s="89">
        <v>2005</v>
      </c>
      <c r="D4" s="89">
        <v>2006</v>
      </c>
      <c r="E4" s="90">
        <v>2007</v>
      </c>
      <c r="F4" s="89">
        <v>2008</v>
      </c>
      <c r="G4" s="90">
        <v>2009</v>
      </c>
      <c r="H4" s="89">
        <v>2010</v>
      </c>
      <c r="I4" s="90">
        <v>2011</v>
      </c>
      <c r="J4" s="89">
        <v>2012</v>
      </c>
      <c r="K4" s="89">
        <v>2013</v>
      </c>
      <c r="L4" s="90">
        <v>2014</v>
      </c>
      <c r="M4" s="89">
        <v>2015</v>
      </c>
      <c r="N4" s="89">
        <v>2016</v>
      </c>
      <c r="O4" s="90">
        <v>2017</v>
      </c>
      <c r="P4" s="90">
        <v>2017</v>
      </c>
      <c r="Q4" s="89">
        <v>2018</v>
      </c>
      <c r="R4" s="90">
        <v>2019</v>
      </c>
      <c r="S4" s="90">
        <v>2019</v>
      </c>
      <c r="T4" s="89">
        <v>2020</v>
      </c>
      <c r="U4" s="90">
        <v>2021</v>
      </c>
      <c r="V4" s="90">
        <v>2021</v>
      </c>
      <c r="W4" s="26"/>
    </row>
    <row r="5" spans="1:1012" s="86" customFormat="1" x14ac:dyDescent="0.2">
      <c r="A5" s="257" t="s">
        <v>1415</v>
      </c>
      <c r="B5" s="247"/>
      <c r="C5" s="248"/>
      <c r="D5" s="248"/>
      <c r="E5" s="249"/>
      <c r="F5" s="248"/>
      <c r="G5" s="249"/>
      <c r="H5" s="248"/>
      <c r="I5" s="249"/>
      <c r="J5" s="248"/>
      <c r="K5" s="248"/>
      <c r="L5" s="249"/>
      <c r="M5" s="248"/>
      <c r="N5" s="248"/>
      <c r="O5" s="249" t="s">
        <v>314</v>
      </c>
      <c r="P5" s="427" t="s">
        <v>814</v>
      </c>
      <c r="Q5" s="248"/>
      <c r="R5" s="249" t="s">
        <v>314</v>
      </c>
      <c r="S5" s="249" t="s">
        <v>814</v>
      </c>
      <c r="T5" s="248"/>
      <c r="U5" s="378" t="s">
        <v>314</v>
      </c>
      <c r="V5" s="442" t="s">
        <v>814</v>
      </c>
      <c r="W5" s="26"/>
    </row>
    <row r="6" spans="1:1012" x14ac:dyDescent="0.2">
      <c r="A6" s="379" t="s">
        <v>1416</v>
      </c>
      <c r="B6" s="435"/>
      <c r="C6" s="440"/>
      <c r="D6" s="440"/>
      <c r="E6" s="443">
        <v>10</v>
      </c>
      <c r="F6" s="444"/>
      <c r="G6" s="443">
        <v>10</v>
      </c>
      <c r="H6" s="444"/>
      <c r="I6" s="443">
        <v>10</v>
      </c>
      <c r="J6" s="444"/>
      <c r="K6" s="444"/>
      <c r="L6" s="443">
        <v>10</v>
      </c>
      <c r="M6" s="445"/>
      <c r="N6" s="446"/>
      <c r="O6" s="255">
        <v>13</v>
      </c>
      <c r="P6" s="255">
        <v>13</v>
      </c>
      <c r="Q6" s="445"/>
      <c r="R6" s="447">
        <v>13</v>
      </c>
      <c r="S6" s="447">
        <v>13</v>
      </c>
      <c r="T6" s="445"/>
      <c r="U6" s="255">
        <v>13</v>
      </c>
      <c r="V6" s="256">
        <v>13</v>
      </c>
      <c r="W6" s="26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  <c r="IU6" s="101"/>
      <c r="IV6" s="101"/>
      <c r="IW6" s="101"/>
      <c r="IX6" s="101"/>
      <c r="IY6" s="101"/>
      <c r="IZ6" s="101"/>
      <c r="JA6" s="101"/>
      <c r="JB6" s="101"/>
      <c r="JC6" s="101"/>
      <c r="JD6" s="101"/>
      <c r="JE6" s="101"/>
      <c r="JF6" s="101"/>
      <c r="JG6" s="101"/>
      <c r="JH6" s="101"/>
      <c r="JI6" s="101"/>
      <c r="JJ6" s="101"/>
      <c r="JK6" s="101"/>
      <c r="JL6" s="101"/>
      <c r="JM6" s="101"/>
      <c r="JN6" s="101"/>
      <c r="JO6" s="101"/>
      <c r="JP6" s="101"/>
      <c r="JQ6" s="101"/>
      <c r="JR6" s="101"/>
      <c r="JS6" s="101"/>
      <c r="JT6" s="101"/>
      <c r="JU6" s="101"/>
      <c r="JV6" s="101"/>
      <c r="JW6" s="101"/>
      <c r="JX6" s="101"/>
      <c r="JY6" s="101"/>
      <c r="JZ6" s="101"/>
      <c r="KA6" s="101"/>
      <c r="KB6" s="101"/>
      <c r="KC6" s="101"/>
      <c r="KD6" s="101"/>
      <c r="KE6" s="101"/>
      <c r="KF6" s="101"/>
      <c r="KG6" s="101"/>
      <c r="KH6" s="101"/>
      <c r="KI6" s="101"/>
      <c r="KJ6" s="101"/>
      <c r="KK6" s="101"/>
      <c r="KL6" s="101"/>
      <c r="KM6" s="101"/>
      <c r="KN6" s="101"/>
      <c r="KO6" s="101"/>
      <c r="KP6" s="101"/>
      <c r="KQ6" s="101"/>
      <c r="KR6" s="101"/>
      <c r="KS6" s="101"/>
      <c r="KT6" s="101"/>
      <c r="KU6" s="101"/>
      <c r="KV6" s="101"/>
      <c r="KW6" s="101"/>
      <c r="KX6" s="101"/>
      <c r="KY6" s="101"/>
      <c r="KZ6" s="101"/>
      <c r="LA6" s="101"/>
      <c r="LB6" s="101"/>
      <c r="LC6" s="101"/>
      <c r="LD6" s="101"/>
      <c r="LE6" s="101"/>
      <c r="LF6" s="101"/>
      <c r="LG6" s="101"/>
      <c r="LH6" s="101"/>
      <c r="LI6" s="101"/>
      <c r="LJ6" s="101"/>
      <c r="LK6" s="101"/>
      <c r="LL6" s="101"/>
      <c r="LM6" s="101"/>
      <c r="LN6" s="101"/>
      <c r="LO6" s="101"/>
      <c r="LP6" s="101"/>
      <c r="LQ6" s="101"/>
      <c r="LR6" s="101"/>
      <c r="LS6" s="101"/>
      <c r="LT6" s="101"/>
      <c r="LU6" s="101"/>
      <c r="LV6" s="101"/>
      <c r="LW6" s="101"/>
      <c r="LX6" s="101"/>
      <c r="LY6" s="101"/>
      <c r="LZ6" s="101"/>
      <c r="MA6" s="101"/>
      <c r="MB6" s="101"/>
      <c r="MC6" s="101"/>
      <c r="MD6" s="101"/>
      <c r="ME6" s="101"/>
      <c r="MF6" s="101"/>
      <c r="MG6" s="101"/>
      <c r="MH6" s="101"/>
      <c r="MI6" s="101"/>
      <c r="MJ6" s="101"/>
      <c r="MK6" s="101"/>
      <c r="ML6" s="101"/>
      <c r="MM6" s="101"/>
      <c r="MN6" s="101"/>
      <c r="MO6" s="101"/>
      <c r="MP6" s="101"/>
      <c r="MQ6" s="101"/>
      <c r="MR6" s="101"/>
      <c r="MS6" s="101"/>
      <c r="MT6" s="101"/>
      <c r="MU6" s="101"/>
      <c r="MV6" s="101"/>
      <c r="MW6" s="101"/>
      <c r="MX6" s="101"/>
      <c r="MY6" s="101"/>
      <c r="MZ6" s="101"/>
      <c r="NA6" s="101"/>
      <c r="NB6" s="101"/>
      <c r="NC6" s="101"/>
      <c r="ND6" s="101"/>
      <c r="NE6" s="101"/>
      <c r="NF6" s="101"/>
      <c r="NG6" s="101"/>
      <c r="NH6" s="101"/>
      <c r="NI6" s="101"/>
      <c r="NJ6" s="101"/>
      <c r="NK6" s="101"/>
      <c r="NL6" s="101"/>
      <c r="NM6" s="101"/>
      <c r="NN6" s="101"/>
      <c r="NO6" s="101"/>
      <c r="NP6" s="101"/>
      <c r="NQ6" s="101"/>
      <c r="NR6" s="101"/>
      <c r="NS6" s="101"/>
      <c r="NT6" s="101"/>
      <c r="NU6" s="101"/>
      <c r="NV6" s="101"/>
      <c r="NW6" s="101"/>
      <c r="NX6" s="101"/>
      <c r="NY6" s="101"/>
      <c r="NZ6" s="101"/>
      <c r="OA6" s="101"/>
      <c r="OB6" s="101"/>
      <c r="OC6" s="101"/>
      <c r="OD6" s="101"/>
      <c r="OE6" s="101"/>
      <c r="OF6" s="101"/>
      <c r="OG6" s="101"/>
      <c r="OH6" s="101"/>
      <c r="OI6" s="101"/>
      <c r="OJ6" s="101"/>
      <c r="OK6" s="101"/>
      <c r="OL6" s="101"/>
      <c r="OM6" s="101"/>
      <c r="ON6" s="101"/>
      <c r="OO6" s="101"/>
      <c r="OP6" s="101"/>
      <c r="OQ6" s="101"/>
      <c r="OR6" s="101"/>
      <c r="OS6" s="101"/>
      <c r="OT6" s="101"/>
      <c r="OU6" s="101"/>
      <c r="OV6" s="101"/>
      <c r="OW6" s="101"/>
      <c r="OX6" s="101"/>
      <c r="OY6" s="101"/>
      <c r="OZ6" s="101"/>
      <c r="PA6" s="101"/>
      <c r="PB6" s="101"/>
      <c r="PC6" s="101"/>
      <c r="PD6" s="101"/>
      <c r="PE6" s="101"/>
      <c r="PF6" s="101"/>
      <c r="PG6" s="101"/>
      <c r="PH6" s="101"/>
      <c r="PI6" s="101"/>
      <c r="PJ6" s="101"/>
      <c r="PK6" s="101"/>
      <c r="PL6" s="101"/>
      <c r="PM6" s="101"/>
      <c r="PN6" s="101"/>
      <c r="PO6" s="101"/>
      <c r="PP6" s="101"/>
      <c r="PQ6" s="101"/>
      <c r="PR6" s="101"/>
      <c r="PS6" s="101"/>
      <c r="PT6" s="101"/>
      <c r="PU6" s="101"/>
      <c r="PV6" s="101"/>
      <c r="PW6" s="101"/>
      <c r="PX6" s="101"/>
      <c r="PY6" s="101"/>
      <c r="PZ6" s="101"/>
      <c r="QA6" s="101"/>
      <c r="QB6" s="101"/>
      <c r="QC6" s="101"/>
      <c r="QD6" s="101"/>
      <c r="QE6" s="101"/>
      <c r="QF6" s="101"/>
      <c r="QG6" s="101"/>
      <c r="QH6" s="101"/>
      <c r="QI6" s="101"/>
      <c r="QJ6" s="101"/>
      <c r="QK6" s="101"/>
      <c r="QL6" s="101"/>
      <c r="QM6" s="101"/>
      <c r="QN6" s="101"/>
      <c r="QO6" s="101"/>
      <c r="QP6" s="101"/>
      <c r="QQ6" s="101"/>
      <c r="QR6" s="101"/>
      <c r="QS6" s="101"/>
      <c r="QT6" s="101"/>
      <c r="QU6" s="101"/>
      <c r="QV6" s="101"/>
      <c r="QW6" s="101"/>
      <c r="QX6" s="101"/>
      <c r="QY6" s="101"/>
      <c r="QZ6" s="101"/>
      <c r="RA6" s="101"/>
      <c r="RB6" s="101"/>
      <c r="RC6" s="101"/>
      <c r="RD6" s="101"/>
      <c r="RE6" s="101"/>
      <c r="RF6" s="101"/>
      <c r="RG6" s="101"/>
      <c r="RH6" s="101"/>
      <c r="RI6" s="101"/>
      <c r="RJ6" s="101"/>
      <c r="RK6" s="101"/>
      <c r="RL6" s="101"/>
      <c r="RM6" s="101"/>
      <c r="RN6" s="101"/>
      <c r="RO6" s="101"/>
      <c r="RP6" s="101"/>
      <c r="RQ6" s="101"/>
      <c r="RR6" s="101"/>
      <c r="RS6" s="101"/>
      <c r="RT6" s="101"/>
      <c r="RU6" s="101"/>
      <c r="RV6" s="101"/>
      <c r="RW6" s="101"/>
      <c r="RX6" s="101"/>
      <c r="RY6" s="101"/>
      <c r="RZ6" s="101"/>
      <c r="SA6" s="101"/>
      <c r="SB6" s="101"/>
      <c r="SC6" s="101"/>
      <c r="SD6" s="101"/>
      <c r="SE6" s="101"/>
      <c r="SF6" s="101"/>
      <c r="SG6" s="101"/>
      <c r="SH6" s="101"/>
      <c r="SI6" s="101"/>
      <c r="SJ6" s="101"/>
      <c r="SK6" s="101"/>
      <c r="SL6" s="101"/>
      <c r="SM6" s="101"/>
      <c r="SN6" s="101"/>
      <c r="SO6" s="101"/>
      <c r="SP6" s="101"/>
      <c r="SQ6" s="101"/>
      <c r="SR6" s="101"/>
      <c r="SS6" s="101"/>
      <c r="ST6" s="101"/>
      <c r="SU6" s="101"/>
      <c r="SV6" s="101"/>
      <c r="SW6" s="101"/>
      <c r="SX6" s="101"/>
      <c r="SY6" s="101"/>
      <c r="SZ6" s="101"/>
      <c r="TA6" s="101"/>
      <c r="TB6" s="101"/>
      <c r="TC6" s="101"/>
      <c r="TD6" s="101"/>
      <c r="TE6" s="101"/>
      <c r="TF6" s="101"/>
      <c r="TG6" s="101"/>
      <c r="TH6" s="101"/>
      <c r="TI6" s="101"/>
      <c r="TJ6" s="101"/>
      <c r="TK6" s="101"/>
      <c r="TL6" s="101"/>
      <c r="TM6" s="101"/>
      <c r="TN6" s="101"/>
      <c r="TO6" s="101"/>
      <c r="TP6" s="101"/>
      <c r="TQ6" s="101"/>
      <c r="TR6" s="101"/>
      <c r="TS6" s="101"/>
      <c r="TT6" s="101"/>
      <c r="TU6" s="101"/>
      <c r="TV6" s="101"/>
      <c r="TW6" s="101"/>
      <c r="TX6" s="101"/>
      <c r="TY6" s="101"/>
      <c r="TZ6" s="101"/>
      <c r="UA6" s="101"/>
      <c r="UB6" s="101"/>
      <c r="UC6" s="101"/>
      <c r="UD6" s="101"/>
      <c r="UE6" s="101"/>
      <c r="UF6" s="101"/>
      <c r="UG6" s="101"/>
      <c r="UH6" s="101"/>
      <c r="UI6" s="101"/>
      <c r="UJ6" s="101"/>
      <c r="UK6" s="101"/>
      <c r="UL6" s="101"/>
      <c r="UM6" s="101"/>
      <c r="UN6" s="101"/>
      <c r="UO6" s="101"/>
      <c r="UP6" s="101"/>
      <c r="UQ6" s="101"/>
      <c r="UR6" s="101"/>
      <c r="US6" s="101"/>
      <c r="UT6" s="101"/>
      <c r="UU6" s="101"/>
      <c r="UV6" s="101"/>
      <c r="UW6" s="101"/>
      <c r="UX6" s="101"/>
      <c r="UY6" s="101"/>
      <c r="UZ6" s="101"/>
      <c r="VA6" s="101"/>
      <c r="VB6" s="101"/>
      <c r="VC6" s="101"/>
      <c r="VD6" s="101"/>
      <c r="VE6" s="101"/>
      <c r="VF6" s="101"/>
      <c r="VG6" s="101"/>
      <c r="VH6" s="101"/>
      <c r="VI6" s="101"/>
      <c r="VJ6" s="101"/>
      <c r="VK6" s="101"/>
      <c r="VL6" s="101"/>
      <c r="VM6" s="101"/>
      <c r="VN6" s="101"/>
      <c r="VO6" s="101"/>
      <c r="VP6" s="101"/>
      <c r="VQ6" s="101"/>
      <c r="VR6" s="101"/>
      <c r="VS6" s="101"/>
      <c r="VT6" s="101"/>
      <c r="VU6" s="101"/>
      <c r="VV6" s="101"/>
      <c r="VW6" s="101"/>
      <c r="VX6" s="101"/>
      <c r="VY6" s="101"/>
      <c r="VZ6" s="101"/>
      <c r="WA6" s="101"/>
      <c r="WB6" s="101"/>
      <c r="WC6" s="101"/>
      <c r="WD6" s="101"/>
      <c r="WE6" s="101"/>
      <c r="WF6" s="101"/>
      <c r="WG6" s="101"/>
      <c r="WH6" s="101"/>
      <c r="WI6" s="101"/>
      <c r="WJ6" s="101"/>
      <c r="WK6" s="101"/>
      <c r="WL6" s="101"/>
      <c r="WM6" s="101"/>
      <c r="WN6" s="101"/>
      <c r="WO6" s="101"/>
      <c r="WP6" s="101"/>
      <c r="WQ6" s="101"/>
      <c r="WR6" s="101"/>
      <c r="WS6" s="101"/>
      <c r="WT6" s="101"/>
      <c r="WU6" s="101"/>
      <c r="WV6" s="101"/>
      <c r="WW6" s="101"/>
      <c r="WX6" s="101"/>
      <c r="WY6" s="101"/>
      <c r="WZ6" s="101"/>
      <c r="XA6" s="101"/>
      <c r="XB6" s="101"/>
      <c r="XC6" s="101"/>
      <c r="XD6" s="101"/>
      <c r="XE6" s="101"/>
      <c r="XF6" s="101"/>
      <c r="XG6" s="101"/>
      <c r="XH6" s="101"/>
      <c r="XI6" s="101"/>
      <c r="XJ6" s="101"/>
      <c r="XK6" s="101"/>
      <c r="XL6" s="101"/>
      <c r="XM6" s="101"/>
      <c r="XN6" s="101"/>
      <c r="XO6" s="101"/>
      <c r="XP6" s="101"/>
      <c r="XQ6" s="101"/>
      <c r="XR6" s="101"/>
      <c r="XS6" s="101"/>
      <c r="XT6" s="101"/>
      <c r="XU6" s="101"/>
      <c r="XV6" s="101"/>
      <c r="XW6" s="101"/>
      <c r="XX6" s="101"/>
      <c r="XY6" s="101"/>
      <c r="XZ6" s="101"/>
      <c r="YA6" s="101"/>
      <c r="YB6" s="101"/>
      <c r="YC6" s="101"/>
      <c r="YD6" s="101"/>
      <c r="YE6" s="101"/>
      <c r="YF6" s="101"/>
      <c r="YG6" s="101"/>
      <c r="YH6" s="101"/>
      <c r="YI6" s="101"/>
      <c r="YJ6" s="101"/>
      <c r="YK6" s="101"/>
      <c r="YL6" s="101"/>
      <c r="YM6" s="101"/>
      <c r="YN6" s="101"/>
      <c r="YO6" s="101"/>
      <c r="YP6" s="101"/>
      <c r="YQ6" s="101"/>
      <c r="YR6" s="101"/>
      <c r="YS6" s="101"/>
      <c r="YT6" s="101"/>
      <c r="YU6" s="101"/>
      <c r="YV6" s="101"/>
      <c r="YW6" s="101"/>
      <c r="YX6" s="101"/>
      <c r="YY6" s="101"/>
      <c r="YZ6" s="101"/>
      <c r="ZA6" s="101"/>
      <c r="ZB6" s="101"/>
      <c r="ZC6" s="101"/>
      <c r="ZD6" s="101"/>
      <c r="ZE6" s="101"/>
      <c r="ZF6" s="101"/>
      <c r="ZG6" s="101"/>
      <c r="ZH6" s="101"/>
      <c r="ZI6" s="101"/>
      <c r="ZJ6" s="101"/>
      <c r="ZK6" s="101"/>
      <c r="ZL6" s="101"/>
      <c r="ZM6" s="101"/>
      <c r="ZN6" s="101"/>
      <c r="ZO6" s="101"/>
      <c r="ZP6" s="101"/>
      <c r="ZQ6" s="101"/>
      <c r="ZR6" s="101"/>
      <c r="ZS6" s="101"/>
      <c r="ZT6" s="101"/>
      <c r="ZU6" s="101"/>
      <c r="ZV6" s="101"/>
      <c r="ZW6" s="101"/>
      <c r="ZX6" s="101"/>
      <c r="ZY6" s="101"/>
      <c r="ZZ6" s="101"/>
      <c r="AAA6" s="101"/>
      <c r="AAB6" s="101"/>
      <c r="AAC6" s="101"/>
      <c r="AAD6" s="101"/>
      <c r="AAE6" s="101"/>
      <c r="AAF6" s="101"/>
      <c r="AAG6" s="101"/>
      <c r="AAH6" s="101"/>
      <c r="AAI6" s="101"/>
      <c r="AAJ6" s="101"/>
      <c r="AAK6" s="101"/>
      <c r="AAL6" s="101"/>
      <c r="AAM6" s="101"/>
      <c r="AAN6" s="101"/>
      <c r="AAO6" s="101"/>
      <c r="AAP6" s="101"/>
      <c r="AAQ6" s="101"/>
      <c r="AAR6" s="101"/>
      <c r="AAS6" s="101"/>
      <c r="AAT6" s="101"/>
      <c r="AAU6" s="101"/>
      <c r="AAV6" s="101"/>
      <c r="AAW6" s="101"/>
      <c r="AAX6" s="101"/>
      <c r="AAY6" s="101"/>
      <c r="AAZ6" s="101"/>
      <c r="ABA6" s="101"/>
      <c r="ABB6" s="101"/>
      <c r="ABC6" s="101"/>
      <c r="ABD6" s="101"/>
      <c r="ABE6" s="101"/>
      <c r="ABF6" s="101"/>
      <c r="ABG6" s="101"/>
      <c r="ABH6" s="101"/>
      <c r="ABI6" s="101"/>
      <c r="ABJ6" s="101"/>
      <c r="ABK6" s="101"/>
      <c r="ABL6" s="101"/>
      <c r="ABM6" s="101"/>
      <c r="ABN6" s="101"/>
      <c r="ABO6" s="101"/>
      <c r="ABP6" s="101"/>
      <c r="ABQ6" s="101"/>
      <c r="ABR6" s="101"/>
      <c r="ABS6" s="101"/>
      <c r="ABT6" s="101"/>
      <c r="ABU6" s="101"/>
      <c r="ABV6" s="101"/>
      <c r="ABW6" s="101"/>
      <c r="ABX6" s="101"/>
      <c r="ABY6" s="101"/>
      <c r="ABZ6" s="101"/>
      <c r="ACA6" s="101"/>
      <c r="ACB6" s="101"/>
      <c r="ACC6" s="101"/>
      <c r="ACD6" s="101"/>
      <c r="ACE6" s="101"/>
      <c r="ACF6" s="101"/>
      <c r="ACG6" s="101"/>
      <c r="ACH6" s="101"/>
      <c r="ACI6" s="101"/>
      <c r="ACJ6" s="101"/>
      <c r="ACK6" s="101"/>
      <c r="ACL6" s="101"/>
      <c r="ACM6" s="101"/>
      <c r="ACN6" s="101"/>
      <c r="ACO6" s="101"/>
      <c r="ACP6" s="101"/>
      <c r="ACQ6" s="101"/>
      <c r="ACR6" s="101"/>
      <c r="ACS6" s="101"/>
      <c r="ACT6" s="101"/>
      <c r="ACU6" s="101"/>
      <c r="ACV6" s="101"/>
      <c r="ACW6" s="101"/>
      <c r="ACX6" s="101"/>
      <c r="ACY6" s="101"/>
      <c r="ACZ6" s="101"/>
      <c r="ADA6" s="101"/>
      <c r="ADB6" s="101"/>
      <c r="ADC6" s="101"/>
      <c r="ADD6" s="101"/>
      <c r="ADE6" s="101"/>
      <c r="ADF6" s="101"/>
      <c r="ADG6" s="101"/>
      <c r="ADH6" s="101"/>
      <c r="ADI6" s="101"/>
      <c r="ADJ6" s="101"/>
      <c r="ADK6" s="101"/>
      <c r="ADL6" s="101"/>
      <c r="ADM6" s="101"/>
      <c r="ADN6" s="101"/>
      <c r="ADO6" s="101"/>
      <c r="ADP6" s="101"/>
      <c r="ADQ6" s="101"/>
      <c r="ADR6" s="101"/>
      <c r="ADS6" s="101"/>
      <c r="ADT6" s="101"/>
      <c r="ADU6" s="101"/>
      <c r="ADV6" s="101"/>
      <c r="ADW6" s="101"/>
      <c r="ADX6" s="101"/>
      <c r="ADY6" s="101"/>
      <c r="ADZ6" s="101"/>
      <c r="AEA6" s="101"/>
      <c r="AEB6" s="101"/>
      <c r="AEC6" s="101"/>
      <c r="AED6" s="101"/>
      <c r="AEE6" s="101"/>
      <c r="AEF6" s="101"/>
      <c r="AEG6" s="101"/>
      <c r="AEH6" s="101"/>
      <c r="AEI6" s="101"/>
      <c r="AEJ6" s="101"/>
      <c r="AEK6" s="101"/>
      <c r="AEL6" s="101"/>
      <c r="AEM6" s="101"/>
      <c r="AEN6" s="101"/>
      <c r="AEO6" s="101"/>
      <c r="AEP6" s="101"/>
      <c r="AEQ6" s="101"/>
      <c r="AER6" s="101"/>
      <c r="AES6" s="101"/>
      <c r="AET6" s="101"/>
      <c r="AEU6" s="101"/>
      <c r="AEV6" s="101"/>
      <c r="AEW6" s="101"/>
      <c r="AEX6" s="101"/>
      <c r="AEY6" s="101"/>
      <c r="AEZ6" s="101"/>
      <c r="AFA6" s="101"/>
      <c r="AFB6" s="101"/>
      <c r="AFC6" s="101"/>
      <c r="AFD6" s="101"/>
      <c r="AFE6" s="101"/>
      <c r="AFF6" s="101"/>
      <c r="AFG6" s="101"/>
      <c r="AFH6" s="101"/>
      <c r="AFI6" s="101"/>
      <c r="AFJ6" s="101"/>
      <c r="AFK6" s="101"/>
      <c r="AFL6" s="101"/>
      <c r="AFM6" s="101"/>
      <c r="AFN6" s="101"/>
      <c r="AFO6" s="101"/>
      <c r="AFP6" s="101"/>
      <c r="AFQ6" s="101"/>
      <c r="AFR6" s="101"/>
      <c r="AFS6" s="101"/>
      <c r="AFT6" s="101"/>
      <c r="AFU6" s="101"/>
      <c r="AFV6" s="101"/>
      <c r="AFW6" s="101"/>
      <c r="AFX6" s="101"/>
      <c r="AFY6" s="101"/>
      <c r="AFZ6" s="101"/>
      <c r="AGA6" s="101"/>
      <c r="AGB6" s="101"/>
      <c r="AGC6" s="101"/>
      <c r="AGD6" s="101"/>
      <c r="AGE6" s="101"/>
      <c r="AGF6" s="101"/>
      <c r="AGG6" s="101"/>
      <c r="AGH6" s="101"/>
      <c r="AGI6" s="101"/>
      <c r="AGJ6" s="101"/>
      <c r="AGK6" s="101"/>
      <c r="AGL6" s="101"/>
      <c r="AGM6" s="101"/>
      <c r="AGN6" s="101"/>
      <c r="AGO6" s="101"/>
      <c r="AGP6" s="101"/>
      <c r="AGQ6" s="101"/>
      <c r="AGR6" s="101"/>
      <c r="AGS6" s="101"/>
      <c r="AGT6" s="101"/>
      <c r="AGU6" s="101"/>
      <c r="AGV6" s="101"/>
      <c r="AGW6" s="101"/>
      <c r="AGX6" s="101"/>
      <c r="AGY6" s="101"/>
      <c r="AGZ6" s="101"/>
      <c r="AHA6" s="101"/>
      <c r="AHB6" s="101"/>
      <c r="AHC6" s="101"/>
      <c r="AHD6" s="101"/>
      <c r="AHE6" s="101"/>
      <c r="AHF6" s="101"/>
      <c r="AHG6" s="101"/>
      <c r="AHH6" s="101"/>
      <c r="AHI6" s="101"/>
      <c r="AHJ6" s="101"/>
      <c r="AHK6" s="101"/>
      <c r="AHL6" s="101"/>
      <c r="AHM6" s="101"/>
      <c r="AHN6" s="101"/>
      <c r="AHO6" s="101"/>
      <c r="AHP6" s="101"/>
      <c r="AHQ6" s="101"/>
      <c r="AHR6" s="101"/>
      <c r="AHS6" s="101"/>
      <c r="AHT6" s="101"/>
      <c r="AHU6" s="101"/>
      <c r="AHV6" s="101"/>
      <c r="AHW6" s="101"/>
      <c r="AHX6" s="101"/>
      <c r="AHY6" s="101"/>
      <c r="AHZ6" s="101"/>
      <c r="AIA6" s="101"/>
      <c r="AIB6" s="101"/>
      <c r="AIC6" s="101"/>
      <c r="AID6" s="101"/>
      <c r="AIE6" s="101"/>
      <c r="AIF6" s="101"/>
      <c r="AIG6" s="101"/>
      <c r="AIH6" s="101"/>
      <c r="AII6" s="101"/>
      <c r="AIJ6" s="101"/>
      <c r="AIK6" s="101"/>
      <c r="AIL6" s="101"/>
      <c r="AIM6" s="101"/>
      <c r="AIN6" s="101"/>
      <c r="AIO6" s="101"/>
      <c r="AIP6" s="101"/>
      <c r="AIQ6" s="101"/>
      <c r="AIR6" s="101"/>
      <c r="AIS6" s="101"/>
      <c r="AIT6" s="101"/>
      <c r="AIU6" s="101"/>
      <c r="AIV6" s="101"/>
      <c r="AIW6" s="101"/>
      <c r="AIX6" s="101"/>
      <c r="AIY6" s="101"/>
      <c r="AIZ6" s="101"/>
      <c r="AJA6" s="101"/>
      <c r="AJB6" s="101"/>
      <c r="AJC6" s="101"/>
      <c r="AJD6" s="101"/>
      <c r="AJE6" s="101"/>
      <c r="AJF6" s="101"/>
      <c r="AJG6" s="101"/>
      <c r="AJH6" s="101"/>
      <c r="AJI6" s="101"/>
      <c r="AJJ6" s="101"/>
      <c r="AJK6" s="101"/>
      <c r="AJL6" s="101"/>
      <c r="AJM6" s="101"/>
      <c r="AJN6" s="101"/>
      <c r="AJO6" s="101"/>
      <c r="AJP6" s="101"/>
      <c r="AJQ6" s="101"/>
      <c r="AJR6" s="101"/>
      <c r="AJS6" s="101"/>
      <c r="AJT6" s="101"/>
      <c r="AJU6" s="101"/>
      <c r="AJV6" s="101"/>
      <c r="AJW6" s="101"/>
      <c r="AJX6" s="101"/>
      <c r="AJY6" s="101"/>
      <c r="AJZ6" s="101"/>
      <c r="AKA6" s="101"/>
      <c r="AKB6" s="101"/>
      <c r="AKC6" s="101"/>
      <c r="AKD6" s="101"/>
      <c r="AKE6" s="101"/>
      <c r="AKF6" s="101"/>
      <c r="AKG6" s="101"/>
      <c r="AKH6" s="101"/>
      <c r="AKI6" s="101"/>
      <c r="AKJ6" s="101"/>
      <c r="AKK6" s="101"/>
      <c r="AKL6" s="101"/>
      <c r="AKM6" s="101"/>
      <c r="AKN6" s="101"/>
      <c r="AKO6" s="101"/>
      <c r="AKP6" s="101"/>
      <c r="AKQ6" s="101"/>
      <c r="AKR6" s="101"/>
      <c r="AKS6" s="101"/>
      <c r="AKT6" s="101"/>
      <c r="AKU6" s="101"/>
      <c r="AKV6" s="101"/>
      <c r="AKW6" s="101"/>
      <c r="AKX6" s="101"/>
      <c r="AKY6" s="101"/>
      <c r="AKZ6" s="101"/>
      <c r="ALA6" s="101"/>
      <c r="ALB6" s="101"/>
      <c r="ALC6" s="101"/>
      <c r="ALD6" s="101"/>
      <c r="ALE6" s="101"/>
      <c r="ALF6" s="101"/>
      <c r="ALG6" s="101"/>
      <c r="ALH6" s="101"/>
      <c r="ALI6" s="101"/>
      <c r="ALJ6" s="101"/>
      <c r="ALK6" s="101"/>
      <c r="ALL6" s="101"/>
      <c r="ALM6" s="101"/>
      <c r="ALN6" s="101"/>
      <c r="ALO6" s="101"/>
      <c r="ALP6" s="101"/>
      <c r="ALQ6" s="101"/>
      <c r="ALR6" s="101"/>
      <c r="ALS6" s="101"/>
      <c r="ALT6" s="101"/>
      <c r="ALU6" s="101"/>
      <c r="ALV6" s="101"/>
      <c r="ALW6" s="101"/>
      <c r="ALX6" s="101"/>
    </row>
    <row r="7" spans="1:1012" x14ac:dyDescent="0.2">
      <c r="A7" s="101"/>
      <c r="B7" s="94"/>
      <c r="C7" s="97"/>
      <c r="D7" s="97"/>
      <c r="E7" s="448"/>
      <c r="F7" s="449"/>
      <c r="G7" s="448"/>
      <c r="H7" s="449"/>
      <c r="I7" s="448"/>
      <c r="J7" s="449"/>
      <c r="K7" s="449"/>
      <c r="L7" s="448"/>
      <c r="M7" s="99"/>
      <c r="N7" s="431"/>
      <c r="O7" s="90"/>
      <c r="P7" s="90"/>
      <c r="Q7" s="99"/>
      <c r="R7" s="100"/>
      <c r="S7" s="100"/>
      <c r="T7" s="99"/>
      <c r="U7" s="90"/>
      <c r="V7" s="90"/>
      <c r="W7" s="26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  <c r="IU7" s="101"/>
      <c r="IV7" s="101"/>
      <c r="IW7" s="101"/>
      <c r="IX7" s="101"/>
      <c r="IY7" s="101"/>
      <c r="IZ7" s="101"/>
      <c r="JA7" s="101"/>
      <c r="JB7" s="101"/>
      <c r="JC7" s="101"/>
      <c r="JD7" s="101"/>
      <c r="JE7" s="101"/>
      <c r="JF7" s="101"/>
      <c r="JG7" s="101"/>
      <c r="JH7" s="101"/>
      <c r="JI7" s="101"/>
      <c r="JJ7" s="101"/>
      <c r="JK7" s="101"/>
      <c r="JL7" s="101"/>
      <c r="JM7" s="101"/>
      <c r="JN7" s="101"/>
      <c r="JO7" s="101"/>
      <c r="JP7" s="101"/>
      <c r="JQ7" s="101"/>
      <c r="JR7" s="101"/>
      <c r="JS7" s="101"/>
      <c r="JT7" s="101"/>
      <c r="JU7" s="101"/>
      <c r="JV7" s="101"/>
      <c r="JW7" s="101"/>
      <c r="JX7" s="101"/>
      <c r="JY7" s="101"/>
      <c r="JZ7" s="101"/>
      <c r="KA7" s="101"/>
      <c r="KB7" s="101"/>
      <c r="KC7" s="101"/>
      <c r="KD7" s="101"/>
      <c r="KE7" s="101"/>
      <c r="KF7" s="101"/>
      <c r="KG7" s="101"/>
      <c r="KH7" s="101"/>
      <c r="KI7" s="101"/>
      <c r="KJ7" s="101"/>
      <c r="KK7" s="101"/>
      <c r="KL7" s="101"/>
      <c r="KM7" s="101"/>
      <c r="KN7" s="101"/>
      <c r="KO7" s="101"/>
      <c r="KP7" s="101"/>
      <c r="KQ7" s="101"/>
      <c r="KR7" s="101"/>
      <c r="KS7" s="101"/>
      <c r="KT7" s="101"/>
      <c r="KU7" s="101"/>
      <c r="KV7" s="101"/>
      <c r="KW7" s="101"/>
      <c r="KX7" s="101"/>
      <c r="KY7" s="101"/>
      <c r="KZ7" s="101"/>
      <c r="LA7" s="101"/>
      <c r="LB7" s="101"/>
      <c r="LC7" s="101"/>
      <c r="LD7" s="101"/>
      <c r="LE7" s="101"/>
      <c r="LF7" s="101"/>
      <c r="LG7" s="101"/>
      <c r="LH7" s="101"/>
      <c r="LI7" s="101"/>
      <c r="LJ7" s="101"/>
      <c r="LK7" s="101"/>
      <c r="LL7" s="101"/>
      <c r="LM7" s="101"/>
      <c r="LN7" s="101"/>
      <c r="LO7" s="101"/>
      <c r="LP7" s="101"/>
      <c r="LQ7" s="101"/>
      <c r="LR7" s="101"/>
      <c r="LS7" s="101"/>
      <c r="LT7" s="101"/>
      <c r="LU7" s="101"/>
      <c r="LV7" s="101"/>
      <c r="LW7" s="101"/>
      <c r="LX7" s="101"/>
      <c r="LY7" s="101"/>
      <c r="LZ7" s="101"/>
      <c r="MA7" s="101"/>
      <c r="MB7" s="101"/>
      <c r="MC7" s="101"/>
      <c r="MD7" s="101"/>
      <c r="ME7" s="101"/>
      <c r="MF7" s="101"/>
      <c r="MG7" s="101"/>
      <c r="MH7" s="101"/>
      <c r="MI7" s="101"/>
      <c r="MJ7" s="101"/>
      <c r="MK7" s="101"/>
      <c r="ML7" s="101"/>
      <c r="MM7" s="101"/>
      <c r="MN7" s="101"/>
      <c r="MO7" s="101"/>
      <c r="MP7" s="101"/>
      <c r="MQ7" s="101"/>
      <c r="MR7" s="101"/>
      <c r="MS7" s="101"/>
      <c r="MT7" s="101"/>
      <c r="MU7" s="101"/>
      <c r="MV7" s="101"/>
      <c r="MW7" s="101"/>
      <c r="MX7" s="101"/>
      <c r="MY7" s="101"/>
      <c r="MZ7" s="101"/>
      <c r="NA7" s="101"/>
      <c r="NB7" s="101"/>
      <c r="NC7" s="101"/>
      <c r="ND7" s="101"/>
      <c r="NE7" s="101"/>
      <c r="NF7" s="101"/>
      <c r="NG7" s="101"/>
      <c r="NH7" s="101"/>
      <c r="NI7" s="101"/>
      <c r="NJ7" s="101"/>
      <c r="NK7" s="101"/>
      <c r="NL7" s="101"/>
      <c r="NM7" s="101"/>
      <c r="NN7" s="101"/>
      <c r="NO7" s="101"/>
      <c r="NP7" s="101"/>
      <c r="NQ7" s="101"/>
      <c r="NR7" s="101"/>
      <c r="NS7" s="101"/>
      <c r="NT7" s="101"/>
      <c r="NU7" s="101"/>
      <c r="NV7" s="101"/>
      <c r="NW7" s="101"/>
      <c r="NX7" s="101"/>
      <c r="NY7" s="101"/>
      <c r="NZ7" s="101"/>
      <c r="OA7" s="101"/>
      <c r="OB7" s="101"/>
      <c r="OC7" s="101"/>
      <c r="OD7" s="101"/>
      <c r="OE7" s="101"/>
      <c r="OF7" s="101"/>
      <c r="OG7" s="101"/>
      <c r="OH7" s="101"/>
      <c r="OI7" s="101"/>
      <c r="OJ7" s="101"/>
      <c r="OK7" s="101"/>
      <c r="OL7" s="101"/>
      <c r="OM7" s="101"/>
      <c r="ON7" s="101"/>
      <c r="OO7" s="101"/>
      <c r="OP7" s="101"/>
      <c r="OQ7" s="101"/>
      <c r="OR7" s="101"/>
      <c r="OS7" s="101"/>
      <c r="OT7" s="101"/>
      <c r="OU7" s="101"/>
      <c r="OV7" s="101"/>
      <c r="OW7" s="101"/>
      <c r="OX7" s="101"/>
      <c r="OY7" s="101"/>
      <c r="OZ7" s="101"/>
      <c r="PA7" s="101"/>
      <c r="PB7" s="101"/>
      <c r="PC7" s="101"/>
      <c r="PD7" s="101"/>
      <c r="PE7" s="101"/>
      <c r="PF7" s="101"/>
      <c r="PG7" s="101"/>
      <c r="PH7" s="101"/>
      <c r="PI7" s="101"/>
      <c r="PJ7" s="101"/>
      <c r="PK7" s="101"/>
      <c r="PL7" s="101"/>
      <c r="PM7" s="101"/>
      <c r="PN7" s="101"/>
      <c r="PO7" s="101"/>
      <c r="PP7" s="101"/>
      <c r="PQ7" s="101"/>
      <c r="PR7" s="101"/>
      <c r="PS7" s="101"/>
      <c r="PT7" s="101"/>
      <c r="PU7" s="101"/>
      <c r="PV7" s="101"/>
      <c r="PW7" s="101"/>
      <c r="PX7" s="101"/>
      <c r="PY7" s="101"/>
      <c r="PZ7" s="101"/>
      <c r="QA7" s="101"/>
      <c r="QB7" s="101"/>
      <c r="QC7" s="101"/>
      <c r="QD7" s="101"/>
      <c r="QE7" s="101"/>
      <c r="QF7" s="101"/>
      <c r="QG7" s="101"/>
      <c r="QH7" s="101"/>
      <c r="QI7" s="101"/>
      <c r="QJ7" s="101"/>
      <c r="QK7" s="101"/>
      <c r="QL7" s="101"/>
      <c r="QM7" s="101"/>
      <c r="QN7" s="101"/>
      <c r="QO7" s="101"/>
      <c r="QP7" s="101"/>
      <c r="QQ7" s="101"/>
      <c r="QR7" s="101"/>
      <c r="QS7" s="101"/>
      <c r="QT7" s="101"/>
      <c r="QU7" s="101"/>
      <c r="QV7" s="101"/>
      <c r="QW7" s="101"/>
      <c r="QX7" s="101"/>
      <c r="QY7" s="101"/>
      <c r="QZ7" s="101"/>
      <c r="RA7" s="101"/>
      <c r="RB7" s="101"/>
      <c r="RC7" s="101"/>
      <c r="RD7" s="101"/>
      <c r="RE7" s="101"/>
      <c r="RF7" s="101"/>
      <c r="RG7" s="101"/>
      <c r="RH7" s="101"/>
      <c r="RI7" s="101"/>
      <c r="RJ7" s="101"/>
      <c r="RK7" s="101"/>
      <c r="RL7" s="101"/>
      <c r="RM7" s="101"/>
      <c r="RN7" s="101"/>
      <c r="RO7" s="101"/>
      <c r="RP7" s="101"/>
      <c r="RQ7" s="101"/>
      <c r="RR7" s="101"/>
      <c r="RS7" s="101"/>
      <c r="RT7" s="101"/>
      <c r="RU7" s="101"/>
      <c r="RV7" s="101"/>
      <c r="RW7" s="101"/>
      <c r="RX7" s="101"/>
      <c r="RY7" s="101"/>
      <c r="RZ7" s="101"/>
      <c r="SA7" s="101"/>
      <c r="SB7" s="101"/>
      <c r="SC7" s="101"/>
      <c r="SD7" s="101"/>
      <c r="SE7" s="101"/>
      <c r="SF7" s="101"/>
      <c r="SG7" s="101"/>
      <c r="SH7" s="101"/>
      <c r="SI7" s="101"/>
      <c r="SJ7" s="101"/>
      <c r="SK7" s="101"/>
      <c r="SL7" s="101"/>
      <c r="SM7" s="101"/>
      <c r="SN7" s="101"/>
      <c r="SO7" s="101"/>
      <c r="SP7" s="101"/>
      <c r="SQ7" s="101"/>
      <c r="SR7" s="101"/>
      <c r="SS7" s="101"/>
      <c r="ST7" s="101"/>
      <c r="SU7" s="101"/>
      <c r="SV7" s="101"/>
      <c r="SW7" s="101"/>
      <c r="SX7" s="101"/>
      <c r="SY7" s="101"/>
      <c r="SZ7" s="101"/>
      <c r="TA7" s="101"/>
      <c r="TB7" s="101"/>
      <c r="TC7" s="101"/>
      <c r="TD7" s="101"/>
      <c r="TE7" s="101"/>
      <c r="TF7" s="101"/>
      <c r="TG7" s="101"/>
      <c r="TH7" s="101"/>
      <c r="TI7" s="101"/>
      <c r="TJ7" s="101"/>
      <c r="TK7" s="101"/>
      <c r="TL7" s="101"/>
      <c r="TM7" s="101"/>
      <c r="TN7" s="101"/>
      <c r="TO7" s="101"/>
      <c r="TP7" s="101"/>
      <c r="TQ7" s="101"/>
      <c r="TR7" s="101"/>
      <c r="TS7" s="101"/>
      <c r="TT7" s="101"/>
      <c r="TU7" s="101"/>
      <c r="TV7" s="101"/>
      <c r="TW7" s="101"/>
      <c r="TX7" s="101"/>
      <c r="TY7" s="101"/>
      <c r="TZ7" s="101"/>
      <c r="UA7" s="101"/>
      <c r="UB7" s="101"/>
      <c r="UC7" s="101"/>
      <c r="UD7" s="101"/>
      <c r="UE7" s="101"/>
      <c r="UF7" s="101"/>
      <c r="UG7" s="101"/>
      <c r="UH7" s="101"/>
      <c r="UI7" s="101"/>
      <c r="UJ7" s="101"/>
      <c r="UK7" s="101"/>
      <c r="UL7" s="101"/>
      <c r="UM7" s="101"/>
      <c r="UN7" s="101"/>
      <c r="UO7" s="101"/>
      <c r="UP7" s="101"/>
      <c r="UQ7" s="101"/>
      <c r="UR7" s="101"/>
      <c r="US7" s="101"/>
      <c r="UT7" s="101"/>
      <c r="UU7" s="101"/>
      <c r="UV7" s="101"/>
      <c r="UW7" s="101"/>
      <c r="UX7" s="101"/>
      <c r="UY7" s="101"/>
      <c r="UZ7" s="101"/>
      <c r="VA7" s="101"/>
      <c r="VB7" s="101"/>
      <c r="VC7" s="101"/>
      <c r="VD7" s="101"/>
      <c r="VE7" s="101"/>
      <c r="VF7" s="101"/>
      <c r="VG7" s="101"/>
      <c r="VH7" s="101"/>
      <c r="VI7" s="101"/>
      <c r="VJ7" s="101"/>
      <c r="VK7" s="101"/>
      <c r="VL7" s="101"/>
      <c r="VM7" s="101"/>
      <c r="VN7" s="101"/>
      <c r="VO7" s="101"/>
      <c r="VP7" s="101"/>
      <c r="VQ7" s="101"/>
      <c r="VR7" s="101"/>
      <c r="VS7" s="101"/>
      <c r="VT7" s="101"/>
      <c r="VU7" s="101"/>
      <c r="VV7" s="101"/>
      <c r="VW7" s="101"/>
      <c r="VX7" s="101"/>
      <c r="VY7" s="101"/>
      <c r="VZ7" s="101"/>
      <c r="WA7" s="101"/>
      <c r="WB7" s="101"/>
      <c r="WC7" s="101"/>
      <c r="WD7" s="101"/>
      <c r="WE7" s="101"/>
      <c r="WF7" s="101"/>
      <c r="WG7" s="101"/>
      <c r="WH7" s="101"/>
      <c r="WI7" s="101"/>
      <c r="WJ7" s="101"/>
      <c r="WK7" s="101"/>
      <c r="WL7" s="101"/>
      <c r="WM7" s="101"/>
      <c r="WN7" s="101"/>
      <c r="WO7" s="101"/>
      <c r="WP7" s="101"/>
      <c r="WQ7" s="101"/>
      <c r="WR7" s="101"/>
      <c r="WS7" s="101"/>
      <c r="WT7" s="101"/>
      <c r="WU7" s="101"/>
      <c r="WV7" s="101"/>
      <c r="WW7" s="101"/>
      <c r="WX7" s="101"/>
      <c r="WY7" s="101"/>
      <c r="WZ7" s="101"/>
      <c r="XA7" s="101"/>
      <c r="XB7" s="101"/>
      <c r="XC7" s="101"/>
      <c r="XD7" s="101"/>
      <c r="XE7" s="101"/>
      <c r="XF7" s="101"/>
      <c r="XG7" s="101"/>
      <c r="XH7" s="101"/>
      <c r="XI7" s="101"/>
      <c r="XJ7" s="101"/>
      <c r="XK7" s="101"/>
      <c r="XL7" s="101"/>
      <c r="XM7" s="101"/>
      <c r="XN7" s="101"/>
      <c r="XO7" s="101"/>
      <c r="XP7" s="101"/>
      <c r="XQ7" s="101"/>
      <c r="XR7" s="101"/>
      <c r="XS7" s="101"/>
      <c r="XT7" s="101"/>
      <c r="XU7" s="101"/>
      <c r="XV7" s="101"/>
      <c r="XW7" s="101"/>
      <c r="XX7" s="101"/>
      <c r="XY7" s="101"/>
      <c r="XZ7" s="101"/>
      <c r="YA7" s="101"/>
      <c r="YB7" s="101"/>
      <c r="YC7" s="101"/>
      <c r="YD7" s="101"/>
      <c r="YE7" s="101"/>
      <c r="YF7" s="101"/>
      <c r="YG7" s="101"/>
      <c r="YH7" s="101"/>
      <c r="YI7" s="101"/>
      <c r="YJ7" s="101"/>
      <c r="YK7" s="101"/>
      <c r="YL7" s="101"/>
      <c r="YM7" s="101"/>
      <c r="YN7" s="101"/>
      <c r="YO7" s="101"/>
      <c r="YP7" s="101"/>
      <c r="YQ7" s="101"/>
      <c r="YR7" s="101"/>
      <c r="YS7" s="101"/>
      <c r="YT7" s="101"/>
      <c r="YU7" s="101"/>
      <c r="YV7" s="101"/>
      <c r="YW7" s="101"/>
      <c r="YX7" s="101"/>
      <c r="YY7" s="101"/>
      <c r="YZ7" s="101"/>
      <c r="ZA7" s="101"/>
      <c r="ZB7" s="101"/>
      <c r="ZC7" s="101"/>
      <c r="ZD7" s="101"/>
      <c r="ZE7" s="101"/>
      <c r="ZF7" s="101"/>
      <c r="ZG7" s="101"/>
      <c r="ZH7" s="101"/>
      <c r="ZI7" s="101"/>
      <c r="ZJ7" s="101"/>
      <c r="ZK7" s="101"/>
      <c r="ZL7" s="101"/>
      <c r="ZM7" s="101"/>
      <c r="ZN7" s="101"/>
      <c r="ZO7" s="101"/>
      <c r="ZP7" s="101"/>
      <c r="ZQ7" s="101"/>
      <c r="ZR7" s="101"/>
      <c r="ZS7" s="101"/>
      <c r="ZT7" s="101"/>
      <c r="ZU7" s="101"/>
      <c r="ZV7" s="101"/>
      <c r="ZW7" s="101"/>
      <c r="ZX7" s="101"/>
      <c r="ZY7" s="101"/>
      <c r="ZZ7" s="101"/>
      <c r="AAA7" s="101"/>
      <c r="AAB7" s="101"/>
      <c r="AAC7" s="101"/>
      <c r="AAD7" s="101"/>
      <c r="AAE7" s="101"/>
      <c r="AAF7" s="101"/>
      <c r="AAG7" s="101"/>
      <c r="AAH7" s="101"/>
      <c r="AAI7" s="101"/>
      <c r="AAJ7" s="101"/>
      <c r="AAK7" s="101"/>
      <c r="AAL7" s="101"/>
      <c r="AAM7" s="101"/>
      <c r="AAN7" s="101"/>
      <c r="AAO7" s="101"/>
      <c r="AAP7" s="101"/>
      <c r="AAQ7" s="101"/>
      <c r="AAR7" s="101"/>
      <c r="AAS7" s="101"/>
      <c r="AAT7" s="101"/>
      <c r="AAU7" s="101"/>
      <c r="AAV7" s="101"/>
      <c r="AAW7" s="101"/>
      <c r="AAX7" s="101"/>
      <c r="AAY7" s="101"/>
      <c r="AAZ7" s="101"/>
      <c r="ABA7" s="101"/>
      <c r="ABB7" s="101"/>
      <c r="ABC7" s="101"/>
      <c r="ABD7" s="101"/>
      <c r="ABE7" s="101"/>
      <c r="ABF7" s="101"/>
      <c r="ABG7" s="101"/>
      <c r="ABH7" s="101"/>
      <c r="ABI7" s="101"/>
      <c r="ABJ7" s="101"/>
      <c r="ABK7" s="101"/>
      <c r="ABL7" s="101"/>
      <c r="ABM7" s="101"/>
      <c r="ABN7" s="101"/>
      <c r="ABO7" s="101"/>
      <c r="ABP7" s="101"/>
      <c r="ABQ7" s="101"/>
      <c r="ABR7" s="101"/>
      <c r="ABS7" s="101"/>
      <c r="ABT7" s="101"/>
      <c r="ABU7" s="101"/>
      <c r="ABV7" s="101"/>
      <c r="ABW7" s="101"/>
      <c r="ABX7" s="101"/>
      <c r="ABY7" s="101"/>
      <c r="ABZ7" s="101"/>
      <c r="ACA7" s="101"/>
      <c r="ACB7" s="101"/>
      <c r="ACC7" s="101"/>
      <c r="ACD7" s="101"/>
      <c r="ACE7" s="101"/>
      <c r="ACF7" s="101"/>
      <c r="ACG7" s="101"/>
      <c r="ACH7" s="101"/>
      <c r="ACI7" s="101"/>
      <c r="ACJ7" s="101"/>
      <c r="ACK7" s="101"/>
      <c r="ACL7" s="101"/>
      <c r="ACM7" s="101"/>
      <c r="ACN7" s="101"/>
      <c r="ACO7" s="101"/>
      <c r="ACP7" s="101"/>
      <c r="ACQ7" s="101"/>
      <c r="ACR7" s="101"/>
      <c r="ACS7" s="101"/>
      <c r="ACT7" s="101"/>
      <c r="ACU7" s="101"/>
      <c r="ACV7" s="101"/>
      <c r="ACW7" s="101"/>
      <c r="ACX7" s="101"/>
      <c r="ACY7" s="101"/>
      <c r="ACZ7" s="101"/>
      <c r="ADA7" s="101"/>
      <c r="ADB7" s="101"/>
      <c r="ADC7" s="101"/>
      <c r="ADD7" s="101"/>
      <c r="ADE7" s="101"/>
      <c r="ADF7" s="101"/>
      <c r="ADG7" s="101"/>
      <c r="ADH7" s="101"/>
      <c r="ADI7" s="101"/>
      <c r="ADJ7" s="101"/>
      <c r="ADK7" s="101"/>
      <c r="ADL7" s="101"/>
      <c r="ADM7" s="101"/>
      <c r="ADN7" s="101"/>
      <c r="ADO7" s="101"/>
      <c r="ADP7" s="101"/>
      <c r="ADQ7" s="101"/>
      <c r="ADR7" s="101"/>
      <c r="ADS7" s="101"/>
      <c r="ADT7" s="101"/>
      <c r="ADU7" s="101"/>
      <c r="ADV7" s="101"/>
      <c r="ADW7" s="101"/>
      <c r="ADX7" s="101"/>
      <c r="ADY7" s="101"/>
      <c r="ADZ7" s="101"/>
      <c r="AEA7" s="101"/>
      <c r="AEB7" s="101"/>
      <c r="AEC7" s="101"/>
      <c r="AED7" s="101"/>
      <c r="AEE7" s="101"/>
      <c r="AEF7" s="101"/>
      <c r="AEG7" s="101"/>
      <c r="AEH7" s="101"/>
      <c r="AEI7" s="101"/>
      <c r="AEJ7" s="101"/>
      <c r="AEK7" s="101"/>
      <c r="AEL7" s="101"/>
      <c r="AEM7" s="101"/>
      <c r="AEN7" s="101"/>
      <c r="AEO7" s="101"/>
      <c r="AEP7" s="101"/>
      <c r="AEQ7" s="101"/>
      <c r="AER7" s="101"/>
      <c r="AES7" s="101"/>
      <c r="AET7" s="101"/>
      <c r="AEU7" s="101"/>
      <c r="AEV7" s="101"/>
      <c r="AEW7" s="101"/>
      <c r="AEX7" s="101"/>
      <c r="AEY7" s="101"/>
      <c r="AEZ7" s="101"/>
      <c r="AFA7" s="101"/>
      <c r="AFB7" s="101"/>
      <c r="AFC7" s="101"/>
      <c r="AFD7" s="101"/>
      <c r="AFE7" s="101"/>
      <c r="AFF7" s="101"/>
      <c r="AFG7" s="101"/>
      <c r="AFH7" s="101"/>
      <c r="AFI7" s="101"/>
      <c r="AFJ7" s="101"/>
      <c r="AFK7" s="101"/>
      <c r="AFL7" s="101"/>
      <c r="AFM7" s="101"/>
      <c r="AFN7" s="101"/>
      <c r="AFO7" s="101"/>
      <c r="AFP7" s="101"/>
      <c r="AFQ7" s="101"/>
      <c r="AFR7" s="101"/>
      <c r="AFS7" s="101"/>
      <c r="AFT7" s="101"/>
      <c r="AFU7" s="101"/>
      <c r="AFV7" s="101"/>
      <c r="AFW7" s="101"/>
      <c r="AFX7" s="101"/>
      <c r="AFY7" s="101"/>
      <c r="AFZ7" s="101"/>
      <c r="AGA7" s="101"/>
      <c r="AGB7" s="101"/>
      <c r="AGC7" s="101"/>
      <c r="AGD7" s="101"/>
      <c r="AGE7" s="101"/>
      <c r="AGF7" s="101"/>
      <c r="AGG7" s="101"/>
      <c r="AGH7" s="101"/>
      <c r="AGI7" s="101"/>
      <c r="AGJ7" s="101"/>
      <c r="AGK7" s="101"/>
      <c r="AGL7" s="101"/>
      <c r="AGM7" s="101"/>
      <c r="AGN7" s="101"/>
      <c r="AGO7" s="101"/>
      <c r="AGP7" s="101"/>
      <c r="AGQ7" s="101"/>
      <c r="AGR7" s="101"/>
      <c r="AGS7" s="101"/>
      <c r="AGT7" s="101"/>
      <c r="AGU7" s="101"/>
      <c r="AGV7" s="101"/>
      <c r="AGW7" s="101"/>
      <c r="AGX7" s="101"/>
      <c r="AGY7" s="101"/>
      <c r="AGZ7" s="101"/>
      <c r="AHA7" s="101"/>
      <c r="AHB7" s="101"/>
      <c r="AHC7" s="101"/>
      <c r="AHD7" s="101"/>
      <c r="AHE7" s="101"/>
      <c r="AHF7" s="101"/>
      <c r="AHG7" s="101"/>
      <c r="AHH7" s="101"/>
      <c r="AHI7" s="101"/>
      <c r="AHJ7" s="101"/>
      <c r="AHK7" s="101"/>
      <c r="AHL7" s="101"/>
      <c r="AHM7" s="101"/>
      <c r="AHN7" s="101"/>
      <c r="AHO7" s="101"/>
      <c r="AHP7" s="101"/>
      <c r="AHQ7" s="101"/>
      <c r="AHR7" s="101"/>
      <c r="AHS7" s="101"/>
      <c r="AHT7" s="101"/>
      <c r="AHU7" s="101"/>
      <c r="AHV7" s="101"/>
      <c r="AHW7" s="101"/>
      <c r="AHX7" s="101"/>
      <c r="AHY7" s="101"/>
      <c r="AHZ7" s="101"/>
      <c r="AIA7" s="101"/>
      <c r="AIB7" s="101"/>
      <c r="AIC7" s="101"/>
      <c r="AID7" s="101"/>
      <c r="AIE7" s="101"/>
      <c r="AIF7" s="101"/>
      <c r="AIG7" s="101"/>
      <c r="AIH7" s="101"/>
      <c r="AII7" s="101"/>
      <c r="AIJ7" s="101"/>
      <c r="AIK7" s="101"/>
      <c r="AIL7" s="101"/>
      <c r="AIM7" s="101"/>
      <c r="AIN7" s="101"/>
      <c r="AIO7" s="101"/>
      <c r="AIP7" s="101"/>
      <c r="AIQ7" s="101"/>
      <c r="AIR7" s="101"/>
      <c r="AIS7" s="101"/>
      <c r="AIT7" s="101"/>
      <c r="AIU7" s="101"/>
      <c r="AIV7" s="101"/>
      <c r="AIW7" s="101"/>
      <c r="AIX7" s="101"/>
      <c r="AIY7" s="101"/>
      <c r="AIZ7" s="101"/>
      <c r="AJA7" s="101"/>
      <c r="AJB7" s="101"/>
      <c r="AJC7" s="101"/>
      <c r="AJD7" s="101"/>
      <c r="AJE7" s="101"/>
      <c r="AJF7" s="101"/>
      <c r="AJG7" s="101"/>
      <c r="AJH7" s="101"/>
      <c r="AJI7" s="101"/>
      <c r="AJJ7" s="101"/>
      <c r="AJK7" s="101"/>
      <c r="AJL7" s="101"/>
      <c r="AJM7" s="101"/>
      <c r="AJN7" s="101"/>
      <c r="AJO7" s="101"/>
      <c r="AJP7" s="101"/>
      <c r="AJQ7" s="101"/>
      <c r="AJR7" s="101"/>
      <c r="AJS7" s="101"/>
      <c r="AJT7" s="101"/>
      <c r="AJU7" s="101"/>
      <c r="AJV7" s="101"/>
      <c r="AJW7" s="101"/>
      <c r="AJX7" s="101"/>
      <c r="AJY7" s="101"/>
      <c r="AJZ7" s="101"/>
      <c r="AKA7" s="101"/>
      <c r="AKB7" s="101"/>
      <c r="AKC7" s="101"/>
      <c r="AKD7" s="101"/>
      <c r="AKE7" s="101"/>
      <c r="AKF7" s="101"/>
      <c r="AKG7" s="101"/>
      <c r="AKH7" s="101"/>
      <c r="AKI7" s="101"/>
      <c r="AKJ7" s="101"/>
      <c r="AKK7" s="101"/>
      <c r="AKL7" s="101"/>
      <c r="AKM7" s="101"/>
      <c r="AKN7" s="101"/>
      <c r="AKO7" s="101"/>
      <c r="AKP7" s="101"/>
      <c r="AKQ7" s="101"/>
      <c r="AKR7" s="101"/>
      <c r="AKS7" s="101"/>
      <c r="AKT7" s="101"/>
      <c r="AKU7" s="101"/>
      <c r="AKV7" s="101"/>
      <c r="AKW7" s="101"/>
      <c r="AKX7" s="101"/>
      <c r="AKY7" s="101"/>
      <c r="AKZ7" s="101"/>
      <c r="ALA7" s="101"/>
      <c r="ALB7" s="101"/>
      <c r="ALC7" s="101"/>
      <c r="ALD7" s="101"/>
      <c r="ALE7" s="101"/>
      <c r="ALF7" s="101"/>
      <c r="ALG7" s="101"/>
      <c r="ALH7" s="101"/>
      <c r="ALI7" s="101"/>
      <c r="ALJ7" s="101"/>
      <c r="ALK7" s="101"/>
      <c r="ALL7" s="101"/>
      <c r="ALM7" s="101"/>
      <c r="ALN7" s="101"/>
      <c r="ALO7" s="101"/>
      <c r="ALP7" s="101"/>
      <c r="ALQ7" s="101"/>
      <c r="ALR7" s="101"/>
      <c r="ALS7" s="101"/>
      <c r="ALT7" s="101"/>
      <c r="ALU7" s="101"/>
      <c r="ALV7" s="101"/>
      <c r="ALW7" s="101"/>
      <c r="ALX7" s="101"/>
    </row>
    <row r="8" spans="1:1012" x14ac:dyDescent="0.2">
      <c r="A8" s="93" t="s">
        <v>1413</v>
      </c>
      <c r="B8" s="94"/>
      <c r="C8" s="97"/>
      <c r="D8" s="97"/>
      <c r="E8" s="448"/>
      <c r="F8" s="449"/>
      <c r="G8" s="448"/>
      <c r="H8" s="449"/>
      <c r="I8" s="448"/>
      <c r="J8" s="449"/>
      <c r="K8" s="449"/>
      <c r="L8" s="448"/>
      <c r="M8" s="99"/>
      <c r="N8" s="431"/>
      <c r="O8" s="90"/>
      <c r="P8" s="90"/>
      <c r="Q8" s="99"/>
      <c r="R8" s="100"/>
      <c r="S8" s="100"/>
      <c r="T8" s="99"/>
      <c r="U8" s="90"/>
      <c r="V8" s="90"/>
      <c r="W8" s="26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1"/>
      <c r="ACW8" s="101"/>
      <c r="ACX8" s="101"/>
      <c r="ACY8" s="101"/>
      <c r="ACZ8" s="101"/>
      <c r="ADA8" s="101"/>
      <c r="ADB8" s="101"/>
      <c r="ADC8" s="101"/>
      <c r="ADD8" s="101"/>
      <c r="ADE8" s="101"/>
      <c r="ADF8" s="101"/>
      <c r="ADG8" s="101"/>
      <c r="ADH8" s="101"/>
      <c r="ADI8" s="101"/>
      <c r="ADJ8" s="101"/>
      <c r="ADK8" s="101"/>
      <c r="ADL8" s="101"/>
      <c r="ADM8" s="101"/>
      <c r="ADN8" s="101"/>
      <c r="ADO8" s="101"/>
      <c r="ADP8" s="101"/>
      <c r="ADQ8" s="101"/>
      <c r="ADR8" s="101"/>
      <c r="ADS8" s="101"/>
      <c r="ADT8" s="101"/>
      <c r="ADU8" s="101"/>
      <c r="ADV8" s="101"/>
      <c r="ADW8" s="101"/>
      <c r="ADX8" s="101"/>
      <c r="ADY8" s="101"/>
      <c r="ADZ8" s="101"/>
      <c r="AEA8" s="101"/>
      <c r="AEB8" s="101"/>
      <c r="AEC8" s="101"/>
      <c r="AED8" s="101"/>
      <c r="AEE8" s="101"/>
      <c r="AEF8" s="101"/>
      <c r="AEG8" s="101"/>
      <c r="AEH8" s="101"/>
      <c r="AEI8" s="101"/>
      <c r="AEJ8" s="101"/>
      <c r="AEK8" s="101"/>
      <c r="AEL8" s="101"/>
      <c r="AEM8" s="101"/>
      <c r="AEN8" s="101"/>
      <c r="AEO8" s="101"/>
      <c r="AEP8" s="101"/>
      <c r="AEQ8" s="101"/>
      <c r="AER8" s="101"/>
      <c r="AES8" s="101"/>
      <c r="AET8" s="101"/>
      <c r="AEU8" s="101"/>
      <c r="AEV8" s="101"/>
      <c r="AEW8" s="101"/>
      <c r="AEX8" s="101"/>
      <c r="AEY8" s="101"/>
      <c r="AEZ8" s="101"/>
      <c r="AFA8" s="101"/>
      <c r="AFB8" s="101"/>
      <c r="AFC8" s="101"/>
      <c r="AFD8" s="101"/>
      <c r="AFE8" s="101"/>
      <c r="AFF8" s="101"/>
      <c r="AFG8" s="101"/>
      <c r="AFH8" s="101"/>
      <c r="AFI8" s="101"/>
      <c r="AFJ8" s="101"/>
      <c r="AFK8" s="101"/>
      <c r="AFL8" s="101"/>
      <c r="AFM8" s="101"/>
      <c r="AFN8" s="101"/>
      <c r="AFO8" s="101"/>
      <c r="AFP8" s="101"/>
      <c r="AFQ8" s="101"/>
      <c r="AFR8" s="101"/>
      <c r="AFS8" s="101"/>
      <c r="AFT8" s="101"/>
      <c r="AFU8" s="101"/>
      <c r="AFV8" s="101"/>
      <c r="AFW8" s="101"/>
      <c r="AFX8" s="101"/>
      <c r="AFY8" s="101"/>
      <c r="AFZ8" s="101"/>
      <c r="AGA8" s="101"/>
      <c r="AGB8" s="101"/>
      <c r="AGC8" s="101"/>
      <c r="AGD8" s="101"/>
      <c r="AGE8" s="101"/>
      <c r="AGF8" s="101"/>
      <c r="AGG8" s="101"/>
      <c r="AGH8" s="101"/>
      <c r="AGI8" s="101"/>
      <c r="AGJ8" s="101"/>
      <c r="AGK8" s="101"/>
      <c r="AGL8" s="101"/>
      <c r="AGM8" s="101"/>
      <c r="AGN8" s="101"/>
      <c r="AGO8" s="101"/>
      <c r="AGP8" s="101"/>
      <c r="AGQ8" s="101"/>
      <c r="AGR8" s="101"/>
      <c r="AGS8" s="101"/>
      <c r="AGT8" s="101"/>
      <c r="AGU8" s="101"/>
      <c r="AGV8" s="101"/>
      <c r="AGW8" s="101"/>
      <c r="AGX8" s="101"/>
      <c r="AGY8" s="101"/>
      <c r="AGZ8" s="101"/>
      <c r="AHA8" s="101"/>
      <c r="AHB8" s="101"/>
      <c r="AHC8" s="101"/>
      <c r="AHD8" s="101"/>
      <c r="AHE8" s="101"/>
      <c r="AHF8" s="101"/>
      <c r="AHG8" s="101"/>
      <c r="AHH8" s="101"/>
      <c r="AHI8" s="101"/>
      <c r="AHJ8" s="101"/>
      <c r="AHK8" s="101"/>
      <c r="AHL8" s="101"/>
      <c r="AHM8" s="101"/>
      <c r="AHN8" s="101"/>
      <c r="AHO8" s="101"/>
      <c r="AHP8" s="101"/>
      <c r="AHQ8" s="101"/>
      <c r="AHR8" s="101"/>
      <c r="AHS8" s="101"/>
      <c r="AHT8" s="101"/>
      <c r="AHU8" s="101"/>
      <c r="AHV8" s="101"/>
      <c r="AHW8" s="101"/>
      <c r="AHX8" s="101"/>
      <c r="AHY8" s="101"/>
      <c r="AHZ8" s="101"/>
      <c r="AIA8" s="101"/>
      <c r="AIB8" s="101"/>
      <c r="AIC8" s="101"/>
      <c r="AID8" s="101"/>
      <c r="AIE8" s="101"/>
      <c r="AIF8" s="101"/>
      <c r="AIG8" s="101"/>
      <c r="AIH8" s="101"/>
      <c r="AII8" s="101"/>
      <c r="AIJ8" s="101"/>
      <c r="AIK8" s="101"/>
      <c r="AIL8" s="101"/>
      <c r="AIM8" s="101"/>
      <c r="AIN8" s="101"/>
      <c r="AIO8" s="101"/>
      <c r="AIP8" s="101"/>
      <c r="AIQ8" s="101"/>
      <c r="AIR8" s="101"/>
      <c r="AIS8" s="101"/>
      <c r="AIT8" s="101"/>
      <c r="AIU8" s="101"/>
      <c r="AIV8" s="101"/>
      <c r="AIW8" s="101"/>
      <c r="AIX8" s="101"/>
      <c r="AIY8" s="101"/>
      <c r="AIZ8" s="101"/>
      <c r="AJA8" s="101"/>
      <c r="AJB8" s="101"/>
      <c r="AJC8" s="101"/>
      <c r="AJD8" s="101"/>
      <c r="AJE8" s="101"/>
      <c r="AJF8" s="101"/>
      <c r="AJG8" s="101"/>
      <c r="AJH8" s="101"/>
      <c r="AJI8" s="101"/>
      <c r="AJJ8" s="101"/>
      <c r="AJK8" s="101"/>
      <c r="AJL8" s="101"/>
      <c r="AJM8" s="101"/>
      <c r="AJN8" s="101"/>
      <c r="AJO8" s="101"/>
      <c r="AJP8" s="101"/>
      <c r="AJQ8" s="101"/>
      <c r="AJR8" s="101"/>
      <c r="AJS8" s="101"/>
      <c r="AJT8" s="101"/>
      <c r="AJU8" s="101"/>
      <c r="AJV8" s="101"/>
      <c r="AJW8" s="101"/>
      <c r="AJX8" s="101"/>
      <c r="AJY8" s="101"/>
      <c r="AJZ8" s="101"/>
      <c r="AKA8" s="101"/>
      <c r="AKB8" s="101"/>
      <c r="AKC8" s="101"/>
      <c r="AKD8" s="101"/>
      <c r="AKE8" s="101"/>
      <c r="AKF8" s="101"/>
      <c r="AKG8" s="101"/>
      <c r="AKH8" s="101"/>
      <c r="AKI8" s="101"/>
      <c r="AKJ8" s="101"/>
      <c r="AKK8" s="101"/>
      <c r="AKL8" s="101"/>
      <c r="AKM8" s="101"/>
      <c r="AKN8" s="101"/>
      <c r="AKO8" s="101"/>
      <c r="AKP8" s="101"/>
      <c r="AKQ8" s="101"/>
      <c r="AKR8" s="101"/>
      <c r="AKS8" s="101"/>
      <c r="AKT8" s="101"/>
      <c r="AKU8" s="101"/>
      <c r="AKV8" s="101"/>
      <c r="AKW8" s="101"/>
      <c r="AKX8" s="101"/>
      <c r="AKY8" s="101"/>
      <c r="AKZ8" s="101"/>
      <c r="ALA8" s="101"/>
      <c r="ALB8" s="101"/>
      <c r="ALC8" s="101"/>
      <c r="ALD8" s="101"/>
      <c r="ALE8" s="101"/>
      <c r="ALF8" s="101"/>
      <c r="ALG8" s="101"/>
      <c r="ALH8" s="101"/>
      <c r="ALI8" s="101"/>
      <c r="ALJ8" s="101"/>
      <c r="ALK8" s="101"/>
      <c r="ALL8" s="101"/>
      <c r="ALM8" s="101"/>
      <c r="ALN8" s="101"/>
      <c r="ALO8" s="101"/>
      <c r="ALP8" s="101"/>
      <c r="ALQ8" s="101"/>
      <c r="ALR8" s="101"/>
      <c r="ALS8" s="101"/>
      <c r="ALT8" s="101"/>
      <c r="ALU8" s="101"/>
      <c r="ALV8" s="101"/>
      <c r="ALW8" s="101"/>
      <c r="ALX8" s="101"/>
    </row>
    <row r="9" spans="1:1012" x14ac:dyDescent="0.2">
      <c r="A9" s="257" t="s">
        <v>26</v>
      </c>
      <c r="B9" s="258"/>
      <c r="C9" s="259"/>
      <c r="D9" s="259"/>
      <c r="E9" s="260">
        <v>1.7</v>
      </c>
      <c r="F9" s="259"/>
      <c r="G9" s="260">
        <v>3.73</v>
      </c>
      <c r="H9" s="259"/>
      <c r="I9" s="260">
        <v>0.15</v>
      </c>
      <c r="J9" s="259"/>
      <c r="K9" s="259"/>
      <c r="L9" s="260">
        <v>2.91</v>
      </c>
      <c r="M9" s="403"/>
      <c r="N9" s="403"/>
      <c r="O9" s="260">
        <v>8.7100000000000009</v>
      </c>
      <c r="P9" s="260"/>
      <c r="Q9" s="403"/>
      <c r="R9" s="260">
        <v>2.1800000000000002</v>
      </c>
      <c r="S9" s="260"/>
      <c r="T9" s="403"/>
      <c r="U9" s="260">
        <v>3.1153846153846154</v>
      </c>
      <c r="V9" s="517"/>
    </row>
    <row r="10" spans="1:1012" x14ac:dyDescent="0.2">
      <c r="A10" s="266" t="s">
        <v>27</v>
      </c>
      <c r="C10" s="95"/>
      <c r="D10" s="95"/>
      <c r="E10" s="96">
        <v>0</v>
      </c>
      <c r="F10" s="95"/>
      <c r="G10" s="96">
        <v>0</v>
      </c>
      <c r="H10" s="95"/>
      <c r="I10" s="96">
        <v>0</v>
      </c>
      <c r="J10" s="95"/>
      <c r="K10" s="95"/>
      <c r="L10" s="96">
        <v>1</v>
      </c>
      <c r="M10" s="411"/>
      <c r="N10" s="411"/>
      <c r="O10" s="96">
        <v>0.09</v>
      </c>
      <c r="P10" s="96"/>
      <c r="Q10" s="411"/>
      <c r="R10" s="96">
        <v>0.1</v>
      </c>
      <c r="S10" s="96"/>
      <c r="T10" s="411"/>
      <c r="U10" s="96">
        <v>0.16923076923076924</v>
      </c>
      <c r="V10" s="518"/>
    </row>
    <row r="11" spans="1:1012" x14ac:dyDescent="0.2">
      <c r="A11" s="266" t="s">
        <v>100</v>
      </c>
      <c r="C11" s="95"/>
      <c r="D11" s="95"/>
      <c r="E11" s="96">
        <v>2.58</v>
      </c>
      <c r="F11" s="95"/>
      <c r="G11" s="96">
        <v>0.42</v>
      </c>
      <c r="H11" s="95"/>
      <c r="I11" s="96">
        <v>0.01</v>
      </c>
      <c r="J11" s="95"/>
      <c r="K11" s="95"/>
      <c r="L11" s="96">
        <v>0.21</v>
      </c>
      <c r="M11" s="411"/>
      <c r="N11" s="411"/>
      <c r="O11" s="96">
        <v>0.02</v>
      </c>
      <c r="P11" s="96"/>
      <c r="Q11" s="411"/>
      <c r="R11" s="96">
        <v>0.02</v>
      </c>
      <c r="S11" s="96"/>
      <c r="T11" s="411"/>
      <c r="U11" s="96">
        <v>5.3846153846153842E-2</v>
      </c>
      <c r="V11" s="518"/>
    </row>
    <row r="12" spans="1:1012" x14ac:dyDescent="0.2">
      <c r="A12" s="266" t="s">
        <v>322</v>
      </c>
      <c r="C12" s="95"/>
      <c r="D12" s="95"/>
      <c r="E12" s="385"/>
      <c r="F12" s="95"/>
      <c r="G12" s="385"/>
      <c r="H12" s="95"/>
      <c r="I12" s="385"/>
      <c r="J12" s="95"/>
      <c r="K12" s="95"/>
      <c r="L12" s="385"/>
      <c r="M12" s="411"/>
      <c r="N12" s="411"/>
      <c r="O12" s="96">
        <v>0</v>
      </c>
      <c r="P12" s="96"/>
      <c r="Q12" s="411"/>
      <c r="R12" s="96">
        <v>0</v>
      </c>
      <c r="S12" s="96"/>
      <c r="T12" s="411"/>
      <c r="U12" s="96">
        <v>0</v>
      </c>
      <c r="V12" s="518"/>
    </row>
    <row r="13" spans="1:1012" x14ac:dyDescent="0.2">
      <c r="A13" s="266" t="s">
        <v>323</v>
      </c>
      <c r="C13" s="95"/>
      <c r="D13" s="95"/>
      <c r="E13" s="385"/>
      <c r="F13" s="95"/>
      <c r="G13" s="385"/>
      <c r="H13" s="95"/>
      <c r="I13" s="385"/>
      <c r="J13" s="95"/>
      <c r="K13" s="95"/>
      <c r="L13" s="385"/>
      <c r="M13" s="411"/>
      <c r="N13" s="411"/>
      <c r="O13" s="96">
        <v>7.23</v>
      </c>
      <c r="P13" s="96"/>
      <c r="Q13" s="411"/>
      <c r="R13" s="96">
        <v>0</v>
      </c>
      <c r="S13" s="96"/>
      <c r="T13" s="411"/>
      <c r="U13" s="96">
        <v>0</v>
      </c>
      <c r="V13" s="518"/>
    </row>
    <row r="14" spans="1:1012" x14ac:dyDescent="0.2">
      <c r="A14" s="266" t="s">
        <v>1032</v>
      </c>
      <c r="C14" s="95"/>
      <c r="D14" s="95"/>
      <c r="E14" s="96">
        <v>33.33</v>
      </c>
      <c r="F14" s="95"/>
      <c r="G14" s="96">
        <v>5.01</v>
      </c>
      <c r="H14" s="95"/>
      <c r="I14" s="96">
        <v>0</v>
      </c>
      <c r="J14" s="95"/>
      <c r="K14" s="95"/>
      <c r="L14" s="96">
        <v>0</v>
      </c>
      <c r="M14" s="411"/>
      <c r="N14" s="411"/>
      <c r="O14" s="96">
        <v>15.85</v>
      </c>
      <c r="P14" s="96"/>
      <c r="Q14" s="411"/>
      <c r="R14" s="96">
        <v>7.48</v>
      </c>
      <c r="S14" s="96"/>
      <c r="T14" s="411"/>
      <c r="U14" s="96">
        <v>4.953846153846154</v>
      </c>
      <c r="V14" s="518"/>
    </row>
    <row r="15" spans="1:1012" x14ac:dyDescent="0.2">
      <c r="A15" s="269" t="s">
        <v>23</v>
      </c>
      <c r="B15" s="270"/>
      <c r="C15" s="271"/>
      <c r="D15" s="271"/>
      <c r="E15" s="272">
        <v>3.8</v>
      </c>
      <c r="F15" s="271"/>
      <c r="G15" s="272">
        <v>4.03</v>
      </c>
      <c r="H15" s="271"/>
      <c r="I15" s="272">
        <v>0.27</v>
      </c>
      <c r="J15" s="271"/>
      <c r="K15" s="271"/>
      <c r="L15" s="272">
        <v>3.01</v>
      </c>
      <c r="M15" s="429"/>
      <c r="N15" s="429"/>
      <c r="O15" s="272">
        <v>8.7100000000000009</v>
      </c>
      <c r="P15" s="272">
        <v>51.92</v>
      </c>
      <c r="Q15" s="429"/>
      <c r="R15" s="272">
        <v>2.25</v>
      </c>
      <c r="S15" s="287"/>
      <c r="T15" s="429"/>
      <c r="U15" s="272">
        <v>5.5307692307692289</v>
      </c>
      <c r="V15" s="519">
        <v>56.615384615384613</v>
      </c>
    </row>
    <row r="16" spans="1:1012" x14ac:dyDescent="0.2">
      <c r="C16" s="95"/>
      <c r="D16" s="95"/>
      <c r="E16" s="96"/>
      <c r="F16" s="95"/>
      <c r="G16" s="96"/>
      <c r="H16" s="95"/>
      <c r="I16" s="96"/>
      <c r="J16" s="95"/>
      <c r="K16" s="102"/>
      <c r="L16" s="96"/>
      <c r="N16" s="431"/>
      <c r="O16" s="96"/>
      <c r="P16" s="96"/>
    </row>
    <row r="17" spans="1:1020" x14ac:dyDescent="0.2">
      <c r="C17" s="95"/>
      <c r="D17" s="95"/>
      <c r="E17" s="96"/>
      <c r="F17" s="95"/>
      <c r="G17" s="96"/>
      <c r="H17" s="95"/>
      <c r="I17" s="96"/>
      <c r="J17" s="95"/>
      <c r="K17" s="102"/>
      <c r="L17" s="96"/>
      <c r="N17" s="431"/>
    </row>
    <row r="18" spans="1:1020" x14ac:dyDescent="0.2">
      <c r="A18" s="86" t="s">
        <v>104</v>
      </c>
      <c r="B18" s="88"/>
      <c r="C18" s="89"/>
      <c r="D18" s="89"/>
      <c r="E18" s="90"/>
      <c r="F18" s="89"/>
      <c r="G18" s="90"/>
      <c r="H18" s="89"/>
      <c r="I18" s="90"/>
      <c r="J18" s="89"/>
      <c r="K18" s="89"/>
      <c r="L18" s="91"/>
      <c r="M18" s="420"/>
      <c r="N18" s="432"/>
      <c r="O18" s="90"/>
      <c r="P18" s="90"/>
      <c r="Q18" s="420"/>
      <c r="R18" s="91"/>
      <c r="S18" s="91"/>
      <c r="T18" s="420"/>
      <c r="U18" s="91"/>
      <c r="V18" s="91"/>
      <c r="W18" s="91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  <c r="IX18" s="93"/>
      <c r="IY18" s="93"/>
      <c r="IZ18" s="93"/>
      <c r="JA18" s="93"/>
      <c r="JB18" s="93"/>
      <c r="JC18" s="93"/>
      <c r="JD18" s="93"/>
      <c r="JE18" s="93"/>
      <c r="JF18" s="93"/>
      <c r="JG18" s="93"/>
      <c r="JH18" s="93"/>
      <c r="JI18" s="93"/>
      <c r="JJ18" s="93"/>
      <c r="JK18" s="93"/>
      <c r="JL18" s="93"/>
      <c r="JM18" s="93"/>
      <c r="JN18" s="93"/>
      <c r="JO18" s="93"/>
      <c r="JP18" s="93"/>
      <c r="JQ18" s="93"/>
      <c r="JR18" s="93"/>
      <c r="JS18" s="93"/>
      <c r="JT18" s="93"/>
      <c r="JU18" s="93"/>
      <c r="JV18" s="93"/>
      <c r="JW18" s="93"/>
      <c r="JX18" s="93"/>
      <c r="JY18" s="93"/>
      <c r="JZ18" s="93"/>
      <c r="KA18" s="93"/>
      <c r="KB18" s="93"/>
      <c r="KC18" s="93"/>
      <c r="KD18" s="93"/>
      <c r="KE18" s="93"/>
      <c r="KF18" s="93"/>
      <c r="KG18" s="93"/>
      <c r="KH18" s="93"/>
      <c r="KI18" s="93"/>
      <c r="KJ18" s="93"/>
      <c r="KK18" s="93"/>
      <c r="KL18" s="93"/>
      <c r="KM18" s="93"/>
      <c r="KN18" s="93"/>
      <c r="KO18" s="93"/>
      <c r="KP18" s="93"/>
      <c r="KQ18" s="93"/>
      <c r="KR18" s="93"/>
      <c r="KS18" s="93"/>
      <c r="KT18" s="93"/>
      <c r="KU18" s="93"/>
      <c r="KV18" s="93"/>
      <c r="KW18" s="93"/>
      <c r="KX18" s="93"/>
      <c r="KY18" s="93"/>
      <c r="KZ18" s="93"/>
      <c r="LA18" s="93"/>
      <c r="LB18" s="93"/>
      <c r="LC18" s="93"/>
      <c r="LD18" s="93"/>
      <c r="LE18" s="93"/>
      <c r="LF18" s="93"/>
      <c r="LG18" s="93"/>
      <c r="LH18" s="93"/>
      <c r="LI18" s="93"/>
      <c r="LJ18" s="93"/>
      <c r="LK18" s="93"/>
      <c r="LL18" s="93"/>
      <c r="LM18" s="93"/>
      <c r="LN18" s="93"/>
      <c r="LO18" s="93"/>
      <c r="LP18" s="93"/>
      <c r="LQ18" s="93"/>
      <c r="LR18" s="93"/>
      <c r="LS18" s="93"/>
      <c r="LT18" s="93"/>
      <c r="LU18" s="93"/>
      <c r="LV18" s="93"/>
      <c r="LW18" s="93"/>
      <c r="LX18" s="93"/>
      <c r="LY18" s="93"/>
      <c r="LZ18" s="93"/>
      <c r="MA18" s="93"/>
      <c r="MB18" s="93"/>
      <c r="MC18" s="93"/>
      <c r="MD18" s="93"/>
      <c r="ME18" s="93"/>
      <c r="MF18" s="93"/>
      <c r="MG18" s="93"/>
      <c r="MH18" s="93"/>
      <c r="MI18" s="93"/>
      <c r="MJ18" s="93"/>
      <c r="MK18" s="93"/>
      <c r="ML18" s="93"/>
      <c r="MM18" s="93"/>
      <c r="MN18" s="93"/>
      <c r="MO18" s="93"/>
      <c r="MP18" s="93"/>
      <c r="MQ18" s="93"/>
      <c r="MR18" s="93"/>
      <c r="MS18" s="93"/>
      <c r="MT18" s="93"/>
      <c r="MU18" s="93"/>
      <c r="MV18" s="93"/>
      <c r="MW18" s="93"/>
      <c r="MX18" s="93"/>
      <c r="MY18" s="93"/>
      <c r="MZ18" s="93"/>
      <c r="NA18" s="93"/>
      <c r="NB18" s="93"/>
      <c r="NC18" s="93"/>
      <c r="ND18" s="93"/>
      <c r="NE18" s="93"/>
      <c r="NF18" s="93"/>
      <c r="NG18" s="93"/>
      <c r="NH18" s="93"/>
      <c r="NI18" s="93"/>
      <c r="NJ18" s="93"/>
      <c r="NK18" s="93"/>
      <c r="NL18" s="93"/>
      <c r="NM18" s="93"/>
      <c r="NN18" s="93"/>
      <c r="NO18" s="93"/>
      <c r="NP18" s="93"/>
      <c r="NQ18" s="93"/>
      <c r="NR18" s="93"/>
      <c r="NS18" s="93"/>
      <c r="NT18" s="93"/>
      <c r="NU18" s="93"/>
      <c r="NV18" s="93"/>
      <c r="NW18" s="93"/>
      <c r="NX18" s="93"/>
      <c r="NY18" s="93"/>
      <c r="NZ18" s="93"/>
      <c r="OA18" s="93"/>
      <c r="OB18" s="93"/>
      <c r="OC18" s="93"/>
      <c r="OD18" s="93"/>
      <c r="OE18" s="93"/>
      <c r="OF18" s="93"/>
      <c r="OG18" s="93"/>
      <c r="OH18" s="93"/>
      <c r="OI18" s="93"/>
      <c r="OJ18" s="93"/>
      <c r="OK18" s="93"/>
      <c r="OL18" s="93"/>
      <c r="OM18" s="93"/>
      <c r="ON18" s="93"/>
      <c r="OO18" s="93"/>
      <c r="OP18" s="93"/>
      <c r="OQ18" s="93"/>
      <c r="OR18" s="93"/>
      <c r="OS18" s="93"/>
      <c r="OT18" s="93"/>
      <c r="OU18" s="93"/>
      <c r="OV18" s="93"/>
      <c r="OW18" s="93"/>
      <c r="OX18" s="93"/>
      <c r="OY18" s="93"/>
      <c r="OZ18" s="93"/>
      <c r="PA18" s="93"/>
      <c r="PB18" s="93"/>
      <c r="PC18" s="93"/>
      <c r="PD18" s="93"/>
      <c r="PE18" s="93"/>
      <c r="PF18" s="93"/>
      <c r="PG18" s="93"/>
      <c r="PH18" s="93"/>
      <c r="PI18" s="93"/>
      <c r="PJ18" s="93"/>
      <c r="PK18" s="93"/>
      <c r="PL18" s="93"/>
      <c r="PM18" s="93"/>
      <c r="PN18" s="93"/>
      <c r="PO18" s="93"/>
      <c r="PP18" s="93"/>
      <c r="PQ18" s="93"/>
      <c r="PR18" s="93"/>
      <c r="PS18" s="93"/>
      <c r="PT18" s="93"/>
      <c r="PU18" s="93"/>
      <c r="PV18" s="93"/>
      <c r="PW18" s="93"/>
      <c r="PX18" s="93"/>
      <c r="PY18" s="93"/>
      <c r="PZ18" s="93"/>
      <c r="QA18" s="93"/>
      <c r="QB18" s="93"/>
      <c r="QC18" s="93"/>
      <c r="QD18" s="93"/>
      <c r="QE18" s="93"/>
      <c r="QF18" s="93"/>
      <c r="QG18" s="93"/>
      <c r="QH18" s="93"/>
      <c r="QI18" s="93"/>
      <c r="QJ18" s="93"/>
      <c r="QK18" s="93"/>
      <c r="QL18" s="93"/>
      <c r="QM18" s="93"/>
      <c r="QN18" s="93"/>
      <c r="QO18" s="93"/>
      <c r="QP18" s="93"/>
      <c r="QQ18" s="93"/>
      <c r="QR18" s="93"/>
      <c r="QS18" s="93"/>
      <c r="QT18" s="93"/>
      <c r="QU18" s="93"/>
      <c r="QV18" s="93"/>
      <c r="QW18" s="93"/>
      <c r="QX18" s="93"/>
      <c r="QY18" s="93"/>
      <c r="QZ18" s="93"/>
      <c r="RA18" s="93"/>
      <c r="RB18" s="93"/>
      <c r="RC18" s="93"/>
      <c r="RD18" s="93"/>
      <c r="RE18" s="93"/>
      <c r="RF18" s="93"/>
      <c r="RG18" s="93"/>
      <c r="RH18" s="93"/>
      <c r="RI18" s="93"/>
      <c r="RJ18" s="93"/>
      <c r="RK18" s="93"/>
      <c r="RL18" s="93"/>
      <c r="RM18" s="93"/>
      <c r="RN18" s="93"/>
      <c r="RO18" s="93"/>
      <c r="RP18" s="93"/>
      <c r="RQ18" s="93"/>
      <c r="RR18" s="93"/>
      <c r="RS18" s="93"/>
      <c r="RT18" s="93"/>
      <c r="RU18" s="93"/>
      <c r="RV18" s="93"/>
      <c r="RW18" s="93"/>
      <c r="RX18" s="93"/>
      <c r="RY18" s="93"/>
      <c r="RZ18" s="93"/>
      <c r="SA18" s="93"/>
      <c r="SB18" s="93"/>
      <c r="SC18" s="93"/>
      <c r="SD18" s="93"/>
      <c r="SE18" s="93"/>
      <c r="SF18" s="93"/>
      <c r="SG18" s="93"/>
      <c r="SH18" s="93"/>
      <c r="SI18" s="93"/>
      <c r="SJ18" s="93"/>
      <c r="SK18" s="93"/>
      <c r="SL18" s="93"/>
      <c r="SM18" s="93"/>
      <c r="SN18" s="93"/>
      <c r="SO18" s="93"/>
      <c r="SP18" s="93"/>
      <c r="SQ18" s="93"/>
      <c r="SR18" s="93"/>
      <c r="SS18" s="93"/>
      <c r="ST18" s="93"/>
      <c r="SU18" s="93"/>
      <c r="SV18" s="93"/>
      <c r="SW18" s="93"/>
      <c r="SX18" s="93"/>
      <c r="SY18" s="93"/>
      <c r="SZ18" s="93"/>
      <c r="TA18" s="93"/>
      <c r="TB18" s="93"/>
      <c r="TC18" s="93"/>
      <c r="TD18" s="93"/>
      <c r="TE18" s="93"/>
      <c r="TF18" s="93"/>
      <c r="TG18" s="93"/>
      <c r="TH18" s="93"/>
      <c r="TI18" s="93"/>
      <c r="TJ18" s="93"/>
      <c r="TK18" s="93"/>
      <c r="TL18" s="93"/>
      <c r="TM18" s="93"/>
      <c r="TN18" s="93"/>
      <c r="TO18" s="93"/>
      <c r="TP18" s="93"/>
      <c r="TQ18" s="93"/>
      <c r="TR18" s="93"/>
      <c r="TS18" s="93"/>
      <c r="TT18" s="93"/>
      <c r="TU18" s="93"/>
      <c r="TV18" s="93"/>
      <c r="TW18" s="93"/>
      <c r="TX18" s="93"/>
      <c r="TY18" s="93"/>
      <c r="TZ18" s="93"/>
      <c r="UA18" s="93"/>
      <c r="UB18" s="93"/>
      <c r="UC18" s="93"/>
      <c r="UD18" s="93"/>
      <c r="UE18" s="93"/>
      <c r="UF18" s="93"/>
      <c r="UG18" s="93"/>
      <c r="UH18" s="93"/>
      <c r="UI18" s="93"/>
      <c r="UJ18" s="93"/>
      <c r="UK18" s="93"/>
      <c r="UL18" s="93"/>
      <c r="UM18" s="93"/>
      <c r="UN18" s="93"/>
      <c r="UO18" s="93"/>
      <c r="UP18" s="93"/>
      <c r="UQ18" s="93"/>
      <c r="UR18" s="93"/>
      <c r="US18" s="93"/>
      <c r="UT18" s="93"/>
      <c r="UU18" s="93"/>
      <c r="UV18" s="93"/>
      <c r="UW18" s="93"/>
      <c r="UX18" s="93"/>
      <c r="UY18" s="93"/>
      <c r="UZ18" s="93"/>
      <c r="VA18" s="93"/>
      <c r="VB18" s="93"/>
      <c r="VC18" s="93"/>
      <c r="VD18" s="93"/>
      <c r="VE18" s="93"/>
      <c r="VF18" s="93"/>
      <c r="VG18" s="93"/>
      <c r="VH18" s="93"/>
      <c r="VI18" s="93"/>
      <c r="VJ18" s="93"/>
      <c r="VK18" s="93"/>
      <c r="VL18" s="93"/>
      <c r="VM18" s="93"/>
      <c r="VN18" s="93"/>
      <c r="VO18" s="93"/>
      <c r="VP18" s="93"/>
      <c r="VQ18" s="93"/>
      <c r="VR18" s="93"/>
      <c r="VS18" s="93"/>
      <c r="VT18" s="93"/>
      <c r="VU18" s="93"/>
      <c r="VV18" s="93"/>
      <c r="VW18" s="93"/>
      <c r="VX18" s="93"/>
      <c r="VY18" s="93"/>
      <c r="VZ18" s="93"/>
      <c r="WA18" s="93"/>
      <c r="WB18" s="93"/>
      <c r="WC18" s="93"/>
      <c r="WD18" s="93"/>
      <c r="WE18" s="93"/>
      <c r="WF18" s="93"/>
      <c r="WG18" s="93"/>
      <c r="WH18" s="93"/>
      <c r="WI18" s="93"/>
      <c r="WJ18" s="93"/>
      <c r="WK18" s="93"/>
      <c r="WL18" s="93"/>
      <c r="WM18" s="93"/>
      <c r="WN18" s="93"/>
      <c r="WO18" s="93"/>
      <c r="WP18" s="93"/>
      <c r="WQ18" s="93"/>
      <c r="WR18" s="93"/>
      <c r="WS18" s="93"/>
      <c r="WT18" s="93"/>
      <c r="WU18" s="93"/>
      <c r="WV18" s="93"/>
      <c r="WW18" s="93"/>
      <c r="WX18" s="93"/>
      <c r="WY18" s="93"/>
      <c r="WZ18" s="93"/>
      <c r="XA18" s="93"/>
      <c r="XB18" s="93"/>
      <c r="XC18" s="93"/>
      <c r="XD18" s="93"/>
      <c r="XE18" s="93"/>
      <c r="XF18" s="93"/>
      <c r="XG18" s="93"/>
      <c r="XH18" s="93"/>
      <c r="XI18" s="93"/>
      <c r="XJ18" s="93"/>
      <c r="XK18" s="93"/>
      <c r="XL18" s="93"/>
      <c r="XM18" s="93"/>
      <c r="XN18" s="93"/>
      <c r="XO18" s="93"/>
      <c r="XP18" s="93"/>
      <c r="XQ18" s="93"/>
      <c r="XR18" s="93"/>
      <c r="XS18" s="93"/>
      <c r="XT18" s="93"/>
      <c r="XU18" s="93"/>
      <c r="XV18" s="93"/>
      <c r="XW18" s="93"/>
      <c r="XX18" s="93"/>
      <c r="XY18" s="93"/>
      <c r="XZ18" s="93"/>
      <c r="YA18" s="93"/>
      <c r="YB18" s="93"/>
      <c r="YC18" s="93"/>
      <c r="YD18" s="93"/>
      <c r="YE18" s="93"/>
      <c r="YF18" s="93"/>
      <c r="YG18" s="93"/>
      <c r="YH18" s="93"/>
      <c r="YI18" s="93"/>
      <c r="YJ18" s="93"/>
      <c r="YK18" s="93"/>
      <c r="YL18" s="93"/>
      <c r="YM18" s="93"/>
      <c r="YN18" s="93"/>
      <c r="YO18" s="93"/>
      <c r="YP18" s="93"/>
      <c r="YQ18" s="93"/>
      <c r="YR18" s="93"/>
      <c r="YS18" s="93"/>
      <c r="YT18" s="93"/>
      <c r="YU18" s="93"/>
      <c r="YV18" s="93"/>
      <c r="YW18" s="93"/>
      <c r="YX18" s="93"/>
      <c r="YY18" s="93"/>
      <c r="YZ18" s="93"/>
      <c r="ZA18" s="93"/>
      <c r="ZB18" s="93"/>
      <c r="ZC18" s="93"/>
      <c r="ZD18" s="93"/>
      <c r="ZE18" s="93"/>
      <c r="ZF18" s="93"/>
      <c r="ZG18" s="93"/>
      <c r="ZH18" s="93"/>
      <c r="ZI18" s="93"/>
      <c r="ZJ18" s="93"/>
      <c r="ZK18" s="93"/>
      <c r="ZL18" s="93"/>
      <c r="ZM18" s="93"/>
      <c r="ZN18" s="93"/>
      <c r="ZO18" s="93"/>
      <c r="ZP18" s="93"/>
      <c r="ZQ18" s="93"/>
      <c r="ZR18" s="93"/>
      <c r="ZS18" s="93"/>
      <c r="ZT18" s="93"/>
      <c r="ZU18" s="93"/>
      <c r="ZV18" s="93"/>
      <c r="ZW18" s="93"/>
      <c r="ZX18" s="93"/>
      <c r="ZY18" s="93"/>
      <c r="ZZ18" s="93"/>
      <c r="AAA18" s="93"/>
      <c r="AAB18" s="93"/>
      <c r="AAC18" s="93"/>
      <c r="AAD18" s="93"/>
      <c r="AAE18" s="93"/>
      <c r="AAF18" s="93"/>
      <c r="AAG18" s="93"/>
      <c r="AAH18" s="93"/>
      <c r="AAI18" s="93"/>
      <c r="AAJ18" s="93"/>
      <c r="AAK18" s="93"/>
      <c r="AAL18" s="93"/>
      <c r="AAM18" s="93"/>
      <c r="AAN18" s="93"/>
      <c r="AAO18" s="93"/>
      <c r="AAP18" s="93"/>
      <c r="AAQ18" s="93"/>
      <c r="AAR18" s="93"/>
      <c r="AAS18" s="93"/>
      <c r="AAT18" s="93"/>
      <c r="AAU18" s="93"/>
      <c r="AAV18" s="93"/>
      <c r="AAW18" s="93"/>
      <c r="AAX18" s="93"/>
      <c r="AAY18" s="93"/>
      <c r="AAZ18" s="93"/>
      <c r="ABA18" s="93"/>
      <c r="ABB18" s="93"/>
      <c r="ABC18" s="93"/>
      <c r="ABD18" s="93"/>
      <c r="ABE18" s="93"/>
      <c r="ABF18" s="93"/>
      <c r="ABG18" s="93"/>
      <c r="ABH18" s="93"/>
      <c r="ABI18" s="93"/>
      <c r="ABJ18" s="93"/>
      <c r="ABK18" s="93"/>
      <c r="ABL18" s="93"/>
      <c r="ABM18" s="93"/>
      <c r="ABN18" s="93"/>
      <c r="ABO18" s="93"/>
      <c r="ABP18" s="93"/>
      <c r="ABQ18" s="93"/>
      <c r="ABR18" s="93"/>
      <c r="ABS18" s="93"/>
      <c r="ABT18" s="93"/>
      <c r="ABU18" s="93"/>
      <c r="ABV18" s="93"/>
      <c r="ABW18" s="93"/>
      <c r="ABX18" s="93"/>
      <c r="ABY18" s="93"/>
      <c r="ABZ18" s="93"/>
      <c r="ACA18" s="93"/>
      <c r="ACB18" s="93"/>
      <c r="ACC18" s="93"/>
      <c r="ACD18" s="93"/>
      <c r="ACE18" s="93"/>
      <c r="ACF18" s="93"/>
      <c r="ACG18" s="93"/>
      <c r="ACH18" s="93"/>
      <c r="ACI18" s="93"/>
      <c r="ACJ18" s="93"/>
      <c r="ACK18" s="93"/>
      <c r="ACL18" s="93"/>
      <c r="ACM18" s="93"/>
      <c r="ACN18" s="93"/>
      <c r="ACO18" s="93"/>
      <c r="ACP18" s="93"/>
      <c r="ACQ18" s="93"/>
      <c r="ACR18" s="93"/>
      <c r="ACS18" s="93"/>
      <c r="ACT18" s="93"/>
      <c r="ACU18" s="93"/>
      <c r="ACV18" s="93"/>
      <c r="ACW18" s="93"/>
      <c r="ACX18" s="93"/>
      <c r="ACY18" s="93"/>
      <c r="ACZ18" s="93"/>
      <c r="ADA18" s="93"/>
      <c r="ADB18" s="93"/>
      <c r="ADC18" s="93"/>
      <c r="ADD18" s="93"/>
      <c r="ADE18" s="93"/>
      <c r="ADF18" s="93"/>
      <c r="ADG18" s="93"/>
      <c r="ADH18" s="93"/>
      <c r="ADI18" s="93"/>
      <c r="ADJ18" s="93"/>
      <c r="ADK18" s="93"/>
      <c r="ADL18" s="93"/>
      <c r="ADM18" s="93"/>
      <c r="ADN18" s="93"/>
      <c r="ADO18" s="93"/>
      <c r="ADP18" s="93"/>
      <c r="ADQ18" s="93"/>
      <c r="ADR18" s="93"/>
      <c r="ADS18" s="93"/>
      <c r="ADT18" s="93"/>
      <c r="ADU18" s="93"/>
      <c r="ADV18" s="93"/>
      <c r="ADW18" s="93"/>
      <c r="ADX18" s="93"/>
      <c r="ADY18" s="93"/>
      <c r="ADZ18" s="93"/>
      <c r="AEA18" s="93"/>
      <c r="AEB18" s="93"/>
      <c r="AEC18" s="93"/>
      <c r="AED18" s="93"/>
      <c r="AEE18" s="93"/>
      <c r="AEF18" s="93"/>
      <c r="AEG18" s="93"/>
      <c r="AEH18" s="93"/>
      <c r="AEI18" s="93"/>
      <c r="AEJ18" s="93"/>
      <c r="AEK18" s="93"/>
      <c r="AEL18" s="93"/>
      <c r="AEM18" s="93"/>
      <c r="AEN18" s="93"/>
      <c r="AEO18" s="93"/>
      <c r="AEP18" s="93"/>
      <c r="AEQ18" s="93"/>
      <c r="AER18" s="93"/>
      <c r="AES18" s="93"/>
      <c r="AET18" s="93"/>
      <c r="AEU18" s="93"/>
      <c r="AEV18" s="93"/>
      <c r="AEW18" s="93"/>
      <c r="AEX18" s="93"/>
      <c r="AEY18" s="93"/>
      <c r="AEZ18" s="93"/>
      <c r="AFA18" s="93"/>
      <c r="AFB18" s="93"/>
      <c r="AFC18" s="93"/>
      <c r="AFD18" s="93"/>
      <c r="AFE18" s="93"/>
      <c r="AFF18" s="93"/>
      <c r="AFG18" s="93"/>
      <c r="AFH18" s="93"/>
      <c r="AFI18" s="93"/>
      <c r="AFJ18" s="93"/>
      <c r="AFK18" s="93"/>
      <c r="AFL18" s="93"/>
      <c r="AFM18" s="93"/>
      <c r="AFN18" s="93"/>
      <c r="AFO18" s="93"/>
      <c r="AFP18" s="93"/>
      <c r="AFQ18" s="93"/>
      <c r="AFR18" s="93"/>
      <c r="AFS18" s="93"/>
      <c r="AFT18" s="93"/>
      <c r="AFU18" s="93"/>
      <c r="AFV18" s="93"/>
      <c r="AFW18" s="93"/>
      <c r="AFX18" s="93"/>
      <c r="AFY18" s="93"/>
      <c r="AFZ18" s="93"/>
      <c r="AGA18" s="93"/>
      <c r="AGB18" s="93"/>
      <c r="AGC18" s="93"/>
      <c r="AGD18" s="93"/>
      <c r="AGE18" s="93"/>
      <c r="AGF18" s="93"/>
      <c r="AGG18" s="93"/>
      <c r="AGH18" s="93"/>
      <c r="AGI18" s="93"/>
      <c r="AGJ18" s="93"/>
      <c r="AGK18" s="93"/>
      <c r="AGL18" s="93"/>
      <c r="AGM18" s="93"/>
      <c r="AGN18" s="93"/>
      <c r="AGO18" s="93"/>
      <c r="AGP18" s="93"/>
      <c r="AGQ18" s="93"/>
      <c r="AGR18" s="93"/>
      <c r="AGS18" s="93"/>
      <c r="AGT18" s="93"/>
      <c r="AGU18" s="93"/>
      <c r="AGV18" s="93"/>
      <c r="AGW18" s="93"/>
      <c r="AGX18" s="93"/>
      <c r="AGY18" s="93"/>
      <c r="AGZ18" s="93"/>
      <c r="AHA18" s="93"/>
      <c r="AHB18" s="93"/>
      <c r="AHC18" s="93"/>
      <c r="AHD18" s="93"/>
      <c r="AHE18" s="93"/>
      <c r="AHF18" s="93"/>
      <c r="AHG18" s="93"/>
      <c r="AHH18" s="93"/>
      <c r="AHI18" s="93"/>
      <c r="AHJ18" s="93"/>
      <c r="AHK18" s="93"/>
      <c r="AHL18" s="93"/>
      <c r="AHM18" s="93"/>
      <c r="AHN18" s="93"/>
      <c r="AHO18" s="93"/>
      <c r="AHP18" s="93"/>
      <c r="AHQ18" s="93"/>
      <c r="AHR18" s="93"/>
      <c r="AHS18" s="93"/>
      <c r="AHT18" s="93"/>
      <c r="AHU18" s="93"/>
      <c r="AHV18" s="93"/>
      <c r="AHW18" s="93"/>
      <c r="AHX18" s="93"/>
      <c r="AHY18" s="93"/>
      <c r="AHZ18" s="93"/>
      <c r="AIA18" s="93"/>
      <c r="AIB18" s="93"/>
      <c r="AIC18" s="93"/>
      <c r="AID18" s="93"/>
      <c r="AIE18" s="93"/>
      <c r="AIF18" s="93"/>
      <c r="AIG18" s="93"/>
      <c r="AIH18" s="93"/>
      <c r="AII18" s="93"/>
      <c r="AIJ18" s="93"/>
      <c r="AIK18" s="93"/>
      <c r="AIL18" s="93"/>
      <c r="AIM18" s="93"/>
      <c r="AIN18" s="93"/>
      <c r="AIO18" s="93"/>
      <c r="AIP18" s="93"/>
      <c r="AIQ18" s="93"/>
      <c r="AIR18" s="93"/>
      <c r="AIS18" s="93"/>
      <c r="AIT18" s="93"/>
      <c r="AIU18" s="93"/>
      <c r="AIV18" s="93"/>
      <c r="AIW18" s="93"/>
      <c r="AIX18" s="93"/>
      <c r="AIY18" s="93"/>
      <c r="AIZ18" s="93"/>
      <c r="AJA18" s="93"/>
      <c r="AJB18" s="93"/>
      <c r="AJC18" s="93"/>
      <c r="AJD18" s="93"/>
      <c r="AJE18" s="93"/>
      <c r="AJF18" s="93"/>
      <c r="AJG18" s="93"/>
      <c r="AJH18" s="93"/>
      <c r="AJI18" s="93"/>
      <c r="AJJ18" s="93"/>
      <c r="AJK18" s="93"/>
      <c r="AJL18" s="93"/>
      <c r="AJM18" s="93"/>
      <c r="AJN18" s="93"/>
      <c r="AJO18" s="93"/>
      <c r="AJP18" s="93"/>
      <c r="AJQ18" s="93"/>
      <c r="AJR18" s="93"/>
      <c r="AJS18" s="93"/>
      <c r="AJT18" s="93"/>
      <c r="AJU18" s="93"/>
      <c r="AJV18" s="93"/>
      <c r="AJW18" s="93"/>
      <c r="AJX18" s="93"/>
      <c r="AJY18" s="93"/>
      <c r="AJZ18" s="93"/>
      <c r="AKA18" s="93"/>
      <c r="AKB18" s="93"/>
      <c r="AKC18" s="93"/>
      <c r="AKD18" s="93"/>
      <c r="AKE18" s="93"/>
      <c r="AKF18" s="93"/>
      <c r="AKG18" s="93"/>
      <c r="AKH18" s="93"/>
      <c r="AKI18" s="93"/>
      <c r="AKJ18" s="93"/>
      <c r="AKK18" s="93"/>
      <c r="AKL18" s="93"/>
      <c r="AKM18" s="93"/>
      <c r="AKN18" s="93"/>
      <c r="AKO18" s="93"/>
      <c r="AKP18" s="93"/>
      <c r="AKQ18" s="93"/>
      <c r="AKR18" s="93"/>
      <c r="AKS18" s="93"/>
      <c r="AKT18" s="93"/>
      <c r="AKU18" s="93"/>
      <c r="AKV18" s="93"/>
      <c r="AKW18" s="93"/>
      <c r="AKX18" s="93"/>
      <c r="AKY18" s="93"/>
      <c r="AKZ18" s="93"/>
      <c r="ALA18" s="93"/>
      <c r="ALB18" s="93"/>
      <c r="ALC18" s="93"/>
      <c r="ALD18" s="93"/>
      <c r="ALE18" s="93"/>
      <c r="ALF18" s="93"/>
      <c r="ALG18" s="93"/>
      <c r="ALH18" s="93"/>
      <c r="ALI18" s="93"/>
      <c r="ALJ18" s="93"/>
      <c r="ALK18" s="93"/>
      <c r="ALL18" s="93"/>
      <c r="ALM18" s="93"/>
      <c r="ALN18" s="93"/>
      <c r="ALO18" s="93"/>
      <c r="ALP18" s="93"/>
      <c r="ALQ18" s="93"/>
      <c r="ALR18" s="93"/>
      <c r="ALS18" s="93"/>
      <c r="ALT18" s="93"/>
      <c r="ALU18" s="93"/>
      <c r="ALV18" s="93"/>
      <c r="ALW18" s="93"/>
      <c r="ALX18" s="93"/>
      <c r="ALY18" s="86"/>
      <c r="ALZ18" s="86"/>
      <c r="AMA18" s="86"/>
      <c r="AMB18" s="86"/>
      <c r="AMC18" s="86"/>
      <c r="AMD18" s="86"/>
      <c r="AME18" s="86"/>
      <c r="AMF18" s="86"/>
    </row>
    <row r="19" spans="1:1020" x14ac:dyDescent="0.2">
      <c r="A19" s="86"/>
      <c r="B19" s="88"/>
      <c r="C19" s="89"/>
      <c r="D19" s="89"/>
      <c r="E19" s="90"/>
      <c r="F19" s="89"/>
      <c r="G19" s="90"/>
      <c r="H19" s="89"/>
      <c r="I19" s="90"/>
      <c r="J19" s="89"/>
      <c r="K19" s="89"/>
      <c r="L19" s="91"/>
      <c r="M19" s="420"/>
      <c r="N19" s="432"/>
      <c r="O19" s="90"/>
      <c r="P19" s="90"/>
      <c r="Q19" s="420"/>
      <c r="R19" s="91"/>
      <c r="S19" s="91"/>
      <c r="T19" s="420"/>
      <c r="U19" s="91"/>
      <c r="V19" s="91"/>
      <c r="W19" s="91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  <c r="IX19" s="93"/>
      <c r="IY19" s="93"/>
      <c r="IZ19" s="93"/>
      <c r="JA19" s="93"/>
      <c r="JB19" s="93"/>
      <c r="JC19" s="93"/>
      <c r="JD19" s="93"/>
      <c r="JE19" s="93"/>
      <c r="JF19" s="93"/>
      <c r="JG19" s="93"/>
      <c r="JH19" s="93"/>
      <c r="JI19" s="93"/>
      <c r="JJ19" s="93"/>
      <c r="JK19" s="93"/>
      <c r="JL19" s="93"/>
      <c r="JM19" s="93"/>
      <c r="JN19" s="93"/>
      <c r="JO19" s="93"/>
      <c r="JP19" s="93"/>
      <c r="JQ19" s="93"/>
      <c r="JR19" s="93"/>
      <c r="JS19" s="93"/>
      <c r="JT19" s="93"/>
      <c r="JU19" s="93"/>
      <c r="JV19" s="93"/>
      <c r="JW19" s="93"/>
      <c r="JX19" s="93"/>
      <c r="JY19" s="93"/>
      <c r="JZ19" s="93"/>
      <c r="KA19" s="93"/>
      <c r="KB19" s="93"/>
      <c r="KC19" s="93"/>
      <c r="KD19" s="93"/>
      <c r="KE19" s="93"/>
      <c r="KF19" s="93"/>
      <c r="KG19" s="93"/>
      <c r="KH19" s="93"/>
      <c r="KI19" s="93"/>
      <c r="KJ19" s="93"/>
      <c r="KK19" s="93"/>
      <c r="KL19" s="93"/>
      <c r="KM19" s="93"/>
      <c r="KN19" s="93"/>
      <c r="KO19" s="93"/>
      <c r="KP19" s="93"/>
      <c r="KQ19" s="93"/>
      <c r="KR19" s="93"/>
      <c r="KS19" s="93"/>
      <c r="KT19" s="93"/>
      <c r="KU19" s="93"/>
      <c r="KV19" s="93"/>
      <c r="KW19" s="93"/>
      <c r="KX19" s="93"/>
      <c r="KY19" s="93"/>
      <c r="KZ19" s="93"/>
      <c r="LA19" s="93"/>
      <c r="LB19" s="93"/>
      <c r="LC19" s="93"/>
      <c r="LD19" s="93"/>
      <c r="LE19" s="93"/>
      <c r="LF19" s="93"/>
      <c r="LG19" s="93"/>
      <c r="LH19" s="93"/>
      <c r="LI19" s="93"/>
      <c r="LJ19" s="93"/>
      <c r="LK19" s="93"/>
      <c r="LL19" s="93"/>
      <c r="LM19" s="93"/>
      <c r="LN19" s="93"/>
      <c r="LO19" s="93"/>
      <c r="LP19" s="93"/>
      <c r="LQ19" s="93"/>
      <c r="LR19" s="93"/>
      <c r="LS19" s="93"/>
      <c r="LT19" s="93"/>
      <c r="LU19" s="93"/>
      <c r="LV19" s="93"/>
      <c r="LW19" s="93"/>
      <c r="LX19" s="93"/>
      <c r="LY19" s="93"/>
      <c r="LZ19" s="93"/>
      <c r="MA19" s="93"/>
      <c r="MB19" s="93"/>
      <c r="MC19" s="93"/>
      <c r="MD19" s="93"/>
      <c r="ME19" s="93"/>
      <c r="MF19" s="93"/>
      <c r="MG19" s="93"/>
      <c r="MH19" s="93"/>
      <c r="MI19" s="93"/>
      <c r="MJ19" s="93"/>
      <c r="MK19" s="93"/>
      <c r="ML19" s="93"/>
      <c r="MM19" s="93"/>
      <c r="MN19" s="93"/>
      <c r="MO19" s="93"/>
      <c r="MP19" s="93"/>
      <c r="MQ19" s="93"/>
      <c r="MR19" s="93"/>
      <c r="MS19" s="93"/>
      <c r="MT19" s="93"/>
      <c r="MU19" s="93"/>
      <c r="MV19" s="93"/>
      <c r="MW19" s="93"/>
      <c r="MX19" s="93"/>
      <c r="MY19" s="93"/>
      <c r="MZ19" s="93"/>
      <c r="NA19" s="93"/>
      <c r="NB19" s="93"/>
      <c r="NC19" s="93"/>
      <c r="ND19" s="93"/>
      <c r="NE19" s="93"/>
      <c r="NF19" s="93"/>
      <c r="NG19" s="93"/>
      <c r="NH19" s="93"/>
      <c r="NI19" s="93"/>
      <c r="NJ19" s="93"/>
      <c r="NK19" s="93"/>
      <c r="NL19" s="93"/>
      <c r="NM19" s="93"/>
      <c r="NN19" s="93"/>
      <c r="NO19" s="93"/>
      <c r="NP19" s="93"/>
      <c r="NQ19" s="93"/>
      <c r="NR19" s="93"/>
      <c r="NS19" s="93"/>
      <c r="NT19" s="93"/>
      <c r="NU19" s="93"/>
      <c r="NV19" s="93"/>
      <c r="NW19" s="93"/>
      <c r="NX19" s="93"/>
      <c r="NY19" s="93"/>
      <c r="NZ19" s="93"/>
      <c r="OA19" s="93"/>
      <c r="OB19" s="93"/>
      <c r="OC19" s="93"/>
      <c r="OD19" s="93"/>
      <c r="OE19" s="93"/>
      <c r="OF19" s="93"/>
      <c r="OG19" s="93"/>
      <c r="OH19" s="93"/>
      <c r="OI19" s="93"/>
      <c r="OJ19" s="93"/>
      <c r="OK19" s="93"/>
      <c r="OL19" s="93"/>
      <c r="OM19" s="93"/>
      <c r="ON19" s="93"/>
      <c r="OO19" s="93"/>
      <c r="OP19" s="93"/>
      <c r="OQ19" s="93"/>
      <c r="OR19" s="93"/>
      <c r="OS19" s="93"/>
      <c r="OT19" s="93"/>
      <c r="OU19" s="93"/>
      <c r="OV19" s="93"/>
      <c r="OW19" s="93"/>
      <c r="OX19" s="93"/>
      <c r="OY19" s="93"/>
      <c r="OZ19" s="93"/>
      <c r="PA19" s="93"/>
      <c r="PB19" s="93"/>
      <c r="PC19" s="93"/>
      <c r="PD19" s="93"/>
      <c r="PE19" s="93"/>
      <c r="PF19" s="93"/>
      <c r="PG19" s="93"/>
      <c r="PH19" s="93"/>
      <c r="PI19" s="93"/>
      <c r="PJ19" s="93"/>
      <c r="PK19" s="93"/>
      <c r="PL19" s="93"/>
      <c r="PM19" s="93"/>
      <c r="PN19" s="93"/>
      <c r="PO19" s="93"/>
      <c r="PP19" s="93"/>
      <c r="PQ19" s="93"/>
      <c r="PR19" s="93"/>
      <c r="PS19" s="93"/>
      <c r="PT19" s="93"/>
      <c r="PU19" s="93"/>
      <c r="PV19" s="93"/>
      <c r="PW19" s="93"/>
      <c r="PX19" s="93"/>
      <c r="PY19" s="93"/>
      <c r="PZ19" s="93"/>
      <c r="QA19" s="93"/>
      <c r="QB19" s="93"/>
      <c r="QC19" s="93"/>
      <c r="QD19" s="93"/>
      <c r="QE19" s="93"/>
      <c r="QF19" s="93"/>
      <c r="QG19" s="93"/>
      <c r="QH19" s="93"/>
      <c r="QI19" s="93"/>
      <c r="QJ19" s="93"/>
      <c r="QK19" s="93"/>
      <c r="QL19" s="93"/>
      <c r="QM19" s="93"/>
      <c r="QN19" s="93"/>
      <c r="QO19" s="93"/>
      <c r="QP19" s="93"/>
      <c r="QQ19" s="93"/>
      <c r="QR19" s="93"/>
      <c r="QS19" s="93"/>
      <c r="QT19" s="93"/>
      <c r="QU19" s="93"/>
      <c r="QV19" s="93"/>
      <c r="QW19" s="93"/>
      <c r="QX19" s="93"/>
      <c r="QY19" s="93"/>
      <c r="QZ19" s="93"/>
      <c r="RA19" s="93"/>
      <c r="RB19" s="93"/>
      <c r="RC19" s="93"/>
      <c r="RD19" s="93"/>
      <c r="RE19" s="93"/>
      <c r="RF19" s="93"/>
      <c r="RG19" s="93"/>
      <c r="RH19" s="93"/>
      <c r="RI19" s="93"/>
      <c r="RJ19" s="93"/>
      <c r="RK19" s="93"/>
      <c r="RL19" s="93"/>
      <c r="RM19" s="93"/>
      <c r="RN19" s="93"/>
      <c r="RO19" s="93"/>
      <c r="RP19" s="93"/>
      <c r="RQ19" s="93"/>
      <c r="RR19" s="93"/>
      <c r="RS19" s="93"/>
      <c r="RT19" s="93"/>
      <c r="RU19" s="93"/>
      <c r="RV19" s="93"/>
      <c r="RW19" s="93"/>
      <c r="RX19" s="93"/>
      <c r="RY19" s="93"/>
      <c r="RZ19" s="93"/>
      <c r="SA19" s="93"/>
      <c r="SB19" s="93"/>
      <c r="SC19" s="93"/>
      <c r="SD19" s="93"/>
      <c r="SE19" s="93"/>
      <c r="SF19" s="93"/>
      <c r="SG19" s="93"/>
      <c r="SH19" s="93"/>
      <c r="SI19" s="93"/>
      <c r="SJ19" s="93"/>
      <c r="SK19" s="93"/>
      <c r="SL19" s="93"/>
      <c r="SM19" s="93"/>
      <c r="SN19" s="93"/>
      <c r="SO19" s="93"/>
      <c r="SP19" s="93"/>
      <c r="SQ19" s="93"/>
      <c r="SR19" s="93"/>
      <c r="SS19" s="93"/>
      <c r="ST19" s="93"/>
      <c r="SU19" s="93"/>
      <c r="SV19" s="93"/>
      <c r="SW19" s="93"/>
      <c r="SX19" s="93"/>
      <c r="SY19" s="93"/>
      <c r="SZ19" s="93"/>
      <c r="TA19" s="93"/>
      <c r="TB19" s="93"/>
      <c r="TC19" s="93"/>
      <c r="TD19" s="93"/>
      <c r="TE19" s="93"/>
      <c r="TF19" s="93"/>
      <c r="TG19" s="93"/>
      <c r="TH19" s="93"/>
      <c r="TI19" s="93"/>
      <c r="TJ19" s="93"/>
      <c r="TK19" s="93"/>
      <c r="TL19" s="93"/>
      <c r="TM19" s="93"/>
      <c r="TN19" s="93"/>
      <c r="TO19" s="93"/>
      <c r="TP19" s="93"/>
      <c r="TQ19" s="93"/>
      <c r="TR19" s="93"/>
      <c r="TS19" s="93"/>
      <c r="TT19" s="93"/>
      <c r="TU19" s="93"/>
      <c r="TV19" s="93"/>
      <c r="TW19" s="93"/>
      <c r="TX19" s="93"/>
      <c r="TY19" s="93"/>
      <c r="TZ19" s="93"/>
      <c r="UA19" s="93"/>
      <c r="UB19" s="93"/>
      <c r="UC19" s="93"/>
      <c r="UD19" s="93"/>
      <c r="UE19" s="93"/>
      <c r="UF19" s="93"/>
      <c r="UG19" s="93"/>
      <c r="UH19" s="93"/>
      <c r="UI19" s="93"/>
      <c r="UJ19" s="93"/>
      <c r="UK19" s="93"/>
      <c r="UL19" s="93"/>
      <c r="UM19" s="93"/>
      <c r="UN19" s="93"/>
      <c r="UO19" s="93"/>
      <c r="UP19" s="93"/>
      <c r="UQ19" s="93"/>
      <c r="UR19" s="93"/>
      <c r="US19" s="93"/>
      <c r="UT19" s="93"/>
      <c r="UU19" s="93"/>
      <c r="UV19" s="93"/>
      <c r="UW19" s="93"/>
      <c r="UX19" s="93"/>
      <c r="UY19" s="93"/>
      <c r="UZ19" s="93"/>
      <c r="VA19" s="93"/>
      <c r="VB19" s="93"/>
      <c r="VC19" s="93"/>
      <c r="VD19" s="93"/>
      <c r="VE19" s="93"/>
      <c r="VF19" s="93"/>
      <c r="VG19" s="93"/>
      <c r="VH19" s="93"/>
      <c r="VI19" s="93"/>
      <c r="VJ19" s="93"/>
      <c r="VK19" s="93"/>
      <c r="VL19" s="93"/>
      <c r="VM19" s="93"/>
      <c r="VN19" s="93"/>
      <c r="VO19" s="93"/>
      <c r="VP19" s="93"/>
      <c r="VQ19" s="93"/>
      <c r="VR19" s="93"/>
      <c r="VS19" s="93"/>
      <c r="VT19" s="93"/>
      <c r="VU19" s="93"/>
      <c r="VV19" s="93"/>
      <c r="VW19" s="93"/>
      <c r="VX19" s="93"/>
      <c r="VY19" s="93"/>
      <c r="VZ19" s="93"/>
      <c r="WA19" s="93"/>
      <c r="WB19" s="93"/>
      <c r="WC19" s="93"/>
      <c r="WD19" s="93"/>
      <c r="WE19" s="93"/>
      <c r="WF19" s="93"/>
      <c r="WG19" s="93"/>
      <c r="WH19" s="93"/>
      <c r="WI19" s="93"/>
      <c r="WJ19" s="93"/>
      <c r="WK19" s="93"/>
      <c r="WL19" s="93"/>
      <c r="WM19" s="93"/>
      <c r="WN19" s="93"/>
      <c r="WO19" s="93"/>
      <c r="WP19" s="93"/>
      <c r="WQ19" s="93"/>
      <c r="WR19" s="93"/>
      <c r="WS19" s="93"/>
      <c r="WT19" s="93"/>
      <c r="WU19" s="93"/>
      <c r="WV19" s="93"/>
      <c r="WW19" s="93"/>
      <c r="WX19" s="93"/>
      <c r="WY19" s="93"/>
      <c r="WZ19" s="93"/>
      <c r="XA19" s="93"/>
      <c r="XB19" s="93"/>
      <c r="XC19" s="93"/>
      <c r="XD19" s="93"/>
      <c r="XE19" s="93"/>
      <c r="XF19" s="93"/>
      <c r="XG19" s="93"/>
      <c r="XH19" s="93"/>
      <c r="XI19" s="93"/>
      <c r="XJ19" s="93"/>
      <c r="XK19" s="93"/>
      <c r="XL19" s="93"/>
      <c r="XM19" s="93"/>
      <c r="XN19" s="93"/>
      <c r="XO19" s="93"/>
      <c r="XP19" s="93"/>
      <c r="XQ19" s="93"/>
      <c r="XR19" s="93"/>
      <c r="XS19" s="93"/>
      <c r="XT19" s="93"/>
      <c r="XU19" s="93"/>
      <c r="XV19" s="93"/>
      <c r="XW19" s="93"/>
      <c r="XX19" s="93"/>
      <c r="XY19" s="93"/>
      <c r="XZ19" s="93"/>
      <c r="YA19" s="93"/>
      <c r="YB19" s="93"/>
      <c r="YC19" s="93"/>
      <c r="YD19" s="93"/>
      <c r="YE19" s="93"/>
      <c r="YF19" s="93"/>
      <c r="YG19" s="93"/>
      <c r="YH19" s="93"/>
      <c r="YI19" s="93"/>
      <c r="YJ19" s="93"/>
      <c r="YK19" s="93"/>
      <c r="YL19" s="93"/>
      <c r="YM19" s="93"/>
      <c r="YN19" s="93"/>
      <c r="YO19" s="93"/>
      <c r="YP19" s="93"/>
      <c r="YQ19" s="93"/>
      <c r="YR19" s="93"/>
      <c r="YS19" s="93"/>
      <c r="YT19" s="93"/>
      <c r="YU19" s="93"/>
      <c r="YV19" s="93"/>
      <c r="YW19" s="93"/>
      <c r="YX19" s="93"/>
      <c r="YY19" s="93"/>
      <c r="YZ19" s="93"/>
      <c r="ZA19" s="93"/>
      <c r="ZB19" s="93"/>
      <c r="ZC19" s="93"/>
      <c r="ZD19" s="93"/>
      <c r="ZE19" s="93"/>
      <c r="ZF19" s="93"/>
      <c r="ZG19" s="93"/>
      <c r="ZH19" s="93"/>
      <c r="ZI19" s="93"/>
      <c r="ZJ19" s="93"/>
      <c r="ZK19" s="93"/>
      <c r="ZL19" s="93"/>
      <c r="ZM19" s="93"/>
      <c r="ZN19" s="93"/>
      <c r="ZO19" s="93"/>
      <c r="ZP19" s="93"/>
      <c r="ZQ19" s="93"/>
      <c r="ZR19" s="93"/>
      <c r="ZS19" s="93"/>
      <c r="ZT19" s="93"/>
      <c r="ZU19" s="93"/>
      <c r="ZV19" s="93"/>
      <c r="ZW19" s="93"/>
      <c r="ZX19" s="93"/>
      <c r="ZY19" s="93"/>
      <c r="ZZ19" s="93"/>
      <c r="AAA19" s="93"/>
      <c r="AAB19" s="93"/>
      <c r="AAC19" s="93"/>
      <c r="AAD19" s="93"/>
      <c r="AAE19" s="93"/>
      <c r="AAF19" s="93"/>
      <c r="AAG19" s="93"/>
      <c r="AAH19" s="93"/>
      <c r="AAI19" s="93"/>
      <c r="AAJ19" s="93"/>
      <c r="AAK19" s="93"/>
      <c r="AAL19" s="93"/>
      <c r="AAM19" s="93"/>
      <c r="AAN19" s="93"/>
      <c r="AAO19" s="93"/>
      <c r="AAP19" s="93"/>
      <c r="AAQ19" s="93"/>
      <c r="AAR19" s="93"/>
      <c r="AAS19" s="93"/>
      <c r="AAT19" s="93"/>
      <c r="AAU19" s="93"/>
      <c r="AAV19" s="93"/>
      <c r="AAW19" s="93"/>
      <c r="AAX19" s="93"/>
      <c r="AAY19" s="93"/>
      <c r="AAZ19" s="93"/>
      <c r="ABA19" s="93"/>
      <c r="ABB19" s="93"/>
      <c r="ABC19" s="93"/>
      <c r="ABD19" s="93"/>
      <c r="ABE19" s="93"/>
      <c r="ABF19" s="93"/>
      <c r="ABG19" s="93"/>
      <c r="ABH19" s="93"/>
      <c r="ABI19" s="93"/>
      <c r="ABJ19" s="93"/>
      <c r="ABK19" s="93"/>
      <c r="ABL19" s="93"/>
      <c r="ABM19" s="93"/>
      <c r="ABN19" s="93"/>
      <c r="ABO19" s="93"/>
      <c r="ABP19" s="93"/>
      <c r="ABQ19" s="93"/>
      <c r="ABR19" s="93"/>
      <c r="ABS19" s="93"/>
      <c r="ABT19" s="93"/>
      <c r="ABU19" s="93"/>
      <c r="ABV19" s="93"/>
      <c r="ABW19" s="93"/>
      <c r="ABX19" s="93"/>
      <c r="ABY19" s="93"/>
      <c r="ABZ19" s="93"/>
      <c r="ACA19" s="93"/>
      <c r="ACB19" s="93"/>
      <c r="ACC19" s="93"/>
      <c r="ACD19" s="93"/>
      <c r="ACE19" s="93"/>
      <c r="ACF19" s="93"/>
      <c r="ACG19" s="93"/>
      <c r="ACH19" s="93"/>
      <c r="ACI19" s="93"/>
      <c r="ACJ19" s="93"/>
      <c r="ACK19" s="93"/>
      <c r="ACL19" s="93"/>
      <c r="ACM19" s="93"/>
      <c r="ACN19" s="93"/>
      <c r="ACO19" s="93"/>
      <c r="ACP19" s="93"/>
      <c r="ACQ19" s="93"/>
      <c r="ACR19" s="93"/>
      <c r="ACS19" s="93"/>
      <c r="ACT19" s="93"/>
      <c r="ACU19" s="93"/>
      <c r="ACV19" s="93"/>
      <c r="ACW19" s="93"/>
      <c r="ACX19" s="93"/>
      <c r="ACY19" s="93"/>
      <c r="ACZ19" s="93"/>
      <c r="ADA19" s="93"/>
      <c r="ADB19" s="93"/>
      <c r="ADC19" s="93"/>
      <c r="ADD19" s="93"/>
      <c r="ADE19" s="93"/>
      <c r="ADF19" s="93"/>
      <c r="ADG19" s="93"/>
      <c r="ADH19" s="93"/>
      <c r="ADI19" s="93"/>
      <c r="ADJ19" s="93"/>
      <c r="ADK19" s="93"/>
      <c r="ADL19" s="93"/>
      <c r="ADM19" s="93"/>
      <c r="ADN19" s="93"/>
      <c r="ADO19" s="93"/>
      <c r="ADP19" s="93"/>
      <c r="ADQ19" s="93"/>
      <c r="ADR19" s="93"/>
      <c r="ADS19" s="93"/>
      <c r="ADT19" s="93"/>
      <c r="ADU19" s="93"/>
      <c r="ADV19" s="93"/>
      <c r="ADW19" s="93"/>
      <c r="ADX19" s="93"/>
      <c r="ADY19" s="93"/>
      <c r="ADZ19" s="93"/>
      <c r="AEA19" s="93"/>
      <c r="AEB19" s="93"/>
      <c r="AEC19" s="93"/>
      <c r="AED19" s="93"/>
      <c r="AEE19" s="93"/>
      <c r="AEF19" s="93"/>
      <c r="AEG19" s="93"/>
      <c r="AEH19" s="93"/>
      <c r="AEI19" s="93"/>
      <c r="AEJ19" s="93"/>
      <c r="AEK19" s="93"/>
      <c r="AEL19" s="93"/>
      <c r="AEM19" s="93"/>
      <c r="AEN19" s="93"/>
      <c r="AEO19" s="93"/>
      <c r="AEP19" s="93"/>
      <c r="AEQ19" s="93"/>
      <c r="AER19" s="93"/>
      <c r="AES19" s="93"/>
      <c r="AET19" s="93"/>
      <c r="AEU19" s="93"/>
      <c r="AEV19" s="93"/>
      <c r="AEW19" s="93"/>
      <c r="AEX19" s="93"/>
      <c r="AEY19" s="93"/>
      <c r="AEZ19" s="93"/>
      <c r="AFA19" s="93"/>
      <c r="AFB19" s="93"/>
      <c r="AFC19" s="93"/>
      <c r="AFD19" s="93"/>
      <c r="AFE19" s="93"/>
      <c r="AFF19" s="93"/>
      <c r="AFG19" s="93"/>
      <c r="AFH19" s="93"/>
      <c r="AFI19" s="93"/>
      <c r="AFJ19" s="93"/>
      <c r="AFK19" s="93"/>
      <c r="AFL19" s="93"/>
      <c r="AFM19" s="93"/>
      <c r="AFN19" s="93"/>
      <c r="AFO19" s="93"/>
      <c r="AFP19" s="93"/>
      <c r="AFQ19" s="93"/>
      <c r="AFR19" s="93"/>
      <c r="AFS19" s="93"/>
      <c r="AFT19" s="93"/>
      <c r="AFU19" s="93"/>
      <c r="AFV19" s="93"/>
      <c r="AFW19" s="93"/>
      <c r="AFX19" s="93"/>
      <c r="AFY19" s="93"/>
      <c r="AFZ19" s="93"/>
      <c r="AGA19" s="93"/>
      <c r="AGB19" s="93"/>
      <c r="AGC19" s="93"/>
      <c r="AGD19" s="93"/>
      <c r="AGE19" s="93"/>
      <c r="AGF19" s="93"/>
      <c r="AGG19" s="93"/>
      <c r="AGH19" s="93"/>
      <c r="AGI19" s="93"/>
      <c r="AGJ19" s="93"/>
      <c r="AGK19" s="93"/>
      <c r="AGL19" s="93"/>
      <c r="AGM19" s="93"/>
      <c r="AGN19" s="93"/>
      <c r="AGO19" s="93"/>
      <c r="AGP19" s="93"/>
      <c r="AGQ19" s="93"/>
      <c r="AGR19" s="93"/>
      <c r="AGS19" s="93"/>
      <c r="AGT19" s="93"/>
      <c r="AGU19" s="93"/>
      <c r="AGV19" s="93"/>
      <c r="AGW19" s="93"/>
      <c r="AGX19" s="93"/>
      <c r="AGY19" s="93"/>
      <c r="AGZ19" s="93"/>
      <c r="AHA19" s="93"/>
      <c r="AHB19" s="93"/>
      <c r="AHC19" s="93"/>
      <c r="AHD19" s="93"/>
      <c r="AHE19" s="93"/>
      <c r="AHF19" s="93"/>
      <c r="AHG19" s="93"/>
      <c r="AHH19" s="93"/>
      <c r="AHI19" s="93"/>
      <c r="AHJ19" s="93"/>
      <c r="AHK19" s="93"/>
      <c r="AHL19" s="93"/>
      <c r="AHM19" s="93"/>
      <c r="AHN19" s="93"/>
      <c r="AHO19" s="93"/>
      <c r="AHP19" s="93"/>
      <c r="AHQ19" s="93"/>
      <c r="AHR19" s="93"/>
      <c r="AHS19" s="93"/>
      <c r="AHT19" s="93"/>
      <c r="AHU19" s="93"/>
      <c r="AHV19" s="93"/>
      <c r="AHW19" s="93"/>
      <c r="AHX19" s="93"/>
      <c r="AHY19" s="93"/>
      <c r="AHZ19" s="93"/>
      <c r="AIA19" s="93"/>
      <c r="AIB19" s="93"/>
      <c r="AIC19" s="93"/>
      <c r="AID19" s="93"/>
      <c r="AIE19" s="93"/>
      <c r="AIF19" s="93"/>
      <c r="AIG19" s="93"/>
      <c r="AIH19" s="93"/>
      <c r="AII19" s="93"/>
      <c r="AIJ19" s="93"/>
      <c r="AIK19" s="93"/>
      <c r="AIL19" s="93"/>
      <c r="AIM19" s="93"/>
      <c r="AIN19" s="93"/>
      <c r="AIO19" s="93"/>
      <c r="AIP19" s="93"/>
      <c r="AIQ19" s="93"/>
      <c r="AIR19" s="93"/>
      <c r="AIS19" s="93"/>
      <c r="AIT19" s="93"/>
      <c r="AIU19" s="93"/>
      <c r="AIV19" s="93"/>
      <c r="AIW19" s="93"/>
      <c r="AIX19" s="93"/>
      <c r="AIY19" s="93"/>
      <c r="AIZ19" s="93"/>
      <c r="AJA19" s="93"/>
      <c r="AJB19" s="93"/>
      <c r="AJC19" s="93"/>
      <c r="AJD19" s="93"/>
      <c r="AJE19" s="93"/>
      <c r="AJF19" s="93"/>
      <c r="AJG19" s="93"/>
      <c r="AJH19" s="93"/>
      <c r="AJI19" s="93"/>
      <c r="AJJ19" s="93"/>
      <c r="AJK19" s="93"/>
      <c r="AJL19" s="93"/>
      <c r="AJM19" s="93"/>
      <c r="AJN19" s="93"/>
      <c r="AJO19" s="93"/>
      <c r="AJP19" s="93"/>
      <c r="AJQ19" s="93"/>
      <c r="AJR19" s="93"/>
      <c r="AJS19" s="93"/>
      <c r="AJT19" s="93"/>
      <c r="AJU19" s="93"/>
      <c r="AJV19" s="93"/>
      <c r="AJW19" s="93"/>
      <c r="AJX19" s="93"/>
      <c r="AJY19" s="93"/>
      <c r="AJZ19" s="93"/>
      <c r="AKA19" s="93"/>
      <c r="AKB19" s="93"/>
      <c r="AKC19" s="93"/>
      <c r="AKD19" s="93"/>
      <c r="AKE19" s="93"/>
      <c r="AKF19" s="93"/>
      <c r="AKG19" s="93"/>
      <c r="AKH19" s="93"/>
      <c r="AKI19" s="93"/>
      <c r="AKJ19" s="93"/>
      <c r="AKK19" s="93"/>
      <c r="AKL19" s="93"/>
      <c r="AKM19" s="93"/>
      <c r="AKN19" s="93"/>
      <c r="AKO19" s="93"/>
      <c r="AKP19" s="93"/>
      <c r="AKQ19" s="93"/>
      <c r="AKR19" s="93"/>
      <c r="AKS19" s="93"/>
      <c r="AKT19" s="93"/>
      <c r="AKU19" s="93"/>
      <c r="AKV19" s="93"/>
      <c r="AKW19" s="93"/>
      <c r="AKX19" s="93"/>
      <c r="AKY19" s="93"/>
      <c r="AKZ19" s="93"/>
      <c r="ALA19" s="93"/>
      <c r="ALB19" s="93"/>
      <c r="ALC19" s="93"/>
      <c r="ALD19" s="93"/>
      <c r="ALE19" s="93"/>
      <c r="ALF19" s="93"/>
      <c r="ALG19" s="93"/>
      <c r="ALH19" s="93"/>
      <c r="ALI19" s="93"/>
      <c r="ALJ19" s="93"/>
      <c r="ALK19" s="93"/>
      <c r="ALL19" s="93"/>
      <c r="ALM19" s="93"/>
      <c r="ALN19" s="93"/>
      <c r="ALO19" s="93"/>
      <c r="ALP19" s="93"/>
      <c r="ALQ19" s="93"/>
      <c r="ALR19" s="93"/>
      <c r="ALS19" s="93"/>
      <c r="ALT19" s="93"/>
      <c r="ALU19" s="93"/>
      <c r="ALV19" s="93"/>
      <c r="ALW19" s="93"/>
      <c r="ALX19" s="93"/>
      <c r="ALY19" s="86"/>
      <c r="ALZ19" s="86"/>
      <c r="AMA19" s="86"/>
      <c r="AMB19" s="86"/>
      <c r="AMC19" s="86"/>
      <c r="AMD19" s="86"/>
      <c r="AME19" s="86"/>
      <c r="AMF19" s="86"/>
    </row>
    <row r="20" spans="1:1020" x14ac:dyDescent="0.2">
      <c r="A20" s="86" t="s">
        <v>1395</v>
      </c>
      <c r="B20" s="88"/>
      <c r="C20" s="89"/>
      <c r="D20" s="89"/>
      <c r="E20" s="90"/>
      <c r="F20" s="89"/>
      <c r="G20" s="90"/>
      <c r="H20" s="89"/>
      <c r="I20" s="90"/>
      <c r="J20" s="89"/>
      <c r="K20" s="89"/>
      <c r="L20" s="91"/>
      <c r="M20" s="420"/>
      <c r="N20" s="432"/>
      <c r="O20" s="90"/>
      <c r="P20" s="90"/>
      <c r="Q20" s="420"/>
      <c r="R20" s="91"/>
      <c r="S20" s="91"/>
      <c r="T20" s="420"/>
      <c r="U20" s="91"/>
      <c r="V20" s="91"/>
      <c r="W20" s="91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  <c r="IX20" s="93"/>
      <c r="IY20" s="93"/>
      <c r="IZ20" s="93"/>
      <c r="JA20" s="93"/>
      <c r="JB20" s="93"/>
      <c r="JC20" s="93"/>
      <c r="JD20" s="93"/>
      <c r="JE20" s="93"/>
      <c r="JF20" s="93"/>
      <c r="JG20" s="93"/>
      <c r="JH20" s="93"/>
      <c r="JI20" s="93"/>
      <c r="JJ20" s="93"/>
      <c r="JK20" s="93"/>
      <c r="JL20" s="93"/>
      <c r="JM20" s="93"/>
      <c r="JN20" s="93"/>
      <c r="JO20" s="93"/>
      <c r="JP20" s="93"/>
      <c r="JQ20" s="93"/>
      <c r="JR20" s="93"/>
      <c r="JS20" s="93"/>
      <c r="JT20" s="93"/>
      <c r="JU20" s="93"/>
      <c r="JV20" s="93"/>
      <c r="JW20" s="93"/>
      <c r="JX20" s="93"/>
      <c r="JY20" s="93"/>
      <c r="JZ20" s="93"/>
      <c r="KA20" s="93"/>
      <c r="KB20" s="93"/>
      <c r="KC20" s="93"/>
      <c r="KD20" s="93"/>
      <c r="KE20" s="93"/>
      <c r="KF20" s="93"/>
      <c r="KG20" s="93"/>
      <c r="KH20" s="93"/>
      <c r="KI20" s="93"/>
      <c r="KJ20" s="93"/>
      <c r="KK20" s="93"/>
      <c r="KL20" s="93"/>
      <c r="KM20" s="93"/>
      <c r="KN20" s="93"/>
      <c r="KO20" s="93"/>
      <c r="KP20" s="93"/>
      <c r="KQ20" s="93"/>
      <c r="KR20" s="93"/>
      <c r="KS20" s="93"/>
      <c r="KT20" s="93"/>
      <c r="KU20" s="93"/>
      <c r="KV20" s="93"/>
      <c r="KW20" s="93"/>
      <c r="KX20" s="93"/>
      <c r="KY20" s="93"/>
      <c r="KZ20" s="93"/>
      <c r="LA20" s="93"/>
      <c r="LB20" s="93"/>
      <c r="LC20" s="93"/>
      <c r="LD20" s="93"/>
      <c r="LE20" s="93"/>
      <c r="LF20" s="93"/>
      <c r="LG20" s="93"/>
      <c r="LH20" s="93"/>
      <c r="LI20" s="93"/>
      <c r="LJ20" s="93"/>
      <c r="LK20" s="93"/>
      <c r="LL20" s="93"/>
      <c r="LM20" s="93"/>
      <c r="LN20" s="93"/>
      <c r="LO20" s="93"/>
      <c r="LP20" s="93"/>
      <c r="LQ20" s="93"/>
      <c r="LR20" s="93"/>
      <c r="LS20" s="93"/>
      <c r="LT20" s="93"/>
      <c r="LU20" s="93"/>
      <c r="LV20" s="93"/>
      <c r="LW20" s="93"/>
      <c r="LX20" s="93"/>
      <c r="LY20" s="93"/>
      <c r="LZ20" s="93"/>
      <c r="MA20" s="93"/>
      <c r="MB20" s="93"/>
      <c r="MC20" s="93"/>
      <c r="MD20" s="93"/>
      <c r="ME20" s="93"/>
      <c r="MF20" s="93"/>
      <c r="MG20" s="93"/>
      <c r="MH20" s="93"/>
      <c r="MI20" s="93"/>
      <c r="MJ20" s="93"/>
      <c r="MK20" s="93"/>
      <c r="ML20" s="93"/>
      <c r="MM20" s="93"/>
      <c r="MN20" s="93"/>
      <c r="MO20" s="93"/>
      <c r="MP20" s="93"/>
      <c r="MQ20" s="93"/>
      <c r="MR20" s="93"/>
      <c r="MS20" s="93"/>
      <c r="MT20" s="93"/>
      <c r="MU20" s="93"/>
      <c r="MV20" s="93"/>
      <c r="MW20" s="93"/>
      <c r="MX20" s="93"/>
      <c r="MY20" s="93"/>
      <c r="MZ20" s="93"/>
      <c r="NA20" s="93"/>
      <c r="NB20" s="93"/>
      <c r="NC20" s="93"/>
      <c r="ND20" s="93"/>
      <c r="NE20" s="93"/>
      <c r="NF20" s="93"/>
      <c r="NG20" s="93"/>
      <c r="NH20" s="93"/>
      <c r="NI20" s="93"/>
      <c r="NJ20" s="93"/>
      <c r="NK20" s="93"/>
      <c r="NL20" s="93"/>
      <c r="NM20" s="93"/>
      <c r="NN20" s="93"/>
      <c r="NO20" s="93"/>
      <c r="NP20" s="93"/>
      <c r="NQ20" s="93"/>
      <c r="NR20" s="93"/>
      <c r="NS20" s="93"/>
      <c r="NT20" s="93"/>
      <c r="NU20" s="93"/>
      <c r="NV20" s="93"/>
      <c r="NW20" s="93"/>
      <c r="NX20" s="93"/>
      <c r="NY20" s="93"/>
      <c r="NZ20" s="93"/>
      <c r="OA20" s="93"/>
      <c r="OB20" s="93"/>
      <c r="OC20" s="93"/>
      <c r="OD20" s="93"/>
      <c r="OE20" s="93"/>
      <c r="OF20" s="93"/>
      <c r="OG20" s="93"/>
      <c r="OH20" s="93"/>
      <c r="OI20" s="93"/>
      <c r="OJ20" s="93"/>
      <c r="OK20" s="93"/>
      <c r="OL20" s="93"/>
      <c r="OM20" s="93"/>
      <c r="ON20" s="93"/>
      <c r="OO20" s="93"/>
      <c r="OP20" s="93"/>
      <c r="OQ20" s="93"/>
      <c r="OR20" s="93"/>
      <c r="OS20" s="93"/>
      <c r="OT20" s="93"/>
      <c r="OU20" s="93"/>
      <c r="OV20" s="93"/>
      <c r="OW20" s="93"/>
      <c r="OX20" s="93"/>
      <c r="OY20" s="93"/>
      <c r="OZ20" s="93"/>
      <c r="PA20" s="93"/>
      <c r="PB20" s="93"/>
      <c r="PC20" s="93"/>
      <c r="PD20" s="93"/>
      <c r="PE20" s="93"/>
      <c r="PF20" s="93"/>
      <c r="PG20" s="93"/>
      <c r="PH20" s="93"/>
      <c r="PI20" s="93"/>
      <c r="PJ20" s="93"/>
      <c r="PK20" s="93"/>
      <c r="PL20" s="93"/>
      <c r="PM20" s="93"/>
      <c r="PN20" s="93"/>
      <c r="PO20" s="93"/>
      <c r="PP20" s="93"/>
      <c r="PQ20" s="93"/>
      <c r="PR20" s="93"/>
      <c r="PS20" s="93"/>
      <c r="PT20" s="93"/>
      <c r="PU20" s="93"/>
      <c r="PV20" s="93"/>
      <c r="PW20" s="93"/>
      <c r="PX20" s="93"/>
      <c r="PY20" s="93"/>
      <c r="PZ20" s="93"/>
      <c r="QA20" s="93"/>
      <c r="QB20" s="93"/>
      <c r="QC20" s="93"/>
      <c r="QD20" s="93"/>
      <c r="QE20" s="93"/>
      <c r="QF20" s="93"/>
      <c r="QG20" s="93"/>
      <c r="QH20" s="93"/>
      <c r="QI20" s="93"/>
      <c r="QJ20" s="93"/>
      <c r="QK20" s="93"/>
      <c r="QL20" s="93"/>
      <c r="QM20" s="93"/>
      <c r="QN20" s="93"/>
      <c r="QO20" s="93"/>
      <c r="QP20" s="93"/>
      <c r="QQ20" s="93"/>
      <c r="QR20" s="93"/>
      <c r="QS20" s="93"/>
      <c r="QT20" s="93"/>
      <c r="QU20" s="93"/>
      <c r="QV20" s="93"/>
      <c r="QW20" s="93"/>
      <c r="QX20" s="93"/>
      <c r="QY20" s="93"/>
      <c r="QZ20" s="93"/>
      <c r="RA20" s="93"/>
      <c r="RB20" s="93"/>
      <c r="RC20" s="93"/>
      <c r="RD20" s="93"/>
      <c r="RE20" s="93"/>
      <c r="RF20" s="93"/>
      <c r="RG20" s="93"/>
      <c r="RH20" s="93"/>
      <c r="RI20" s="93"/>
      <c r="RJ20" s="93"/>
      <c r="RK20" s="93"/>
      <c r="RL20" s="93"/>
      <c r="RM20" s="93"/>
      <c r="RN20" s="93"/>
      <c r="RO20" s="93"/>
      <c r="RP20" s="93"/>
      <c r="RQ20" s="93"/>
      <c r="RR20" s="93"/>
      <c r="RS20" s="93"/>
      <c r="RT20" s="93"/>
      <c r="RU20" s="93"/>
      <c r="RV20" s="93"/>
      <c r="RW20" s="93"/>
      <c r="RX20" s="93"/>
      <c r="RY20" s="93"/>
      <c r="RZ20" s="93"/>
      <c r="SA20" s="93"/>
      <c r="SB20" s="93"/>
      <c r="SC20" s="93"/>
      <c r="SD20" s="93"/>
      <c r="SE20" s="93"/>
      <c r="SF20" s="93"/>
      <c r="SG20" s="93"/>
      <c r="SH20" s="93"/>
      <c r="SI20" s="93"/>
      <c r="SJ20" s="93"/>
      <c r="SK20" s="93"/>
      <c r="SL20" s="93"/>
      <c r="SM20" s="93"/>
      <c r="SN20" s="93"/>
      <c r="SO20" s="93"/>
      <c r="SP20" s="93"/>
      <c r="SQ20" s="93"/>
      <c r="SR20" s="93"/>
      <c r="SS20" s="93"/>
      <c r="ST20" s="93"/>
      <c r="SU20" s="93"/>
      <c r="SV20" s="93"/>
      <c r="SW20" s="93"/>
      <c r="SX20" s="93"/>
      <c r="SY20" s="93"/>
      <c r="SZ20" s="93"/>
      <c r="TA20" s="93"/>
      <c r="TB20" s="93"/>
      <c r="TC20" s="93"/>
      <c r="TD20" s="93"/>
      <c r="TE20" s="93"/>
      <c r="TF20" s="93"/>
      <c r="TG20" s="93"/>
      <c r="TH20" s="93"/>
      <c r="TI20" s="93"/>
      <c r="TJ20" s="93"/>
      <c r="TK20" s="93"/>
      <c r="TL20" s="93"/>
      <c r="TM20" s="93"/>
      <c r="TN20" s="93"/>
      <c r="TO20" s="93"/>
      <c r="TP20" s="93"/>
      <c r="TQ20" s="93"/>
      <c r="TR20" s="93"/>
      <c r="TS20" s="93"/>
      <c r="TT20" s="93"/>
      <c r="TU20" s="93"/>
      <c r="TV20" s="93"/>
      <c r="TW20" s="93"/>
      <c r="TX20" s="93"/>
      <c r="TY20" s="93"/>
      <c r="TZ20" s="93"/>
      <c r="UA20" s="93"/>
      <c r="UB20" s="93"/>
      <c r="UC20" s="93"/>
      <c r="UD20" s="93"/>
      <c r="UE20" s="93"/>
      <c r="UF20" s="93"/>
      <c r="UG20" s="93"/>
      <c r="UH20" s="93"/>
      <c r="UI20" s="93"/>
      <c r="UJ20" s="93"/>
      <c r="UK20" s="93"/>
      <c r="UL20" s="93"/>
      <c r="UM20" s="93"/>
      <c r="UN20" s="93"/>
      <c r="UO20" s="93"/>
      <c r="UP20" s="93"/>
      <c r="UQ20" s="93"/>
      <c r="UR20" s="93"/>
      <c r="US20" s="93"/>
      <c r="UT20" s="93"/>
      <c r="UU20" s="93"/>
      <c r="UV20" s="93"/>
      <c r="UW20" s="93"/>
      <c r="UX20" s="93"/>
      <c r="UY20" s="93"/>
      <c r="UZ20" s="93"/>
      <c r="VA20" s="93"/>
      <c r="VB20" s="93"/>
      <c r="VC20" s="93"/>
      <c r="VD20" s="93"/>
      <c r="VE20" s="93"/>
      <c r="VF20" s="93"/>
      <c r="VG20" s="93"/>
      <c r="VH20" s="93"/>
      <c r="VI20" s="93"/>
      <c r="VJ20" s="93"/>
      <c r="VK20" s="93"/>
      <c r="VL20" s="93"/>
      <c r="VM20" s="93"/>
      <c r="VN20" s="93"/>
      <c r="VO20" s="93"/>
      <c r="VP20" s="93"/>
      <c r="VQ20" s="93"/>
      <c r="VR20" s="93"/>
      <c r="VS20" s="93"/>
      <c r="VT20" s="93"/>
      <c r="VU20" s="93"/>
      <c r="VV20" s="93"/>
      <c r="VW20" s="93"/>
      <c r="VX20" s="93"/>
      <c r="VY20" s="93"/>
      <c r="VZ20" s="93"/>
      <c r="WA20" s="93"/>
      <c r="WB20" s="93"/>
      <c r="WC20" s="93"/>
      <c r="WD20" s="93"/>
      <c r="WE20" s="93"/>
      <c r="WF20" s="93"/>
      <c r="WG20" s="93"/>
      <c r="WH20" s="93"/>
      <c r="WI20" s="93"/>
      <c r="WJ20" s="93"/>
      <c r="WK20" s="93"/>
      <c r="WL20" s="93"/>
      <c r="WM20" s="93"/>
      <c r="WN20" s="93"/>
      <c r="WO20" s="93"/>
      <c r="WP20" s="93"/>
      <c r="WQ20" s="93"/>
      <c r="WR20" s="93"/>
      <c r="WS20" s="93"/>
      <c r="WT20" s="93"/>
      <c r="WU20" s="93"/>
      <c r="WV20" s="93"/>
      <c r="WW20" s="93"/>
      <c r="WX20" s="93"/>
      <c r="WY20" s="93"/>
      <c r="WZ20" s="93"/>
      <c r="XA20" s="93"/>
      <c r="XB20" s="93"/>
      <c r="XC20" s="93"/>
      <c r="XD20" s="93"/>
      <c r="XE20" s="93"/>
      <c r="XF20" s="93"/>
      <c r="XG20" s="93"/>
      <c r="XH20" s="93"/>
      <c r="XI20" s="93"/>
      <c r="XJ20" s="93"/>
      <c r="XK20" s="93"/>
      <c r="XL20" s="93"/>
      <c r="XM20" s="93"/>
      <c r="XN20" s="93"/>
      <c r="XO20" s="93"/>
      <c r="XP20" s="93"/>
      <c r="XQ20" s="93"/>
      <c r="XR20" s="93"/>
      <c r="XS20" s="93"/>
      <c r="XT20" s="93"/>
      <c r="XU20" s="93"/>
      <c r="XV20" s="93"/>
      <c r="XW20" s="93"/>
      <c r="XX20" s="93"/>
      <c r="XY20" s="93"/>
      <c r="XZ20" s="93"/>
      <c r="YA20" s="93"/>
      <c r="YB20" s="93"/>
      <c r="YC20" s="93"/>
      <c r="YD20" s="93"/>
      <c r="YE20" s="93"/>
      <c r="YF20" s="93"/>
      <c r="YG20" s="93"/>
      <c r="YH20" s="93"/>
      <c r="YI20" s="93"/>
      <c r="YJ20" s="93"/>
      <c r="YK20" s="93"/>
      <c r="YL20" s="93"/>
      <c r="YM20" s="93"/>
      <c r="YN20" s="93"/>
      <c r="YO20" s="93"/>
      <c r="YP20" s="93"/>
      <c r="YQ20" s="93"/>
      <c r="YR20" s="93"/>
      <c r="YS20" s="93"/>
      <c r="YT20" s="93"/>
      <c r="YU20" s="93"/>
      <c r="YV20" s="93"/>
      <c r="YW20" s="93"/>
      <c r="YX20" s="93"/>
      <c r="YY20" s="93"/>
      <c r="YZ20" s="93"/>
      <c r="ZA20" s="93"/>
      <c r="ZB20" s="93"/>
      <c r="ZC20" s="93"/>
      <c r="ZD20" s="93"/>
      <c r="ZE20" s="93"/>
      <c r="ZF20" s="93"/>
      <c r="ZG20" s="93"/>
      <c r="ZH20" s="93"/>
      <c r="ZI20" s="93"/>
      <c r="ZJ20" s="93"/>
      <c r="ZK20" s="93"/>
      <c r="ZL20" s="93"/>
      <c r="ZM20" s="93"/>
      <c r="ZN20" s="93"/>
      <c r="ZO20" s="93"/>
      <c r="ZP20" s="93"/>
      <c r="ZQ20" s="93"/>
      <c r="ZR20" s="93"/>
      <c r="ZS20" s="93"/>
      <c r="ZT20" s="93"/>
      <c r="ZU20" s="93"/>
      <c r="ZV20" s="93"/>
      <c r="ZW20" s="93"/>
      <c r="ZX20" s="93"/>
      <c r="ZY20" s="93"/>
      <c r="ZZ20" s="93"/>
      <c r="AAA20" s="93"/>
      <c r="AAB20" s="93"/>
      <c r="AAC20" s="93"/>
      <c r="AAD20" s="93"/>
      <c r="AAE20" s="93"/>
      <c r="AAF20" s="93"/>
      <c r="AAG20" s="93"/>
      <c r="AAH20" s="93"/>
      <c r="AAI20" s="93"/>
      <c r="AAJ20" s="93"/>
      <c r="AAK20" s="93"/>
      <c r="AAL20" s="93"/>
      <c r="AAM20" s="93"/>
      <c r="AAN20" s="93"/>
      <c r="AAO20" s="93"/>
      <c r="AAP20" s="93"/>
      <c r="AAQ20" s="93"/>
      <c r="AAR20" s="93"/>
      <c r="AAS20" s="93"/>
      <c r="AAT20" s="93"/>
      <c r="AAU20" s="93"/>
      <c r="AAV20" s="93"/>
      <c r="AAW20" s="93"/>
      <c r="AAX20" s="93"/>
      <c r="AAY20" s="93"/>
      <c r="AAZ20" s="93"/>
      <c r="ABA20" s="93"/>
      <c r="ABB20" s="93"/>
      <c r="ABC20" s="93"/>
      <c r="ABD20" s="93"/>
      <c r="ABE20" s="93"/>
      <c r="ABF20" s="93"/>
      <c r="ABG20" s="93"/>
      <c r="ABH20" s="93"/>
      <c r="ABI20" s="93"/>
      <c r="ABJ20" s="93"/>
      <c r="ABK20" s="93"/>
      <c r="ABL20" s="93"/>
      <c r="ABM20" s="93"/>
      <c r="ABN20" s="93"/>
      <c r="ABO20" s="93"/>
      <c r="ABP20" s="93"/>
      <c r="ABQ20" s="93"/>
      <c r="ABR20" s="93"/>
      <c r="ABS20" s="93"/>
      <c r="ABT20" s="93"/>
      <c r="ABU20" s="93"/>
      <c r="ABV20" s="93"/>
      <c r="ABW20" s="93"/>
      <c r="ABX20" s="93"/>
      <c r="ABY20" s="93"/>
      <c r="ABZ20" s="93"/>
      <c r="ACA20" s="93"/>
      <c r="ACB20" s="93"/>
      <c r="ACC20" s="93"/>
      <c r="ACD20" s="93"/>
      <c r="ACE20" s="93"/>
      <c r="ACF20" s="93"/>
      <c r="ACG20" s="93"/>
      <c r="ACH20" s="93"/>
      <c r="ACI20" s="93"/>
      <c r="ACJ20" s="93"/>
      <c r="ACK20" s="93"/>
      <c r="ACL20" s="93"/>
      <c r="ACM20" s="93"/>
      <c r="ACN20" s="93"/>
      <c r="ACO20" s="93"/>
      <c r="ACP20" s="93"/>
      <c r="ACQ20" s="93"/>
      <c r="ACR20" s="93"/>
      <c r="ACS20" s="93"/>
      <c r="ACT20" s="93"/>
      <c r="ACU20" s="93"/>
      <c r="ACV20" s="93"/>
      <c r="ACW20" s="93"/>
      <c r="ACX20" s="93"/>
      <c r="ACY20" s="93"/>
      <c r="ACZ20" s="93"/>
      <c r="ADA20" s="93"/>
      <c r="ADB20" s="93"/>
      <c r="ADC20" s="93"/>
      <c r="ADD20" s="93"/>
      <c r="ADE20" s="93"/>
      <c r="ADF20" s="93"/>
      <c r="ADG20" s="93"/>
      <c r="ADH20" s="93"/>
      <c r="ADI20" s="93"/>
      <c r="ADJ20" s="93"/>
      <c r="ADK20" s="93"/>
      <c r="ADL20" s="93"/>
      <c r="ADM20" s="93"/>
      <c r="ADN20" s="93"/>
      <c r="ADO20" s="93"/>
      <c r="ADP20" s="93"/>
      <c r="ADQ20" s="93"/>
      <c r="ADR20" s="93"/>
      <c r="ADS20" s="93"/>
      <c r="ADT20" s="93"/>
      <c r="ADU20" s="93"/>
      <c r="ADV20" s="93"/>
      <c r="ADW20" s="93"/>
      <c r="ADX20" s="93"/>
      <c r="ADY20" s="93"/>
      <c r="ADZ20" s="93"/>
      <c r="AEA20" s="93"/>
      <c r="AEB20" s="93"/>
      <c r="AEC20" s="93"/>
      <c r="AED20" s="93"/>
      <c r="AEE20" s="93"/>
      <c r="AEF20" s="93"/>
      <c r="AEG20" s="93"/>
      <c r="AEH20" s="93"/>
      <c r="AEI20" s="93"/>
      <c r="AEJ20" s="93"/>
      <c r="AEK20" s="93"/>
      <c r="AEL20" s="93"/>
      <c r="AEM20" s="93"/>
      <c r="AEN20" s="93"/>
      <c r="AEO20" s="93"/>
      <c r="AEP20" s="93"/>
      <c r="AEQ20" s="93"/>
      <c r="AER20" s="93"/>
      <c r="AES20" s="93"/>
      <c r="AET20" s="93"/>
      <c r="AEU20" s="93"/>
      <c r="AEV20" s="93"/>
      <c r="AEW20" s="93"/>
      <c r="AEX20" s="93"/>
      <c r="AEY20" s="93"/>
      <c r="AEZ20" s="93"/>
      <c r="AFA20" s="93"/>
      <c r="AFB20" s="93"/>
      <c r="AFC20" s="93"/>
      <c r="AFD20" s="93"/>
      <c r="AFE20" s="93"/>
      <c r="AFF20" s="93"/>
      <c r="AFG20" s="93"/>
      <c r="AFH20" s="93"/>
      <c r="AFI20" s="93"/>
      <c r="AFJ20" s="93"/>
      <c r="AFK20" s="93"/>
      <c r="AFL20" s="93"/>
      <c r="AFM20" s="93"/>
      <c r="AFN20" s="93"/>
      <c r="AFO20" s="93"/>
      <c r="AFP20" s="93"/>
      <c r="AFQ20" s="93"/>
      <c r="AFR20" s="93"/>
      <c r="AFS20" s="93"/>
      <c r="AFT20" s="93"/>
      <c r="AFU20" s="93"/>
      <c r="AFV20" s="93"/>
      <c r="AFW20" s="93"/>
      <c r="AFX20" s="93"/>
      <c r="AFY20" s="93"/>
      <c r="AFZ20" s="93"/>
      <c r="AGA20" s="93"/>
      <c r="AGB20" s="93"/>
      <c r="AGC20" s="93"/>
      <c r="AGD20" s="93"/>
      <c r="AGE20" s="93"/>
      <c r="AGF20" s="93"/>
      <c r="AGG20" s="93"/>
      <c r="AGH20" s="93"/>
      <c r="AGI20" s="93"/>
      <c r="AGJ20" s="93"/>
      <c r="AGK20" s="93"/>
      <c r="AGL20" s="93"/>
      <c r="AGM20" s="93"/>
      <c r="AGN20" s="93"/>
      <c r="AGO20" s="93"/>
      <c r="AGP20" s="93"/>
      <c r="AGQ20" s="93"/>
      <c r="AGR20" s="93"/>
      <c r="AGS20" s="93"/>
      <c r="AGT20" s="93"/>
      <c r="AGU20" s="93"/>
      <c r="AGV20" s="93"/>
      <c r="AGW20" s="93"/>
      <c r="AGX20" s="93"/>
      <c r="AGY20" s="93"/>
      <c r="AGZ20" s="93"/>
      <c r="AHA20" s="93"/>
      <c r="AHB20" s="93"/>
      <c r="AHC20" s="93"/>
      <c r="AHD20" s="93"/>
      <c r="AHE20" s="93"/>
      <c r="AHF20" s="93"/>
      <c r="AHG20" s="93"/>
      <c r="AHH20" s="93"/>
      <c r="AHI20" s="93"/>
      <c r="AHJ20" s="93"/>
      <c r="AHK20" s="93"/>
      <c r="AHL20" s="93"/>
      <c r="AHM20" s="93"/>
      <c r="AHN20" s="93"/>
      <c r="AHO20" s="93"/>
      <c r="AHP20" s="93"/>
      <c r="AHQ20" s="93"/>
      <c r="AHR20" s="93"/>
      <c r="AHS20" s="93"/>
      <c r="AHT20" s="93"/>
      <c r="AHU20" s="93"/>
      <c r="AHV20" s="93"/>
      <c r="AHW20" s="93"/>
      <c r="AHX20" s="93"/>
      <c r="AHY20" s="93"/>
      <c r="AHZ20" s="93"/>
      <c r="AIA20" s="93"/>
      <c r="AIB20" s="93"/>
      <c r="AIC20" s="93"/>
      <c r="AID20" s="93"/>
      <c r="AIE20" s="93"/>
      <c r="AIF20" s="93"/>
      <c r="AIG20" s="93"/>
      <c r="AIH20" s="93"/>
      <c r="AII20" s="93"/>
      <c r="AIJ20" s="93"/>
      <c r="AIK20" s="93"/>
      <c r="AIL20" s="93"/>
      <c r="AIM20" s="93"/>
      <c r="AIN20" s="93"/>
      <c r="AIO20" s="93"/>
      <c r="AIP20" s="93"/>
      <c r="AIQ20" s="93"/>
      <c r="AIR20" s="93"/>
      <c r="AIS20" s="93"/>
      <c r="AIT20" s="93"/>
      <c r="AIU20" s="93"/>
      <c r="AIV20" s="93"/>
      <c r="AIW20" s="93"/>
      <c r="AIX20" s="93"/>
      <c r="AIY20" s="93"/>
      <c r="AIZ20" s="93"/>
      <c r="AJA20" s="93"/>
      <c r="AJB20" s="93"/>
      <c r="AJC20" s="93"/>
      <c r="AJD20" s="93"/>
      <c r="AJE20" s="93"/>
      <c r="AJF20" s="93"/>
      <c r="AJG20" s="93"/>
      <c r="AJH20" s="93"/>
      <c r="AJI20" s="93"/>
      <c r="AJJ20" s="93"/>
      <c r="AJK20" s="93"/>
      <c r="AJL20" s="93"/>
      <c r="AJM20" s="93"/>
      <c r="AJN20" s="93"/>
      <c r="AJO20" s="93"/>
      <c r="AJP20" s="93"/>
      <c r="AJQ20" s="93"/>
      <c r="AJR20" s="93"/>
      <c r="AJS20" s="93"/>
      <c r="AJT20" s="93"/>
      <c r="AJU20" s="93"/>
      <c r="AJV20" s="93"/>
      <c r="AJW20" s="93"/>
      <c r="AJX20" s="93"/>
      <c r="AJY20" s="93"/>
      <c r="AJZ20" s="93"/>
      <c r="AKA20" s="93"/>
      <c r="AKB20" s="93"/>
      <c r="AKC20" s="93"/>
      <c r="AKD20" s="93"/>
      <c r="AKE20" s="93"/>
      <c r="AKF20" s="93"/>
      <c r="AKG20" s="93"/>
      <c r="AKH20" s="93"/>
      <c r="AKI20" s="93"/>
      <c r="AKJ20" s="93"/>
      <c r="AKK20" s="93"/>
      <c r="AKL20" s="93"/>
      <c r="AKM20" s="93"/>
      <c r="AKN20" s="93"/>
      <c r="AKO20" s="93"/>
      <c r="AKP20" s="93"/>
      <c r="AKQ20" s="93"/>
      <c r="AKR20" s="93"/>
      <c r="AKS20" s="93"/>
      <c r="AKT20" s="93"/>
      <c r="AKU20" s="93"/>
      <c r="AKV20" s="93"/>
      <c r="AKW20" s="93"/>
      <c r="AKX20" s="93"/>
      <c r="AKY20" s="93"/>
      <c r="AKZ20" s="93"/>
      <c r="ALA20" s="93"/>
      <c r="ALB20" s="93"/>
      <c r="ALC20" s="93"/>
      <c r="ALD20" s="93"/>
      <c r="ALE20" s="93"/>
      <c r="ALF20" s="93"/>
      <c r="ALG20" s="93"/>
      <c r="ALH20" s="93"/>
      <c r="ALI20" s="93"/>
      <c r="ALJ20" s="93"/>
      <c r="ALK20" s="93"/>
      <c r="ALL20" s="93"/>
      <c r="ALM20" s="93"/>
      <c r="ALN20" s="93"/>
      <c r="ALO20" s="93"/>
      <c r="ALP20" s="93"/>
      <c r="ALQ20" s="93"/>
      <c r="ALR20" s="93"/>
      <c r="ALS20" s="93"/>
      <c r="ALT20" s="93"/>
      <c r="ALU20" s="93"/>
      <c r="ALV20" s="93"/>
      <c r="ALW20" s="93"/>
      <c r="ALX20" s="93"/>
      <c r="ALY20" s="86"/>
      <c r="ALZ20" s="86"/>
      <c r="AMA20" s="86"/>
      <c r="AMB20" s="86"/>
      <c r="AMC20" s="86"/>
      <c r="AMD20" s="86"/>
      <c r="AME20" s="86"/>
      <c r="AMF20" s="86"/>
    </row>
    <row r="21" spans="1:1020" x14ac:dyDescent="0.2">
      <c r="A21" s="278" t="s">
        <v>106</v>
      </c>
      <c r="B21" s="279" t="s">
        <v>438</v>
      </c>
      <c r="C21" s="261"/>
      <c r="D21" s="261"/>
      <c r="E21" s="264"/>
      <c r="F21" s="261"/>
      <c r="G21" s="264"/>
      <c r="H21" s="261"/>
      <c r="I21" s="264"/>
      <c r="J21" s="261"/>
      <c r="K21" s="434"/>
      <c r="L21" s="280"/>
      <c r="M21" s="451"/>
      <c r="N21" s="450"/>
      <c r="O21" s="264"/>
      <c r="P21" s="264"/>
      <c r="Q21" s="451"/>
      <c r="R21" s="280">
        <v>1</v>
      </c>
      <c r="S21" s="280"/>
      <c r="T21" s="451"/>
      <c r="U21" s="280"/>
      <c r="V21" s="452"/>
      <c r="W21" s="100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  <c r="IU21" s="101"/>
      <c r="IV21" s="101"/>
      <c r="IW21" s="101"/>
      <c r="IX21" s="101"/>
      <c r="IY21" s="101"/>
      <c r="IZ21" s="101"/>
      <c r="JA21" s="101"/>
      <c r="JB21" s="101"/>
      <c r="JC21" s="101"/>
      <c r="JD21" s="101"/>
      <c r="JE21" s="101"/>
      <c r="JF21" s="101"/>
      <c r="JG21" s="101"/>
      <c r="JH21" s="101"/>
      <c r="JI21" s="101"/>
      <c r="JJ21" s="101"/>
      <c r="JK21" s="101"/>
      <c r="JL21" s="101"/>
      <c r="JM21" s="101"/>
      <c r="JN21" s="101"/>
      <c r="JO21" s="101"/>
      <c r="JP21" s="101"/>
      <c r="JQ21" s="101"/>
      <c r="JR21" s="101"/>
      <c r="JS21" s="101"/>
      <c r="JT21" s="101"/>
      <c r="JU21" s="101"/>
      <c r="JV21" s="101"/>
      <c r="JW21" s="101"/>
      <c r="JX21" s="101"/>
      <c r="JY21" s="101"/>
      <c r="JZ21" s="101"/>
      <c r="KA21" s="101"/>
      <c r="KB21" s="101"/>
      <c r="KC21" s="101"/>
      <c r="KD21" s="101"/>
      <c r="KE21" s="101"/>
      <c r="KF21" s="101"/>
      <c r="KG21" s="101"/>
      <c r="KH21" s="101"/>
      <c r="KI21" s="101"/>
      <c r="KJ21" s="101"/>
      <c r="KK21" s="101"/>
      <c r="KL21" s="101"/>
      <c r="KM21" s="101"/>
      <c r="KN21" s="101"/>
      <c r="KO21" s="101"/>
      <c r="KP21" s="101"/>
      <c r="KQ21" s="101"/>
      <c r="KR21" s="101"/>
      <c r="KS21" s="101"/>
      <c r="KT21" s="101"/>
      <c r="KU21" s="101"/>
      <c r="KV21" s="101"/>
      <c r="KW21" s="101"/>
      <c r="KX21" s="101"/>
      <c r="KY21" s="101"/>
      <c r="KZ21" s="101"/>
      <c r="LA21" s="101"/>
      <c r="LB21" s="101"/>
      <c r="LC21" s="101"/>
      <c r="LD21" s="101"/>
      <c r="LE21" s="101"/>
      <c r="LF21" s="101"/>
      <c r="LG21" s="101"/>
      <c r="LH21" s="101"/>
      <c r="LI21" s="101"/>
      <c r="LJ21" s="101"/>
      <c r="LK21" s="101"/>
      <c r="LL21" s="101"/>
      <c r="LM21" s="101"/>
      <c r="LN21" s="101"/>
      <c r="LO21" s="101"/>
      <c r="LP21" s="101"/>
      <c r="LQ21" s="101"/>
      <c r="LR21" s="101"/>
      <c r="LS21" s="101"/>
      <c r="LT21" s="101"/>
      <c r="LU21" s="101"/>
      <c r="LV21" s="101"/>
      <c r="LW21" s="101"/>
      <c r="LX21" s="101"/>
      <c r="LY21" s="101"/>
      <c r="LZ21" s="101"/>
      <c r="MA21" s="101"/>
      <c r="MB21" s="101"/>
      <c r="MC21" s="101"/>
      <c r="MD21" s="101"/>
      <c r="ME21" s="101"/>
      <c r="MF21" s="101"/>
      <c r="MG21" s="101"/>
      <c r="MH21" s="101"/>
      <c r="MI21" s="101"/>
      <c r="MJ21" s="101"/>
      <c r="MK21" s="101"/>
      <c r="ML21" s="101"/>
      <c r="MM21" s="101"/>
      <c r="MN21" s="101"/>
      <c r="MO21" s="101"/>
      <c r="MP21" s="101"/>
      <c r="MQ21" s="101"/>
      <c r="MR21" s="101"/>
      <c r="MS21" s="101"/>
      <c r="MT21" s="101"/>
      <c r="MU21" s="101"/>
      <c r="MV21" s="101"/>
      <c r="MW21" s="101"/>
      <c r="MX21" s="101"/>
      <c r="MY21" s="101"/>
      <c r="MZ21" s="101"/>
      <c r="NA21" s="101"/>
      <c r="NB21" s="101"/>
      <c r="NC21" s="101"/>
      <c r="ND21" s="101"/>
      <c r="NE21" s="101"/>
      <c r="NF21" s="101"/>
      <c r="NG21" s="101"/>
      <c r="NH21" s="101"/>
      <c r="NI21" s="101"/>
      <c r="NJ21" s="101"/>
      <c r="NK21" s="101"/>
      <c r="NL21" s="101"/>
      <c r="NM21" s="101"/>
      <c r="NN21" s="101"/>
      <c r="NO21" s="101"/>
      <c r="NP21" s="101"/>
      <c r="NQ21" s="101"/>
      <c r="NR21" s="101"/>
      <c r="NS21" s="101"/>
      <c r="NT21" s="101"/>
      <c r="NU21" s="101"/>
      <c r="NV21" s="101"/>
      <c r="NW21" s="101"/>
      <c r="NX21" s="101"/>
      <c r="NY21" s="101"/>
      <c r="NZ21" s="101"/>
      <c r="OA21" s="101"/>
      <c r="OB21" s="101"/>
      <c r="OC21" s="101"/>
      <c r="OD21" s="101"/>
      <c r="OE21" s="101"/>
      <c r="OF21" s="101"/>
      <c r="OG21" s="101"/>
      <c r="OH21" s="101"/>
      <c r="OI21" s="101"/>
      <c r="OJ21" s="101"/>
      <c r="OK21" s="101"/>
      <c r="OL21" s="101"/>
      <c r="OM21" s="101"/>
      <c r="ON21" s="101"/>
      <c r="OO21" s="101"/>
      <c r="OP21" s="101"/>
      <c r="OQ21" s="101"/>
      <c r="OR21" s="101"/>
      <c r="OS21" s="101"/>
      <c r="OT21" s="101"/>
      <c r="OU21" s="101"/>
      <c r="OV21" s="101"/>
      <c r="OW21" s="101"/>
      <c r="OX21" s="101"/>
      <c r="OY21" s="101"/>
      <c r="OZ21" s="101"/>
      <c r="PA21" s="101"/>
      <c r="PB21" s="101"/>
      <c r="PC21" s="101"/>
      <c r="PD21" s="101"/>
      <c r="PE21" s="101"/>
      <c r="PF21" s="101"/>
      <c r="PG21" s="101"/>
      <c r="PH21" s="101"/>
      <c r="PI21" s="101"/>
      <c r="PJ21" s="101"/>
      <c r="PK21" s="101"/>
      <c r="PL21" s="101"/>
      <c r="PM21" s="101"/>
      <c r="PN21" s="101"/>
      <c r="PO21" s="101"/>
      <c r="PP21" s="101"/>
      <c r="PQ21" s="101"/>
      <c r="PR21" s="101"/>
      <c r="PS21" s="101"/>
      <c r="PT21" s="101"/>
      <c r="PU21" s="101"/>
      <c r="PV21" s="101"/>
      <c r="PW21" s="101"/>
      <c r="PX21" s="101"/>
      <c r="PY21" s="101"/>
      <c r="PZ21" s="101"/>
      <c r="QA21" s="101"/>
      <c r="QB21" s="101"/>
      <c r="QC21" s="101"/>
      <c r="QD21" s="101"/>
      <c r="QE21" s="101"/>
      <c r="QF21" s="101"/>
      <c r="QG21" s="101"/>
      <c r="QH21" s="101"/>
      <c r="QI21" s="101"/>
      <c r="QJ21" s="101"/>
      <c r="QK21" s="101"/>
      <c r="QL21" s="101"/>
      <c r="QM21" s="101"/>
      <c r="QN21" s="101"/>
      <c r="QO21" s="101"/>
      <c r="QP21" s="101"/>
      <c r="QQ21" s="101"/>
      <c r="QR21" s="101"/>
      <c r="QS21" s="101"/>
      <c r="QT21" s="101"/>
      <c r="QU21" s="101"/>
      <c r="QV21" s="101"/>
      <c r="QW21" s="101"/>
      <c r="QX21" s="101"/>
      <c r="QY21" s="101"/>
      <c r="QZ21" s="101"/>
      <c r="RA21" s="101"/>
      <c r="RB21" s="101"/>
      <c r="RC21" s="101"/>
      <c r="RD21" s="101"/>
      <c r="RE21" s="101"/>
      <c r="RF21" s="101"/>
      <c r="RG21" s="101"/>
      <c r="RH21" s="101"/>
      <c r="RI21" s="101"/>
      <c r="RJ21" s="101"/>
      <c r="RK21" s="101"/>
      <c r="RL21" s="101"/>
      <c r="RM21" s="101"/>
      <c r="RN21" s="101"/>
      <c r="RO21" s="101"/>
      <c r="RP21" s="101"/>
      <c r="RQ21" s="101"/>
      <c r="RR21" s="101"/>
      <c r="RS21" s="101"/>
      <c r="RT21" s="101"/>
      <c r="RU21" s="101"/>
      <c r="RV21" s="101"/>
      <c r="RW21" s="101"/>
      <c r="RX21" s="101"/>
      <c r="RY21" s="101"/>
      <c r="RZ21" s="101"/>
      <c r="SA21" s="101"/>
      <c r="SB21" s="101"/>
      <c r="SC21" s="101"/>
      <c r="SD21" s="101"/>
      <c r="SE21" s="101"/>
      <c r="SF21" s="101"/>
      <c r="SG21" s="101"/>
      <c r="SH21" s="101"/>
      <c r="SI21" s="101"/>
      <c r="SJ21" s="101"/>
      <c r="SK21" s="101"/>
      <c r="SL21" s="101"/>
      <c r="SM21" s="101"/>
      <c r="SN21" s="101"/>
      <c r="SO21" s="101"/>
      <c r="SP21" s="101"/>
      <c r="SQ21" s="101"/>
      <c r="SR21" s="101"/>
      <c r="SS21" s="101"/>
      <c r="ST21" s="101"/>
      <c r="SU21" s="101"/>
      <c r="SV21" s="101"/>
      <c r="SW21" s="101"/>
      <c r="SX21" s="101"/>
      <c r="SY21" s="101"/>
      <c r="SZ21" s="101"/>
      <c r="TA21" s="101"/>
      <c r="TB21" s="101"/>
      <c r="TC21" s="101"/>
      <c r="TD21" s="101"/>
      <c r="TE21" s="101"/>
      <c r="TF21" s="101"/>
      <c r="TG21" s="101"/>
      <c r="TH21" s="101"/>
      <c r="TI21" s="101"/>
      <c r="TJ21" s="101"/>
      <c r="TK21" s="101"/>
      <c r="TL21" s="101"/>
      <c r="TM21" s="101"/>
      <c r="TN21" s="101"/>
      <c r="TO21" s="101"/>
      <c r="TP21" s="101"/>
      <c r="TQ21" s="101"/>
      <c r="TR21" s="101"/>
      <c r="TS21" s="101"/>
      <c r="TT21" s="101"/>
      <c r="TU21" s="101"/>
      <c r="TV21" s="101"/>
      <c r="TW21" s="101"/>
      <c r="TX21" s="101"/>
      <c r="TY21" s="101"/>
      <c r="TZ21" s="101"/>
      <c r="UA21" s="101"/>
      <c r="UB21" s="101"/>
      <c r="UC21" s="101"/>
      <c r="UD21" s="101"/>
      <c r="UE21" s="101"/>
      <c r="UF21" s="101"/>
      <c r="UG21" s="101"/>
      <c r="UH21" s="101"/>
      <c r="UI21" s="101"/>
      <c r="UJ21" s="101"/>
      <c r="UK21" s="101"/>
      <c r="UL21" s="101"/>
      <c r="UM21" s="101"/>
      <c r="UN21" s="101"/>
      <c r="UO21" s="101"/>
      <c r="UP21" s="101"/>
      <c r="UQ21" s="101"/>
      <c r="UR21" s="101"/>
      <c r="US21" s="101"/>
      <c r="UT21" s="101"/>
      <c r="UU21" s="101"/>
      <c r="UV21" s="101"/>
      <c r="UW21" s="101"/>
      <c r="UX21" s="101"/>
      <c r="UY21" s="101"/>
      <c r="UZ21" s="101"/>
      <c r="VA21" s="101"/>
      <c r="VB21" s="101"/>
      <c r="VC21" s="101"/>
      <c r="VD21" s="101"/>
      <c r="VE21" s="101"/>
      <c r="VF21" s="101"/>
      <c r="VG21" s="101"/>
      <c r="VH21" s="101"/>
      <c r="VI21" s="101"/>
      <c r="VJ21" s="101"/>
      <c r="VK21" s="101"/>
      <c r="VL21" s="101"/>
      <c r="VM21" s="101"/>
      <c r="VN21" s="101"/>
      <c r="VO21" s="101"/>
      <c r="VP21" s="101"/>
      <c r="VQ21" s="101"/>
      <c r="VR21" s="101"/>
      <c r="VS21" s="101"/>
      <c r="VT21" s="101"/>
      <c r="VU21" s="101"/>
      <c r="VV21" s="101"/>
      <c r="VW21" s="101"/>
      <c r="VX21" s="101"/>
      <c r="VY21" s="101"/>
      <c r="VZ21" s="101"/>
      <c r="WA21" s="101"/>
      <c r="WB21" s="101"/>
      <c r="WC21" s="101"/>
      <c r="WD21" s="101"/>
      <c r="WE21" s="101"/>
      <c r="WF21" s="101"/>
      <c r="WG21" s="101"/>
      <c r="WH21" s="101"/>
      <c r="WI21" s="101"/>
      <c r="WJ21" s="101"/>
      <c r="WK21" s="101"/>
      <c r="WL21" s="101"/>
      <c r="WM21" s="101"/>
      <c r="WN21" s="101"/>
      <c r="WO21" s="101"/>
      <c r="WP21" s="101"/>
      <c r="WQ21" s="101"/>
      <c r="WR21" s="101"/>
      <c r="WS21" s="101"/>
      <c r="WT21" s="101"/>
      <c r="WU21" s="101"/>
      <c r="WV21" s="101"/>
      <c r="WW21" s="101"/>
      <c r="WX21" s="101"/>
      <c r="WY21" s="101"/>
      <c r="WZ21" s="101"/>
      <c r="XA21" s="101"/>
      <c r="XB21" s="101"/>
      <c r="XC21" s="101"/>
      <c r="XD21" s="101"/>
      <c r="XE21" s="101"/>
      <c r="XF21" s="101"/>
      <c r="XG21" s="101"/>
      <c r="XH21" s="101"/>
      <c r="XI21" s="101"/>
      <c r="XJ21" s="101"/>
      <c r="XK21" s="101"/>
      <c r="XL21" s="101"/>
      <c r="XM21" s="101"/>
      <c r="XN21" s="101"/>
      <c r="XO21" s="101"/>
      <c r="XP21" s="101"/>
      <c r="XQ21" s="101"/>
      <c r="XR21" s="101"/>
      <c r="XS21" s="101"/>
      <c r="XT21" s="101"/>
      <c r="XU21" s="101"/>
      <c r="XV21" s="101"/>
      <c r="XW21" s="101"/>
      <c r="XX21" s="101"/>
      <c r="XY21" s="101"/>
      <c r="XZ21" s="101"/>
      <c r="YA21" s="101"/>
      <c r="YB21" s="101"/>
      <c r="YC21" s="101"/>
      <c r="YD21" s="101"/>
      <c r="YE21" s="101"/>
      <c r="YF21" s="101"/>
      <c r="YG21" s="101"/>
      <c r="YH21" s="101"/>
      <c r="YI21" s="101"/>
      <c r="YJ21" s="101"/>
      <c r="YK21" s="101"/>
      <c r="YL21" s="101"/>
      <c r="YM21" s="101"/>
      <c r="YN21" s="101"/>
      <c r="YO21" s="101"/>
      <c r="YP21" s="101"/>
      <c r="YQ21" s="101"/>
      <c r="YR21" s="101"/>
      <c r="YS21" s="101"/>
      <c r="YT21" s="101"/>
      <c r="YU21" s="101"/>
      <c r="YV21" s="101"/>
      <c r="YW21" s="101"/>
      <c r="YX21" s="101"/>
      <c r="YY21" s="101"/>
      <c r="YZ21" s="101"/>
      <c r="ZA21" s="101"/>
      <c r="ZB21" s="101"/>
      <c r="ZC21" s="101"/>
      <c r="ZD21" s="101"/>
      <c r="ZE21" s="101"/>
      <c r="ZF21" s="101"/>
      <c r="ZG21" s="101"/>
      <c r="ZH21" s="101"/>
      <c r="ZI21" s="101"/>
      <c r="ZJ21" s="101"/>
      <c r="ZK21" s="101"/>
      <c r="ZL21" s="101"/>
      <c r="ZM21" s="101"/>
      <c r="ZN21" s="101"/>
      <c r="ZO21" s="101"/>
      <c r="ZP21" s="101"/>
      <c r="ZQ21" s="101"/>
      <c r="ZR21" s="101"/>
      <c r="ZS21" s="101"/>
      <c r="ZT21" s="101"/>
      <c r="ZU21" s="101"/>
      <c r="ZV21" s="101"/>
      <c r="ZW21" s="101"/>
      <c r="ZX21" s="101"/>
      <c r="ZY21" s="101"/>
      <c r="ZZ21" s="101"/>
      <c r="AAA21" s="101"/>
      <c r="AAB21" s="101"/>
      <c r="AAC21" s="101"/>
      <c r="AAD21" s="101"/>
      <c r="AAE21" s="101"/>
      <c r="AAF21" s="101"/>
      <c r="AAG21" s="101"/>
      <c r="AAH21" s="101"/>
      <c r="AAI21" s="101"/>
      <c r="AAJ21" s="101"/>
      <c r="AAK21" s="101"/>
      <c r="AAL21" s="101"/>
      <c r="AAM21" s="101"/>
      <c r="AAN21" s="101"/>
      <c r="AAO21" s="101"/>
      <c r="AAP21" s="101"/>
      <c r="AAQ21" s="101"/>
      <c r="AAR21" s="101"/>
      <c r="AAS21" s="101"/>
      <c r="AAT21" s="101"/>
      <c r="AAU21" s="101"/>
      <c r="AAV21" s="101"/>
      <c r="AAW21" s="101"/>
      <c r="AAX21" s="101"/>
      <c r="AAY21" s="101"/>
      <c r="AAZ21" s="101"/>
      <c r="ABA21" s="101"/>
      <c r="ABB21" s="101"/>
      <c r="ABC21" s="101"/>
      <c r="ABD21" s="101"/>
      <c r="ABE21" s="101"/>
      <c r="ABF21" s="101"/>
      <c r="ABG21" s="101"/>
      <c r="ABH21" s="101"/>
      <c r="ABI21" s="101"/>
      <c r="ABJ21" s="101"/>
      <c r="ABK21" s="101"/>
      <c r="ABL21" s="101"/>
      <c r="ABM21" s="101"/>
      <c r="ABN21" s="101"/>
      <c r="ABO21" s="101"/>
      <c r="ABP21" s="101"/>
      <c r="ABQ21" s="101"/>
      <c r="ABR21" s="101"/>
      <c r="ABS21" s="101"/>
      <c r="ABT21" s="101"/>
      <c r="ABU21" s="101"/>
      <c r="ABV21" s="101"/>
      <c r="ABW21" s="101"/>
      <c r="ABX21" s="101"/>
      <c r="ABY21" s="101"/>
      <c r="ABZ21" s="101"/>
      <c r="ACA21" s="101"/>
      <c r="ACB21" s="101"/>
      <c r="ACC21" s="101"/>
      <c r="ACD21" s="101"/>
      <c r="ACE21" s="101"/>
      <c r="ACF21" s="101"/>
      <c r="ACG21" s="101"/>
      <c r="ACH21" s="101"/>
      <c r="ACI21" s="101"/>
      <c r="ACJ21" s="101"/>
      <c r="ACK21" s="101"/>
      <c r="ACL21" s="101"/>
      <c r="ACM21" s="101"/>
      <c r="ACN21" s="101"/>
      <c r="ACO21" s="101"/>
      <c r="ACP21" s="101"/>
      <c r="ACQ21" s="101"/>
      <c r="ACR21" s="101"/>
      <c r="ACS21" s="101"/>
      <c r="ACT21" s="101"/>
      <c r="ACU21" s="101"/>
      <c r="ACV21" s="101"/>
      <c r="ACW21" s="101"/>
      <c r="ACX21" s="101"/>
      <c r="ACY21" s="101"/>
      <c r="ACZ21" s="101"/>
      <c r="ADA21" s="101"/>
      <c r="ADB21" s="101"/>
      <c r="ADC21" s="101"/>
      <c r="ADD21" s="101"/>
      <c r="ADE21" s="101"/>
      <c r="ADF21" s="101"/>
      <c r="ADG21" s="101"/>
      <c r="ADH21" s="101"/>
      <c r="ADI21" s="101"/>
      <c r="ADJ21" s="101"/>
      <c r="ADK21" s="101"/>
      <c r="ADL21" s="101"/>
      <c r="ADM21" s="101"/>
      <c r="ADN21" s="101"/>
      <c r="ADO21" s="101"/>
      <c r="ADP21" s="101"/>
      <c r="ADQ21" s="101"/>
      <c r="ADR21" s="101"/>
      <c r="ADS21" s="101"/>
      <c r="ADT21" s="101"/>
      <c r="ADU21" s="101"/>
      <c r="ADV21" s="101"/>
      <c r="ADW21" s="101"/>
      <c r="ADX21" s="101"/>
      <c r="ADY21" s="101"/>
      <c r="ADZ21" s="101"/>
      <c r="AEA21" s="101"/>
      <c r="AEB21" s="101"/>
      <c r="AEC21" s="101"/>
      <c r="AED21" s="101"/>
      <c r="AEE21" s="101"/>
      <c r="AEF21" s="101"/>
      <c r="AEG21" s="101"/>
      <c r="AEH21" s="101"/>
      <c r="AEI21" s="101"/>
      <c r="AEJ21" s="101"/>
      <c r="AEK21" s="101"/>
      <c r="AEL21" s="101"/>
      <c r="AEM21" s="101"/>
      <c r="AEN21" s="101"/>
      <c r="AEO21" s="101"/>
      <c r="AEP21" s="101"/>
      <c r="AEQ21" s="101"/>
      <c r="AER21" s="101"/>
      <c r="AES21" s="101"/>
      <c r="AET21" s="101"/>
      <c r="AEU21" s="101"/>
      <c r="AEV21" s="101"/>
      <c r="AEW21" s="101"/>
      <c r="AEX21" s="101"/>
      <c r="AEY21" s="101"/>
      <c r="AEZ21" s="101"/>
      <c r="AFA21" s="101"/>
      <c r="AFB21" s="101"/>
      <c r="AFC21" s="101"/>
      <c r="AFD21" s="101"/>
      <c r="AFE21" s="101"/>
      <c r="AFF21" s="101"/>
      <c r="AFG21" s="101"/>
      <c r="AFH21" s="101"/>
      <c r="AFI21" s="101"/>
      <c r="AFJ21" s="101"/>
      <c r="AFK21" s="101"/>
      <c r="AFL21" s="101"/>
      <c r="AFM21" s="101"/>
      <c r="AFN21" s="101"/>
      <c r="AFO21" s="101"/>
      <c r="AFP21" s="101"/>
      <c r="AFQ21" s="101"/>
      <c r="AFR21" s="101"/>
      <c r="AFS21" s="101"/>
      <c r="AFT21" s="101"/>
      <c r="AFU21" s="101"/>
      <c r="AFV21" s="101"/>
      <c r="AFW21" s="101"/>
      <c r="AFX21" s="101"/>
      <c r="AFY21" s="101"/>
      <c r="AFZ21" s="101"/>
      <c r="AGA21" s="101"/>
      <c r="AGB21" s="101"/>
      <c r="AGC21" s="101"/>
      <c r="AGD21" s="101"/>
      <c r="AGE21" s="101"/>
      <c r="AGF21" s="101"/>
      <c r="AGG21" s="101"/>
      <c r="AGH21" s="101"/>
      <c r="AGI21" s="101"/>
      <c r="AGJ21" s="101"/>
      <c r="AGK21" s="101"/>
      <c r="AGL21" s="101"/>
      <c r="AGM21" s="101"/>
      <c r="AGN21" s="101"/>
      <c r="AGO21" s="101"/>
      <c r="AGP21" s="101"/>
      <c r="AGQ21" s="101"/>
      <c r="AGR21" s="101"/>
      <c r="AGS21" s="101"/>
      <c r="AGT21" s="101"/>
      <c r="AGU21" s="101"/>
      <c r="AGV21" s="101"/>
      <c r="AGW21" s="101"/>
      <c r="AGX21" s="101"/>
      <c r="AGY21" s="101"/>
      <c r="AGZ21" s="101"/>
      <c r="AHA21" s="101"/>
      <c r="AHB21" s="101"/>
      <c r="AHC21" s="101"/>
      <c r="AHD21" s="101"/>
      <c r="AHE21" s="101"/>
      <c r="AHF21" s="101"/>
      <c r="AHG21" s="101"/>
      <c r="AHH21" s="101"/>
      <c r="AHI21" s="101"/>
      <c r="AHJ21" s="101"/>
      <c r="AHK21" s="101"/>
      <c r="AHL21" s="101"/>
      <c r="AHM21" s="101"/>
      <c r="AHN21" s="101"/>
      <c r="AHO21" s="101"/>
      <c r="AHP21" s="101"/>
      <c r="AHQ21" s="101"/>
      <c r="AHR21" s="101"/>
      <c r="AHS21" s="101"/>
      <c r="AHT21" s="101"/>
      <c r="AHU21" s="101"/>
      <c r="AHV21" s="101"/>
      <c r="AHW21" s="101"/>
      <c r="AHX21" s="101"/>
      <c r="AHY21" s="101"/>
      <c r="AHZ21" s="101"/>
      <c r="AIA21" s="101"/>
      <c r="AIB21" s="101"/>
      <c r="AIC21" s="101"/>
      <c r="AID21" s="101"/>
      <c r="AIE21" s="101"/>
      <c r="AIF21" s="101"/>
      <c r="AIG21" s="101"/>
      <c r="AIH21" s="101"/>
      <c r="AII21" s="101"/>
      <c r="AIJ21" s="101"/>
      <c r="AIK21" s="101"/>
      <c r="AIL21" s="101"/>
      <c r="AIM21" s="101"/>
      <c r="AIN21" s="101"/>
      <c r="AIO21" s="101"/>
      <c r="AIP21" s="101"/>
      <c r="AIQ21" s="101"/>
      <c r="AIR21" s="101"/>
      <c r="AIS21" s="101"/>
      <c r="AIT21" s="101"/>
      <c r="AIU21" s="101"/>
      <c r="AIV21" s="101"/>
      <c r="AIW21" s="101"/>
      <c r="AIX21" s="101"/>
      <c r="AIY21" s="101"/>
      <c r="AIZ21" s="101"/>
      <c r="AJA21" s="101"/>
      <c r="AJB21" s="101"/>
      <c r="AJC21" s="101"/>
      <c r="AJD21" s="101"/>
      <c r="AJE21" s="101"/>
      <c r="AJF21" s="101"/>
      <c r="AJG21" s="101"/>
      <c r="AJH21" s="101"/>
      <c r="AJI21" s="101"/>
      <c r="AJJ21" s="101"/>
      <c r="AJK21" s="101"/>
      <c r="AJL21" s="101"/>
      <c r="AJM21" s="101"/>
      <c r="AJN21" s="101"/>
      <c r="AJO21" s="101"/>
      <c r="AJP21" s="101"/>
      <c r="AJQ21" s="101"/>
      <c r="AJR21" s="101"/>
      <c r="AJS21" s="101"/>
      <c r="AJT21" s="101"/>
      <c r="AJU21" s="101"/>
      <c r="AJV21" s="101"/>
      <c r="AJW21" s="101"/>
      <c r="AJX21" s="101"/>
      <c r="AJY21" s="101"/>
      <c r="AJZ21" s="101"/>
      <c r="AKA21" s="101"/>
      <c r="AKB21" s="101"/>
      <c r="AKC21" s="101"/>
      <c r="AKD21" s="101"/>
      <c r="AKE21" s="101"/>
      <c r="AKF21" s="101"/>
      <c r="AKG21" s="101"/>
      <c r="AKH21" s="101"/>
      <c r="AKI21" s="101"/>
      <c r="AKJ21" s="101"/>
      <c r="AKK21" s="101"/>
      <c r="AKL21" s="101"/>
      <c r="AKM21" s="101"/>
      <c r="AKN21" s="101"/>
      <c r="AKO21" s="101"/>
      <c r="AKP21" s="101"/>
      <c r="AKQ21" s="101"/>
      <c r="AKR21" s="101"/>
      <c r="AKS21" s="101"/>
      <c r="AKT21" s="101"/>
      <c r="AKU21" s="101"/>
      <c r="AKV21" s="101"/>
      <c r="AKW21" s="101"/>
      <c r="AKX21" s="101"/>
      <c r="AKY21" s="101"/>
      <c r="AKZ21" s="101"/>
      <c r="ALA21" s="101"/>
      <c r="ALB21" s="101"/>
      <c r="ALC21" s="101"/>
      <c r="ALD21" s="101"/>
      <c r="ALE21" s="101"/>
      <c r="ALF21" s="101"/>
      <c r="ALG21" s="101"/>
      <c r="ALH21" s="101"/>
      <c r="ALI21" s="101"/>
      <c r="ALJ21" s="101"/>
      <c r="ALK21" s="101"/>
      <c r="ALL21" s="101"/>
      <c r="ALM21" s="101"/>
      <c r="ALN21" s="101"/>
      <c r="ALO21" s="101"/>
      <c r="ALP21" s="101"/>
      <c r="ALQ21" s="101"/>
      <c r="ALR21" s="101"/>
      <c r="ALS21" s="101"/>
      <c r="ALT21" s="101"/>
      <c r="ALU21" s="101"/>
      <c r="ALV21" s="101"/>
      <c r="ALW21" s="101"/>
      <c r="ALX21" s="101"/>
    </row>
    <row r="22" spans="1:1020" x14ac:dyDescent="0.2">
      <c r="A22" s="393" t="s">
        <v>105</v>
      </c>
      <c r="B22" s="106" t="s">
        <v>1391</v>
      </c>
      <c r="C22" s="102"/>
      <c r="D22" s="102"/>
      <c r="E22" s="27">
        <v>9</v>
      </c>
      <c r="F22" s="102"/>
      <c r="G22" s="27">
        <v>10</v>
      </c>
      <c r="H22" s="102"/>
      <c r="J22" s="102"/>
      <c r="K22" s="97"/>
      <c r="L22" s="100"/>
      <c r="M22" s="99"/>
      <c r="N22" s="431"/>
      <c r="O22" s="27">
        <v>13</v>
      </c>
      <c r="P22" s="27">
        <v>12</v>
      </c>
      <c r="Q22" s="99"/>
      <c r="R22" s="100">
        <v>12</v>
      </c>
      <c r="S22" s="100">
        <v>2</v>
      </c>
      <c r="T22" s="99"/>
      <c r="U22" s="100">
        <v>10</v>
      </c>
      <c r="V22" s="425"/>
      <c r="W22" s="100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  <c r="IU22" s="101"/>
      <c r="IV22" s="101"/>
      <c r="IW22" s="101"/>
      <c r="IX22" s="101"/>
      <c r="IY22" s="101"/>
      <c r="IZ22" s="101"/>
      <c r="JA22" s="101"/>
      <c r="JB22" s="101"/>
      <c r="JC22" s="101"/>
      <c r="JD22" s="101"/>
      <c r="JE22" s="101"/>
      <c r="JF22" s="101"/>
      <c r="JG22" s="101"/>
      <c r="JH22" s="101"/>
      <c r="JI22" s="101"/>
      <c r="JJ22" s="101"/>
      <c r="JK22" s="101"/>
      <c r="JL22" s="101"/>
      <c r="JM22" s="101"/>
      <c r="JN22" s="101"/>
      <c r="JO22" s="101"/>
      <c r="JP22" s="101"/>
      <c r="JQ22" s="101"/>
      <c r="JR22" s="101"/>
      <c r="JS22" s="101"/>
      <c r="JT22" s="101"/>
      <c r="JU22" s="101"/>
      <c r="JV22" s="101"/>
      <c r="JW22" s="101"/>
      <c r="JX22" s="101"/>
      <c r="JY22" s="101"/>
      <c r="JZ22" s="101"/>
      <c r="KA22" s="101"/>
      <c r="KB22" s="101"/>
      <c r="KC22" s="101"/>
      <c r="KD22" s="101"/>
      <c r="KE22" s="101"/>
      <c r="KF22" s="101"/>
      <c r="KG22" s="101"/>
      <c r="KH22" s="101"/>
      <c r="KI22" s="101"/>
      <c r="KJ22" s="101"/>
      <c r="KK22" s="101"/>
      <c r="KL22" s="101"/>
      <c r="KM22" s="101"/>
      <c r="KN22" s="101"/>
      <c r="KO22" s="101"/>
      <c r="KP22" s="101"/>
      <c r="KQ22" s="101"/>
      <c r="KR22" s="101"/>
      <c r="KS22" s="101"/>
      <c r="KT22" s="101"/>
      <c r="KU22" s="101"/>
      <c r="KV22" s="101"/>
      <c r="KW22" s="101"/>
      <c r="KX22" s="101"/>
      <c r="KY22" s="101"/>
      <c r="KZ22" s="101"/>
      <c r="LA22" s="101"/>
      <c r="LB22" s="101"/>
      <c r="LC22" s="101"/>
      <c r="LD22" s="101"/>
      <c r="LE22" s="101"/>
      <c r="LF22" s="101"/>
      <c r="LG22" s="101"/>
      <c r="LH22" s="101"/>
      <c r="LI22" s="101"/>
      <c r="LJ22" s="101"/>
      <c r="LK22" s="101"/>
      <c r="LL22" s="101"/>
      <c r="LM22" s="101"/>
      <c r="LN22" s="101"/>
      <c r="LO22" s="101"/>
      <c r="LP22" s="101"/>
      <c r="LQ22" s="101"/>
      <c r="LR22" s="101"/>
      <c r="LS22" s="101"/>
      <c r="LT22" s="101"/>
      <c r="LU22" s="101"/>
      <c r="LV22" s="101"/>
      <c r="LW22" s="101"/>
      <c r="LX22" s="101"/>
      <c r="LY22" s="101"/>
      <c r="LZ22" s="101"/>
      <c r="MA22" s="101"/>
      <c r="MB22" s="101"/>
      <c r="MC22" s="101"/>
      <c r="MD22" s="101"/>
      <c r="ME22" s="101"/>
      <c r="MF22" s="101"/>
      <c r="MG22" s="101"/>
      <c r="MH22" s="101"/>
      <c r="MI22" s="101"/>
      <c r="MJ22" s="101"/>
      <c r="MK22" s="101"/>
      <c r="ML22" s="101"/>
      <c r="MM22" s="101"/>
      <c r="MN22" s="101"/>
      <c r="MO22" s="101"/>
      <c r="MP22" s="101"/>
      <c r="MQ22" s="101"/>
      <c r="MR22" s="101"/>
      <c r="MS22" s="101"/>
      <c r="MT22" s="101"/>
      <c r="MU22" s="101"/>
      <c r="MV22" s="101"/>
      <c r="MW22" s="101"/>
      <c r="MX22" s="101"/>
      <c r="MY22" s="101"/>
      <c r="MZ22" s="101"/>
      <c r="NA22" s="101"/>
      <c r="NB22" s="101"/>
      <c r="NC22" s="101"/>
      <c r="ND22" s="101"/>
      <c r="NE22" s="101"/>
      <c r="NF22" s="101"/>
      <c r="NG22" s="101"/>
      <c r="NH22" s="101"/>
      <c r="NI22" s="101"/>
      <c r="NJ22" s="101"/>
      <c r="NK22" s="101"/>
      <c r="NL22" s="101"/>
      <c r="NM22" s="101"/>
      <c r="NN22" s="101"/>
      <c r="NO22" s="101"/>
      <c r="NP22" s="101"/>
      <c r="NQ22" s="101"/>
      <c r="NR22" s="101"/>
      <c r="NS22" s="101"/>
      <c r="NT22" s="101"/>
      <c r="NU22" s="101"/>
      <c r="NV22" s="101"/>
      <c r="NW22" s="101"/>
      <c r="NX22" s="101"/>
      <c r="NY22" s="101"/>
      <c r="NZ22" s="101"/>
      <c r="OA22" s="101"/>
      <c r="OB22" s="101"/>
      <c r="OC22" s="101"/>
      <c r="OD22" s="101"/>
      <c r="OE22" s="101"/>
      <c r="OF22" s="101"/>
      <c r="OG22" s="101"/>
      <c r="OH22" s="101"/>
      <c r="OI22" s="101"/>
      <c r="OJ22" s="101"/>
      <c r="OK22" s="101"/>
      <c r="OL22" s="101"/>
      <c r="OM22" s="101"/>
      <c r="ON22" s="101"/>
      <c r="OO22" s="101"/>
      <c r="OP22" s="101"/>
      <c r="OQ22" s="101"/>
      <c r="OR22" s="101"/>
      <c r="OS22" s="101"/>
      <c r="OT22" s="101"/>
      <c r="OU22" s="101"/>
      <c r="OV22" s="101"/>
      <c r="OW22" s="101"/>
      <c r="OX22" s="101"/>
      <c r="OY22" s="101"/>
      <c r="OZ22" s="101"/>
      <c r="PA22" s="101"/>
      <c r="PB22" s="101"/>
      <c r="PC22" s="101"/>
      <c r="PD22" s="101"/>
      <c r="PE22" s="101"/>
      <c r="PF22" s="101"/>
      <c r="PG22" s="101"/>
      <c r="PH22" s="101"/>
      <c r="PI22" s="101"/>
      <c r="PJ22" s="101"/>
      <c r="PK22" s="101"/>
      <c r="PL22" s="101"/>
      <c r="PM22" s="101"/>
      <c r="PN22" s="101"/>
      <c r="PO22" s="101"/>
      <c r="PP22" s="101"/>
      <c r="PQ22" s="101"/>
      <c r="PR22" s="101"/>
      <c r="PS22" s="101"/>
      <c r="PT22" s="101"/>
      <c r="PU22" s="101"/>
      <c r="PV22" s="101"/>
      <c r="PW22" s="101"/>
      <c r="PX22" s="101"/>
      <c r="PY22" s="101"/>
      <c r="PZ22" s="101"/>
      <c r="QA22" s="101"/>
      <c r="QB22" s="101"/>
      <c r="QC22" s="101"/>
      <c r="QD22" s="101"/>
      <c r="QE22" s="101"/>
      <c r="QF22" s="101"/>
      <c r="QG22" s="101"/>
      <c r="QH22" s="101"/>
      <c r="QI22" s="101"/>
      <c r="QJ22" s="101"/>
      <c r="QK22" s="101"/>
      <c r="QL22" s="101"/>
      <c r="QM22" s="101"/>
      <c r="QN22" s="101"/>
      <c r="QO22" s="101"/>
      <c r="QP22" s="101"/>
      <c r="QQ22" s="101"/>
      <c r="QR22" s="101"/>
      <c r="QS22" s="101"/>
      <c r="QT22" s="101"/>
      <c r="QU22" s="101"/>
      <c r="QV22" s="101"/>
      <c r="QW22" s="101"/>
      <c r="QX22" s="101"/>
      <c r="QY22" s="101"/>
      <c r="QZ22" s="101"/>
      <c r="RA22" s="101"/>
      <c r="RB22" s="101"/>
      <c r="RC22" s="101"/>
      <c r="RD22" s="101"/>
      <c r="RE22" s="101"/>
      <c r="RF22" s="101"/>
      <c r="RG22" s="101"/>
      <c r="RH22" s="101"/>
      <c r="RI22" s="101"/>
      <c r="RJ22" s="101"/>
      <c r="RK22" s="101"/>
      <c r="RL22" s="101"/>
      <c r="RM22" s="101"/>
      <c r="RN22" s="101"/>
      <c r="RO22" s="101"/>
      <c r="RP22" s="101"/>
      <c r="RQ22" s="101"/>
      <c r="RR22" s="101"/>
      <c r="RS22" s="101"/>
      <c r="RT22" s="101"/>
      <c r="RU22" s="101"/>
      <c r="RV22" s="101"/>
      <c r="RW22" s="101"/>
      <c r="RX22" s="101"/>
      <c r="RY22" s="101"/>
      <c r="RZ22" s="101"/>
      <c r="SA22" s="101"/>
      <c r="SB22" s="101"/>
      <c r="SC22" s="101"/>
      <c r="SD22" s="101"/>
      <c r="SE22" s="101"/>
      <c r="SF22" s="101"/>
      <c r="SG22" s="101"/>
      <c r="SH22" s="101"/>
      <c r="SI22" s="101"/>
      <c r="SJ22" s="101"/>
      <c r="SK22" s="101"/>
      <c r="SL22" s="101"/>
      <c r="SM22" s="101"/>
      <c r="SN22" s="101"/>
      <c r="SO22" s="101"/>
      <c r="SP22" s="101"/>
      <c r="SQ22" s="101"/>
      <c r="SR22" s="101"/>
      <c r="SS22" s="101"/>
      <c r="ST22" s="101"/>
      <c r="SU22" s="101"/>
      <c r="SV22" s="101"/>
      <c r="SW22" s="101"/>
      <c r="SX22" s="101"/>
      <c r="SY22" s="101"/>
      <c r="SZ22" s="101"/>
      <c r="TA22" s="101"/>
      <c r="TB22" s="101"/>
      <c r="TC22" s="101"/>
      <c r="TD22" s="101"/>
      <c r="TE22" s="101"/>
      <c r="TF22" s="101"/>
      <c r="TG22" s="101"/>
      <c r="TH22" s="101"/>
      <c r="TI22" s="101"/>
      <c r="TJ22" s="101"/>
      <c r="TK22" s="101"/>
      <c r="TL22" s="101"/>
      <c r="TM22" s="101"/>
      <c r="TN22" s="101"/>
      <c r="TO22" s="101"/>
      <c r="TP22" s="101"/>
      <c r="TQ22" s="101"/>
      <c r="TR22" s="101"/>
      <c r="TS22" s="101"/>
      <c r="TT22" s="101"/>
      <c r="TU22" s="101"/>
      <c r="TV22" s="101"/>
      <c r="TW22" s="101"/>
      <c r="TX22" s="101"/>
      <c r="TY22" s="101"/>
      <c r="TZ22" s="101"/>
      <c r="UA22" s="101"/>
      <c r="UB22" s="101"/>
      <c r="UC22" s="101"/>
      <c r="UD22" s="101"/>
      <c r="UE22" s="101"/>
      <c r="UF22" s="101"/>
      <c r="UG22" s="101"/>
      <c r="UH22" s="101"/>
      <c r="UI22" s="101"/>
      <c r="UJ22" s="101"/>
      <c r="UK22" s="101"/>
      <c r="UL22" s="101"/>
      <c r="UM22" s="101"/>
      <c r="UN22" s="101"/>
      <c r="UO22" s="101"/>
      <c r="UP22" s="101"/>
      <c r="UQ22" s="101"/>
      <c r="UR22" s="101"/>
      <c r="US22" s="101"/>
      <c r="UT22" s="101"/>
      <c r="UU22" s="101"/>
      <c r="UV22" s="101"/>
      <c r="UW22" s="101"/>
      <c r="UX22" s="101"/>
      <c r="UY22" s="101"/>
      <c r="UZ22" s="101"/>
      <c r="VA22" s="101"/>
      <c r="VB22" s="101"/>
      <c r="VC22" s="101"/>
      <c r="VD22" s="101"/>
      <c r="VE22" s="101"/>
      <c r="VF22" s="101"/>
      <c r="VG22" s="101"/>
      <c r="VH22" s="101"/>
      <c r="VI22" s="101"/>
      <c r="VJ22" s="101"/>
      <c r="VK22" s="101"/>
      <c r="VL22" s="101"/>
      <c r="VM22" s="101"/>
      <c r="VN22" s="101"/>
      <c r="VO22" s="101"/>
      <c r="VP22" s="101"/>
      <c r="VQ22" s="101"/>
      <c r="VR22" s="101"/>
      <c r="VS22" s="101"/>
      <c r="VT22" s="101"/>
      <c r="VU22" s="101"/>
      <c r="VV22" s="101"/>
      <c r="VW22" s="101"/>
      <c r="VX22" s="101"/>
      <c r="VY22" s="101"/>
      <c r="VZ22" s="101"/>
      <c r="WA22" s="101"/>
      <c r="WB22" s="101"/>
      <c r="WC22" s="101"/>
      <c r="WD22" s="101"/>
      <c r="WE22" s="101"/>
      <c r="WF22" s="101"/>
      <c r="WG22" s="101"/>
      <c r="WH22" s="101"/>
      <c r="WI22" s="101"/>
      <c r="WJ22" s="101"/>
      <c r="WK22" s="101"/>
      <c r="WL22" s="101"/>
      <c r="WM22" s="101"/>
      <c r="WN22" s="101"/>
      <c r="WO22" s="101"/>
      <c r="WP22" s="101"/>
      <c r="WQ22" s="101"/>
      <c r="WR22" s="101"/>
      <c r="WS22" s="101"/>
      <c r="WT22" s="101"/>
      <c r="WU22" s="101"/>
      <c r="WV22" s="101"/>
      <c r="WW22" s="101"/>
      <c r="WX22" s="101"/>
      <c r="WY22" s="101"/>
      <c r="WZ22" s="101"/>
      <c r="XA22" s="101"/>
      <c r="XB22" s="101"/>
      <c r="XC22" s="101"/>
      <c r="XD22" s="101"/>
      <c r="XE22" s="101"/>
      <c r="XF22" s="101"/>
      <c r="XG22" s="101"/>
      <c r="XH22" s="101"/>
      <c r="XI22" s="101"/>
      <c r="XJ22" s="101"/>
      <c r="XK22" s="101"/>
      <c r="XL22" s="101"/>
      <c r="XM22" s="101"/>
      <c r="XN22" s="101"/>
      <c r="XO22" s="101"/>
      <c r="XP22" s="101"/>
      <c r="XQ22" s="101"/>
      <c r="XR22" s="101"/>
      <c r="XS22" s="101"/>
      <c r="XT22" s="101"/>
      <c r="XU22" s="101"/>
      <c r="XV22" s="101"/>
      <c r="XW22" s="101"/>
      <c r="XX22" s="101"/>
      <c r="XY22" s="101"/>
      <c r="XZ22" s="101"/>
      <c r="YA22" s="101"/>
      <c r="YB22" s="101"/>
      <c r="YC22" s="101"/>
      <c r="YD22" s="101"/>
      <c r="YE22" s="101"/>
      <c r="YF22" s="101"/>
      <c r="YG22" s="101"/>
      <c r="YH22" s="101"/>
      <c r="YI22" s="101"/>
      <c r="YJ22" s="101"/>
      <c r="YK22" s="101"/>
      <c r="YL22" s="101"/>
      <c r="YM22" s="101"/>
      <c r="YN22" s="101"/>
      <c r="YO22" s="101"/>
      <c r="YP22" s="101"/>
      <c r="YQ22" s="101"/>
      <c r="YR22" s="101"/>
      <c r="YS22" s="101"/>
      <c r="YT22" s="101"/>
      <c r="YU22" s="101"/>
      <c r="YV22" s="101"/>
      <c r="YW22" s="101"/>
      <c r="YX22" s="101"/>
      <c r="YY22" s="101"/>
      <c r="YZ22" s="101"/>
      <c r="ZA22" s="101"/>
      <c r="ZB22" s="101"/>
      <c r="ZC22" s="101"/>
      <c r="ZD22" s="101"/>
      <c r="ZE22" s="101"/>
      <c r="ZF22" s="101"/>
      <c r="ZG22" s="101"/>
      <c r="ZH22" s="101"/>
      <c r="ZI22" s="101"/>
      <c r="ZJ22" s="101"/>
      <c r="ZK22" s="101"/>
      <c r="ZL22" s="101"/>
      <c r="ZM22" s="101"/>
      <c r="ZN22" s="101"/>
      <c r="ZO22" s="101"/>
      <c r="ZP22" s="101"/>
      <c r="ZQ22" s="101"/>
      <c r="ZR22" s="101"/>
      <c r="ZS22" s="101"/>
      <c r="ZT22" s="101"/>
      <c r="ZU22" s="101"/>
      <c r="ZV22" s="101"/>
      <c r="ZW22" s="101"/>
      <c r="ZX22" s="101"/>
      <c r="ZY22" s="101"/>
      <c r="ZZ22" s="101"/>
      <c r="AAA22" s="101"/>
      <c r="AAB22" s="101"/>
      <c r="AAC22" s="101"/>
      <c r="AAD22" s="101"/>
      <c r="AAE22" s="101"/>
      <c r="AAF22" s="101"/>
      <c r="AAG22" s="101"/>
      <c r="AAH22" s="101"/>
      <c r="AAI22" s="101"/>
      <c r="AAJ22" s="101"/>
      <c r="AAK22" s="101"/>
      <c r="AAL22" s="101"/>
      <c r="AAM22" s="101"/>
      <c r="AAN22" s="101"/>
      <c r="AAO22" s="101"/>
      <c r="AAP22" s="101"/>
      <c r="AAQ22" s="101"/>
      <c r="AAR22" s="101"/>
      <c r="AAS22" s="101"/>
      <c r="AAT22" s="101"/>
      <c r="AAU22" s="101"/>
      <c r="AAV22" s="101"/>
      <c r="AAW22" s="101"/>
      <c r="AAX22" s="101"/>
      <c r="AAY22" s="101"/>
      <c r="AAZ22" s="101"/>
      <c r="ABA22" s="101"/>
      <c r="ABB22" s="101"/>
      <c r="ABC22" s="101"/>
      <c r="ABD22" s="101"/>
      <c r="ABE22" s="101"/>
      <c r="ABF22" s="101"/>
      <c r="ABG22" s="101"/>
      <c r="ABH22" s="101"/>
      <c r="ABI22" s="101"/>
      <c r="ABJ22" s="101"/>
      <c r="ABK22" s="101"/>
      <c r="ABL22" s="101"/>
      <c r="ABM22" s="101"/>
      <c r="ABN22" s="101"/>
      <c r="ABO22" s="101"/>
      <c r="ABP22" s="101"/>
      <c r="ABQ22" s="101"/>
      <c r="ABR22" s="101"/>
      <c r="ABS22" s="101"/>
      <c r="ABT22" s="101"/>
      <c r="ABU22" s="101"/>
      <c r="ABV22" s="101"/>
      <c r="ABW22" s="101"/>
      <c r="ABX22" s="101"/>
      <c r="ABY22" s="101"/>
      <c r="ABZ22" s="101"/>
      <c r="ACA22" s="101"/>
      <c r="ACB22" s="101"/>
      <c r="ACC22" s="101"/>
      <c r="ACD22" s="101"/>
      <c r="ACE22" s="101"/>
      <c r="ACF22" s="101"/>
      <c r="ACG22" s="101"/>
      <c r="ACH22" s="101"/>
      <c r="ACI22" s="101"/>
      <c r="ACJ22" s="101"/>
      <c r="ACK22" s="101"/>
      <c r="ACL22" s="101"/>
      <c r="ACM22" s="101"/>
      <c r="ACN22" s="101"/>
      <c r="ACO22" s="101"/>
      <c r="ACP22" s="101"/>
      <c r="ACQ22" s="101"/>
      <c r="ACR22" s="101"/>
      <c r="ACS22" s="101"/>
      <c r="ACT22" s="101"/>
      <c r="ACU22" s="101"/>
      <c r="ACV22" s="101"/>
      <c r="ACW22" s="101"/>
      <c r="ACX22" s="101"/>
      <c r="ACY22" s="101"/>
      <c r="ACZ22" s="101"/>
      <c r="ADA22" s="101"/>
      <c r="ADB22" s="101"/>
      <c r="ADC22" s="101"/>
      <c r="ADD22" s="101"/>
      <c r="ADE22" s="101"/>
      <c r="ADF22" s="101"/>
      <c r="ADG22" s="101"/>
      <c r="ADH22" s="101"/>
      <c r="ADI22" s="101"/>
      <c r="ADJ22" s="101"/>
      <c r="ADK22" s="101"/>
      <c r="ADL22" s="101"/>
      <c r="ADM22" s="101"/>
      <c r="ADN22" s="101"/>
      <c r="ADO22" s="101"/>
      <c r="ADP22" s="101"/>
      <c r="ADQ22" s="101"/>
      <c r="ADR22" s="101"/>
      <c r="ADS22" s="101"/>
      <c r="ADT22" s="101"/>
      <c r="ADU22" s="101"/>
      <c r="ADV22" s="101"/>
      <c r="ADW22" s="101"/>
      <c r="ADX22" s="101"/>
      <c r="ADY22" s="101"/>
      <c r="ADZ22" s="101"/>
      <c r="AEA22" s="101"/>
      <c r="AEB22" s="101"/>
      <c r="AEC22" s="101"/>
      <c r="AED22" s="101"/>
      <c r="AEE22" s="101"/>
      <c r="AEF22" s="101"/>
      <c r="AEG22" s="101"/>
      <c r="AEH22" s="101"/>
      <c r="AEI22" s="101"/>
      <c r="AEJ22" s="101"/>
      <c r="AEK22" s="101"/>
      <c r="AEL22" s="101"/>
      <c r="AEM22" s="101"/>
      <c r="AEN22" s="101"/>
      <c r="AEO22" s="101"/>
      <c r="AEP22" s="101"/>
      <c r="AEQ22" s="101"/>
      <c r="AER22" s="101"/>
      <c r="AES22" s="101"/>
      <c r="AET22" s="101"/>
      <c r="AEU22" s="101"/>
      <c r="AEV22" s="101"/>
      <c r="AEW22" s="101"/>
      <c r="AEX22" s="101"/>
      <c r="AEY22" s="101"/>
      <c r="AEZ22" s="101"/>
      <c r="AFA22" s="101"/>
      <c r="AFB22" s="101"/>
      <c r="AFC22" s="101"/>
      <c r="AFD22" s="101"/>
      <c r="AFE22" s="101"/>
      <c r="AFF22" s="101"/>
      <c r="AFG22" s="101"/>
      <c r="AFH22" s="101"/>
      <c r="AFI22" s="101"/>
      <c r="AFJ22" s="101"/>
      <c r="AFK22" s="101"/>
      <c r="AFL22" s="101"/>
      <c r="AFM22" s="101"/>
      <c r="AFN22" s="101"/>
      <c r="AFO22" s="101"/>
      <c r="AFP22" s="101"/>
      <c r="AFQ22" s="101"/>
      <c r="AFR22" s="101"/>
      <c r="AFS22" s="101"/>
      <c r="AFT22" s="101"/>
      <c r="AFU22" s="101"/>
      <c r="AFV22" s="101"/>
      <c r="AFW22" s="101"/>
      <c r="AFX22" s="101"/>
      <c r="AFY22" s="101"/>
      <c r="AFZ22" s="101"/>
      <c r="AGA22" s="101"/>
      <c r="AGB22" s="101"/>
      <c r="AGC22" s="101"/>
      <c r="AGD22" s="101"/>
      <c r="AGE22" s="101"/>
      <c r="AGF22" s="101"/>
      <c r="AGG22" s="101"/>
      <c r="AGH22" s="101"/>
      <c r="AGI22" s="101"/>
      <c r="AGJ22" s="101"/>
      <c r="AGK22" s="101"/>
      <c r="AGL22" s="101"/>
      <c r="AGM22" s="101"/>
      <c r="AGN22" s="101"/>
      <c r="AGO22" s="101"/>
      <c r="AGP22" s="101"/>
      <c r="AGQ22" s="101"/>
      <c r="AGR22" s="101"/>
      <c r="AGS22" s="101"/>
      <c r="AGT22" s="101"/>
      <c r="AGU22" s="101"/>
      <c r="AGV22" s="101"/>
      <c r="AGW22" s="101"/>
      <c r="AGX22" s="101"/>
      <c r="AGY22" s="101"/>
      <c r="AGZ22" s="101"/>
      <c r="AHA22" s="101"/>
      <c r="AHB22" s="101"/>
      <c r="AHC22" s="101"/>
      <c r="AHD22" s="101"/>
      <c r="AHE22" s="101"/>
      <c r="AHF22" s="101"/>
      <c r="AHG22" s="101"/>
      <c r="AHH22" s="101"/>
      <c r="AHI22" s="101"/>
      <c r="AHJ22" s="101"/>
      <c r="AHK22" s="101"/>
      <c r="AHL22" s="101"/>
      <c r="AHM22" s="101"/>
      <c r="AHN22" s="101"/>
      <c r="AHO22" s="101"/>
      <c r="AHP22" s="101"/>
      <c r="AHQ22" s="101"/>
      <c r="AHR22" s="101"/>
      <c r="AHS22" s="101"/>
      <c r="AHT22" s="101"/>
      <c r="AHU22" s="101"/>
      <c r="AHV22" s="101"/>
      <c r="AHW22" s="101"/>
      <c r="AHX22" s="101"/>
      <c r="AHY22" s="101"/>
      <c r="AHZ22" s="101"/>
      <c r="AIA22" s="101"/>
      <c r="AIB22" s="101"/>
      <c r="AIC22" s="101"/>
      <c r="AID22" s="101"/>
      <c r="AIE22" s="101"/>
      <c r="AIF22" s="101"/>
      <c r="AIG22" s="101"/>
      <c r="AIH22" s="101"/>
      <c r="AII22" s="101"/>
      <c r="AIJ22" s="101"/>
      <c r="AIK22" s="101"/>
      <c r="AIL22" s="101"/>
      <c r="AIM22" s="101"/>
      <c r="AIN22" s="101"/>
      <c r="AIO22" s="101"/>
      <c r="AIP22" s="101"/>
      <c r="AIQ22" s="101"/>
      <c r="AIR22" s="101"/>
      <c r="AIS22" s="101"/>
      <c r="AIT22" s="101"/>
      <c r="AIU22" s="101"/>
      <c r="AIV22" s="101"/>
      <c r="AIW22" s="101"/>
      <c r="AIX22" s="101"/>
      <c r="AIY22" s="101"/>
      <c r="AIZ22" s="101"/>
      <c r="AJA22" s="101"/>
      <c r="AJB22" s="101"/>
      <c r="AJC22" s="101"/>
      <c r="AJD22" s="101"/>
      <c r="AJE22" s="101"/>
      <c r="AJF22" s="101"/>
      <c r="AJG22" s="101"/>
      <c r="AJH22" s="101"/>
      <c r="AJI22" s="101"/>
      <c r="AJJ22" s="101"/>
      <c r="AJK22" s="101"/>
      <c r="AJL22" s="101"/>
      <c r="AJM22" s="101"/>
      <c r="AJN22" s="101"/>
      <c r="AJO22" s="101"/>
      <c r="AJP22" s="101"/>
      <c r="AJQ22" s="101"/>
      <c r="AJR22" s="101"/>
      <c r="AJS22" s="101"/>
      <c r="AJT22" s="101"/>
      <c r="AJU22" s="101"/>
      <c r="AJV22" s="101"/>
      <c r="AJW22" s="101"/>
      <c r="AJX22" s="101"/>
      <c r="AJY22" s="101"/>
      <c r="AJZ22" s="101"/>
      <c r="AKA22" s="101"/>
      <c r="AKB22" s="101"/>
      <c r="AKC22" s="101"/>
      <c r="AKD22" s="101"/>
      <c r="AKE22" s="101"/>
      <c r="AKF22" s="101"/>
      <c r="AKG22" s="101"/>
      <c r="AKH22" s="101"/>
      <c r="AKI22" s="101"/>
      <c r="AKJ22" s="101"/>
      <c r="AKK22" s="101"/>
      <c r="AKL22" s="101"/>
      <c r="AKM22" s="101"/>
      <c r="AKN22" s="101"/>
      <c r="AKO22" s="101"/>
      <c r="AKP22" s="101"/>
      <c r="AKQ22" s="101"/>
      <c r="AKR22" s="101"/>
      <c r="AKS22" s="101"/>
      <c r="AKT22" s="101"/>
      <c r="AKU22" s="101"/>
      <c r="AKV22" s="101"/>
      <c r="AKW22" s="101"/>
      <c r="AKX22" s="101"/>
      <c r="AKY22" s="101"/>
      <c r="AKZ22" s="101"/>
      <c r="ALA22" s="101"/>
      <c r="ALB22" s="101"/>
      <c r="ALC22" s="101"/>
      <c r="ALD22" s="101"/>
      <c r="ALE22" s="101"/>
      <c r="ALF22" s="101"/>
      <c r="ALG22" s="101"/>
      <c r="ALH22" s="101"/>
      <c r="ALI22" s="101"/>
      <c r="ALJ22" s="101"/>
      <c r="ALK22" s="101"/>
      <c r="ALL22" s="101"/>
      <c r="ALM22" s="101"/>
      <c r="ALN22" s="101"/>
      <c r="ALO22" s="101"/>
      <c r="ALP22" s="101"/>
      <c r="ALQ22" s="101"/>
      <c r="ALR22" s="101"/>
      <c r="ALS22" s="101"/>
      <c r="ALT22" s="101"/>
      <c r="ALU22" s="101"/>
      <c r="ALV22" s="101"/>
      <c r="ALW22" s="101"/>
      <c r="ALX22" s="101"/>
    </row>
    <row r="23" spans="1:1020" x14ac:dyDescent="0.2">
      <c r="A23" s="284" t="s">
        <v>214</v>
      </c>
      <c r="B23" s="106" t="s">
        <v>495</v>
      </c>
      <c r="C23" s="102"/>
      <c r="D23" s="102"/>
      <c r="F23" s="102"/>
      <c r="H23" s="102"/>
      <c r="J23" s="102"/>
      <c r="K23" s="97"/>
      <c r="L23" s="100"/>
      <c r="M23" s="99"/>
      <c r="N23" s="431"/>
      <c r="Q23" s="99"/>
      <c r="R23" s="100"/>
      <c r="S23" s="100"/>
      <c r="T23" s="99"/>
      <c r="U23" s="100">
        <v>2</v>
      </c>
      <c r="V23" s="425">
        <v>2</v>
      </c>
      <c r="W23" s="100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  <c r="IU23" s="101"/>
      <c r="IV23" s="101"/>
      <c r="IW23" s="101"/>
      <c r="IX23" s="101"/>
      <c r="IY23" s="101"/>
      <c r="IZ23" s="101"/>
      <c r="JA23" s="101"/>
      <c r="JB23" s="101"/>
      <c r="JC23" s="101"/>
      <c r="JD23" s="101"/>
      <c r="JE23" s="101"/>
      <c r="JF23" s="101"/>
      <c r="JG23" s="101"/>
      <c r="JH23" s="101"/>
      <c r="JI23" s="101"/>
      <c r="JJ23" s="101"/>
      <c r="JK23" s="101"/>
      <c r="JL23" s="101"/>
      <c r="JM23" s="101"/>
      <c r="JN23" s="101"/>
      <c r="JO23" s="101"/>
      <c r="JP23" s="101"/>
      <c r="JQ23" s="101"/>
      <c r="JR23" s="101"/>
      <c r="JS23" s="101"/>
      <c r="JT23" s="101"/>
      <c r="JU23" s="101"/>
      <c r="JV23" s="101"/>
      <c r="JW23" s="101"/>
      <c r="JX23" s="101"/>
      <c r="JY23" s="101"/>
      <c r="JZ23" s="101"/>
      <c r="KA23" s="101"/>
      <c r="KB23" s="101"/>
      <c r="KC23" s="101"/>
      <c r="KD23" s="101"/>
      <c r="KE23" s="101"/>
      <c r="KF23" s="101"/>
      <c r="KG23" s="101"/>
      <c r="KH23" s="101"/>
      <c r="KI23" s="101"/>
      <c r="KJ23" s="101"/>
      <c r="KK23" s="101"/>
      <c r="KL23" s="101"/>
      <c r="KM23" s="101"/>
      <c r="KN23" s="101"/>
      <c r="KO23" s="101"/>
      <c r="KP23" s="101"/>
      <c r="KQ23" s="101"/>
      <c r="KR23" s="101"/>
      <c r="KS23" s="101"/>
      <c r="KT23" s="101"/>
      <c r="KU23" s="101"/>
      <c r="KV23" s="101"/>
      <c r="KW23" s="101"/>
      <c r="KX23" s="101"/>
      <c r="KY23" s="101"/>
      <c r="KZ23" s="101"/>
      <c r="LA23" s="101"/>
      <c r="LB23" s="101"/>
      <c r="LC23" s="101"/>
      <c r="LD23" s="101"/>
      <c r="LE23" s="101"/>
      <c r="LF23" s="101"/>
      <c r="LG23" s="101"/>
      <c r="LH23" s="101"/>
      <c r="LI23" s="101"/>
      <c r="LJ23" s="101"/>
      <c r="LK23" s="101"/>
      <c r="LL23" s="101"/>
      <c r="LM23" s="101"/>
      <c r="LN23" s="101"/>
      <c r="LO23" s="101"/>
      <c r="LP23" s="101"/>
      <c r="LQ23" s="101"/>
      <c r="LR23" s="101"/>
      <c r="LS23" s="101"/>
      <c r="LT23" s="101"/>
      <c r="LU23" s="101"/>
      <c r="LV23" s="101"/>
      <c r="LW23" s="101"/>
      <c r="LX23" s="101"/>
      <c r="LY23" s="101"/>
      <c r="LZ23" s="101"/>
      <c r="MA23" s="101"/>
      <c r="MB23" s="101"/>
      <c r="MC23" s="101"/>
      <c r="MD23" s="101"/>
      <c r="ME23" s="101"/>
      <c r="MF23" s="101"/>
      <c r="MG23" s="101"/>
      <c r="MH23" s="101"/>
      <c r="MI23" s="101"/>
      <c r="MJ23" s="101"/>
      <c r="MK23" s="101"/>
      <c r="ML23" s="101"/>
      <c r="MM23" s="101"/>
      <c r="MN23" s="101"/>
      <c r="MO23" s="101"/>
      <c r="MP23" s="101"/>
      <c r="MQ23" s="101"/>
      <c r="MR23" s="101"/>
      <c r="MS23" s="101"/>
      <c r="MT23" s="101"/>
      <c r="MU23" s="101"/>
      <c r="MV23" s="101"/>
      <c r="MW23" s="101"/>
      <c r="MX23" s="101"/>
      <c r="MY23" s="101"/>
      <c r="MZ23" s="101"/>
      <c r="NA23" s="101"/>
      <c r="NB23" s="101"/>
      <c r="NC23" s="101"/>
      <c r="ND23" s="101"/>
      <c r="NE23" s="101"/>
      <c r="NF23" s="101"/>
      <c r="NG23" s="101"/>
      <c r="NH23" s="101"/>
      <c r="NI23" s="101"/>
      <c r="NJ23" s="101"/>
      <c r="NK23" s="101"/>
      <c r="NL23" s="101"/>
      <c r="NM23" s="101"/>
      <c r="NN23" s="101"/>
      <c r="NO23" s="101"/>
      <c r="NP23" s="101"/>
      <c r="NQ23" s="101"/>
      <c r="NR23" s="101"/>
      <c r="NS23" s="101"/>
      <c r="NT23" s="101"/>
      <c r="NU23" s="101"/>
      <c r="NV23" s="101"/>
      <c r="NW23" s="101"/>
      <c r="NX23" s="101"/>
      <c r="NY23" s="101"/>
      <c r="NZ23" s="101"/>
      <c r="OA23" s="101"/>
      <c r="OB23" s="101"/>
      <c r="OC23" s="101"/>
      <c r="OD23" s="101"/>
      <c r="OE23" s="101"/>
      <c r="OF23" s="101"/>
      <c r="OG23" s="101"/>
      <c r="OH23" s="101"/>
      <c r="OI23" s="101"/>
      <c r="OJ23" s="101"/>
      <c r="OK23" s="101"/>
      <c r="OL23" s="101"/>
      <c r="OM23" s="101"/>
      <c r="ON23" s="101"/>
      <c r="OO23" s="101"/>
      <c r="OP23" s="101"/>
      <c r="OQ23" s="101"/>
      <c r="OR23" s="101"/>
      <c r="OS23" s="101"/>
      <c r="OT23" s="101"/>
      <c r="OU23" s="101"/>
      <c r="OV23" s="101"/>
      <c r="OW23" s="101"/>
      <c r="OX23" s="101"/>
      <c r="OY23" s="101"/>
      <c r="OZ23" s="101"/>
      <c r="PA23" s="101"/>
      <c r="PB23" s="101"/>
      <c r="PC23" s="101"/>
      <c r="PD23" s="101"/>
      <c r="PE23" s="101"/>
      <c r="PF23" s="101"/>
      <c r="PG23" s="101"/>
      <c r="PH23" s="101"/>
      <c r="PI23" s="101"/>
      <c r="PJ23" s="101"/>
      <c r="PK23" s="101"/>
      <c r="PL23" s="101"/>
      <c r="PM23" s="101"/>
      <c r="PN23" s="101"/>
      <c r="PO23" s="101"/>
      <c r="PP23" s="101"/>
      <c r="PQ23" s="101"/>
      <c r="PR23" s="101"/>
      <c r="PS23" s="101"/>
      <c r="PT23" s="101"/>
      <c r="PU23" s="101"/>
      <c r="PV23" s="101"/>
      <c r="PW23" s="101"/>
      <c r="PX23" s="101"/>
      <c r="PY23" s="101"/>
      <c r="PZ23" s="101"/>
      <c r="QA23" s="101"/>
      <c r="QB23" s="101"/>
      <c r="QC23" s="101"/>
      <c r="QD23" s="101"/>
      <c r="QE23" s="101"/>
      <c r="QF23" s="101"/>
      <c r="QG23" s="101"/>
      <c r="QH23" s="101"/>
      <c r="QI23" s="101"/>
      <c r="QJ23" s="101"/>
      <c r="QK23" s="101"/>
      <c r="QL23" s="101"/>
      <c r="QM23" s="101"/>
      <c r="QN23" s="101"/>
      <c r="QO23" s="101"/>
      <c r="QP23" s="101"/>
      <c r="QQ23" s="101"/>
      <c r="QR23" s="101"/>
      <c r="QS23" s="101"/>
      <c r="QT23" s="101"/>
      <c r="QU23" s="101"/>
      <c r="QV23" s="101"/>
      <c r="QW23" s="101"/>
      <c r="QX23" s="101"/>
      <c r="QY23" s="101"/>
      <c r="QZ23" s="101"/>
      <c r="RA23" s="101"/>
      <c r="RB23" s="101"/>
      <c r="RC23" s="101"/>
      <c r="RD23" s="101"/>
      <c r="RE23" s="101"/>
      <c r="RF23" s="101"/>
      <c r="RG23" s="101"/>
      <c r="RH23" s="101"/>
      <c r="RI23" s="101"/>
      <c r="RJ23" s="101"/>
      <c r="RK23" s="101"/>
      <c r="RL23" s="101"/>
      <c r="RM23" s="101"/>
      <c r="RN23" s="101"/>
      <c r="RO23" s="101"/>
      <c r="RP23" s="101"/>
      <c r="RQ23" s="101"/>
      <c r="RR23" s="101"/>
      <c r="RS23" s="101"/>
      <c r="RT23" s="101"/>
      <c r="RU23" s="101"/>
      <c r="RV23" s="101"/>
      <c r="RW23" s="101"/>
      <c r="RX23" s="101"/>
      <c r="RY23" s="101"/>
      <c r="RZ23" s="101"/>
      <c r="SA23" s="101"/>
      <c r="SB23" s="101"/>
      <c r="SC23" s="101"/>
      <c r="SD23" s="101"/>
      <c r="SE23" s="101"/>
      <c r="SF23" s="101"/>
      <c r="SG23" s="101"/>
      <c r="SH23" s="101"/>
      <c r="SI23" s="101"/>
      <c r="SJ23" s="101"/>
      <c r="SK23" s="101"/>
      <c r="SL23" s="101"/>
      <c r="SM23" s="101"/>
      <c r="SN23" s="101"/>
      <c r="SO23" s="101"/>
      <c r="SP23" s="101"/>
      <c r="SQ23" s="101"/>
      <c r="SR23" s="101"/>
      <c r="SS23" s="101"/>
      <c r="ST23" s="101"/>
      <c r="SU23" s="101"/>
      <c r="SV23" s="101"/>
      <c r="SW23" s="101"/>
      <c r="SX23" s="101"/>
      <c r="SY23" s="101"/>
      <c r="SZ23" s="101"/>
      <c r="TA23" s="101"/>
      <c r="TB23" s="101"/>
      <c r="TC23" s="101"/>
      <c r="TD23" s="101"/>
      <c r="TE23" s="101"/>
      <c r="TF23" s="101"/>
      <c r="TG23" s="101"/>
      <c r="TH23" s="101"/>
      <c r="TI23" s="101"/>
      <c r="TJ23" s="101"/>
      <c r="TK23" s="101"/>
      <c r="TL23" s="101"/>
      <c r="TM23" s="101"/>
      <c r="TN23" s="101"/>
      <c r="TO23" s="101"/>
      <c r="TP23" s="101"/>
      <c r="TQ23" s="101"/>
      <c r="TR23" s="101"/>
      <c r="TS23" s="101"/>
      <c r="TT23" s="101"/>
      <c r="TU23" s="101"/>
      <c r="TV23" s="101"/>
      <c r="TW23" s="101"/>
      <c r="TX23" s="101"/>
      <c r="TY23" s="101"/>
      <c r="TZ23" s="101"/>
      <c r="UA23" s="101"/>
      <c r="UB23" s="101"/>
      <c r="UC23" s="101"/>
      <c r="UD23" s="101"/>
      <c r="UE23" s="101"/>
      <c r="UF23" s="101"/>
      <c r="UG23" s="101"/>
      <c r="UH23" s="101"/>
      <c r="UI23" s="101"/>
      <c r="UJ23" s="101"/>
      <c r="UK23" s="101"/>
      <c r="UL23" s="101"/>
      <c r="UM23" s="101"/>
      <c r="UN23" s="101"/>
      <c r="UO23" s="101"/>
      <c r="UP23" s="101"/>
      <c r="UQ23" s="101"/>
      <c r="UR23" s="101"/>
      <c r="US23" s="101"/>
      <c r="UT23" s="101"/>
      <c r="UU23" s="101"/>
      <c r="UV23" s="101"/>
      <c r="UW23" s="101"/>
      <c r="UX23" s="101"/>
      <c r="UY23" s="101"/>
      <c r="UZ23" s="101"/>
      <c r="VA23" s="101"/>
      <c r="VB23" s="101"/>
      <c r="VC23" s="101"/>
      <c r="VD23" s="101"/>
      <c r="VE23" s="101"/>
      <c r="VF23" s="101"/>
      <c r="VG23" s="101"/>
      <c r="VH23" s="101"/>
      <c r="VI23" s="101"/>
      <c r="VJ23" s="101"/>
      <c r="VK23" s="101"/>
      <c r="VL23" s="101"/>
      <c r="VM23" s="101"/>
      <c r="VN23" s="101"/>
      <c r="VO23" s="101"/>
      <c r="VP23" s="101"/>
      <c r="VQ23" s="101"/>
      <c r="VR23" s="101"/>
      <c r="VS23" s="101"/>
      <c r="VT23" s="101"/>
      <c r="VU23" s="101"/>
      <c r="VV23" s="101"/>
      <c r="VW23" s="101"/>
      <c r="VX23" s="101"/>
      <c r="VY23" s="101"/>
      <c r="VZ23" s="101"/>
      <c r="WA23" s="101"/>
      <c r="WB23" s="101"/>
      <c r="WC23" s="101"/>
      <c r="WD23" s="101"/>
      <c r="WE23" s="101"/>
      <c r="WF23" s="101"/>
      <c r="WG23" s="101"/>
      <c r="WH23" s="101"/>
      <c r="WI23" s="101"/>
      <c r="WJ23" s="101"/>
      <c r="WK23" s="101"/>
      <c r="WL23" s="101"/>
      <c r="WM23" s="101"/>
      <c r="WN23" s="101"/>
      <c r="WO23" s="101"/>
      <c r="WP23" s="101"/>
      <c r="WQ23" s="101"/>
      <c r="WR23" s="101"/>
      <c r="WS23" s="101"/>
      <c r="WT23" s="101"/>
      <c r="WU23" s="101"/>
      <c r="WV23" s="101"/>
      <c r="WW23" s="101"/>
      <c r="WX23" s="101"/>
      <c r="WY23" s="101"/>
      <c r="WZ23" s="101"/>
      <c r="XA23" s="101"/>
      <c r="XB23" s="101"/>
      <c r="XC23" s="101"/>
      <c r="XD23" s="101"/>
      <c r="XE23" s="101"/>
      <c r="XF23" s="101"/>
      <c r="XG23" s="101"/>
      <c r="XH23" s="101"/>
      <c r="XI23" s="101"/>
      <c r="XJ23" s="101"/>
      <c r="XK23" s="101"/>
      <c r="XL23" s="101"/>
      <c r="XM23" s="101"/>
      <c r="XN23" s="101"/>
      <c r="XO23" s="101"/>
      <c r="XP23" s="101"/>
      <c r="XQ23" s="101"/>
      <c r="XR23" s="101"/>
      <c r="XS23" s="101"/>
      <c r="XT23" s="101"/>
      <c r="XU23" s="101"/>
      <c r="XV23" s="101"/>
      <c r="XW23" s="101"/>
      <c r="XX23" s="101"/>
      <c r="XY23" s="101"/>
      <c r="XZ23" s="101"/>
      <c r="YA23" s="101"/>
      <c r="YB23" s="101"/>
      <c r="YC23" s="101"/>
      <c r="YD23" s="101"/>
      <c r="YE23" s="101"/>
      <c r="YF23" s="101"/>
      <c r="YG23" s="101"/>
      <c r="YH23" s="101"/>
      <c r="YI23" s="101"/>
      <c r="YJ23" s="101"/>
      <c r="YK23" s="101"/>
      <c r="YL23" s="101"/>
      <c r="YM23" s="101"/>
      <c r="YN23" s="101"/>
      <c r="YO23" s="101"/>
      <c r="YP23" s="101"/>
      <c r="YQ23" s="101"/>
      <c r="YR23" s="101"/>
      <c r="YS23" s="101"/>
      <c r="YT23" s="101"/>
      <c r="YU23" s="101"/>
      <c r="YV23" s="101"/>
      <c r="YW23" s="101"/>
      <c r="YX23" s="101"/>
      <c r="YY23" s="101"/>
      <c r="YZ23" s="101"/>
      <c r="ZA23" s="101"/>
      <c r="ZB23" s="101"/>
      <c r="ZC23" s="101"/>
      <c r="ZD23" s="101"/>
      <c r="ZE23" s="101"/>
      <c r="ZF23" s="101"/>
      <c r="ZG23" s="101"/>
      <c r="ZH23" s="101"/>
      <c r="ZI23" s="101"/>
      <c r="ZJ23" s="101"/>
      <c r="ZK23" s="101"/>
      <c r="ZL23" s="101"/>
      <c r="ZM23" s="101"/>
      <c r="ZN23" s="101"/>
      <c r="ZO23" s="101"/>
      <c r="ZP23" s="101"/>
      <c r="ZQ23" s="101"/>
      <c r="ZR23" s="101"/>
      <c r="ZS23" s="101"/>
      <c r="ZT23" s="101"/>
      <c r="ZU23" s="101"/>
      <c r="ZV23" s="101"/>
      <c r="ZW23" s="101"/>
      <c r="ZX23" s="101"/>
      <c r="ZY23" s="101"/>
      <c r="ZZ23" s="101"/>
      <c r="AAA23" s="101"/>
      <c r="AAB23" s="101"/>
      <c r="AAC23" s="101"/>
      <c r="AAD23" s="101"/>
      <c r="AAE23" s="101"/>
      <c r="AAF23" s="101"/>
      <c r="AAG23" s="101"/>
      <c r="AAH23" s="101"/>
      <c r="AAI23" s="101"/>
      <c r="AAJ23" s="101"/>
      <c r="AAK23" s="101"/>
      <c r="AAL23" s="101"/>
      <c r="AAM23" s="101"/>
      <c r="AAN23" s="101"/>
      <c r="AAO23" s="101"/>
      <c r="AAP23" s="101"/>
      <c r="AAQ23" s="101"/>
      <c r="AAR23" s="101"/>
      <c r="AAS23" s="101"/>
      <c r="AAT23" s="101"/>
      <c r="AAU23" s="101"/>
      <c r="AAV23" s="101"/>
      <c r="AAW23" s="101"/>
      <c r="AAX23" s="101"/>
      <c r="AAY23" s="101"/>
      <c r="AAZ23" s="101"/>
      <c r="ABA23" s="101"/>
      <c r="ABB23" s="101"/>
      <c r="ABC23" s="101"/>
      <c r="ABD23" s="101"/>
      <c r="ABE23" s="101"/>
      <c r="ABF23" s="101"/>
      <c r="ABG23" s="101"/>
      <c r="ABH23" s="101"/>
      <c r="ABI23" s="101"/>
      <c r="ABJ23" s="101"/>
      <c r="ABK23" s="101"/>
      <c r="ABL23" s="101"/>
      <c r="ABM23" s="101"/>
      <c r="ABN23" s="101"/>
      <c r="ABO23" s="101"/>
      <c r="ABP23" s="101"/>
      <c r="ABQ23" s="101"/>
      <c r="ABR23" s="101"/>
      <c r="ABS23" s="101"/>
      <c r="ABT23" s="101"/>
      <c r="ABU23" s="101"/>
      <c r="ABV23" s="101"/>
      <c r="ABW23" s="101"/>
      <c r="ABX23" s="101"/>
      <c r="ABY23" s="101"/>
      <c r="ABZ23" s="101"/>
      <c r="ACA23" s="101"/>
      <c r="ACB23" s="101"/>
      <c r="ACC23" s="101"/>
      <c r="ACD23" s="101"/>
      <c r="ACE23" s="101"/>
      <c r="ACF23" s="101"/>
      <c r="ACG23" s="101"/>
      <c r="ACH23" s="101"/>
      <c r="ACI23" s="101"/>
      <c r="ACJ23" s="101"/>
      <c r="ACK23" s="101"/>
      <c r="ACL23" s="101"/>
      <c r="ACM23" s="101"/>
      <c r="ACN23" s="101"/>
      <c r="ACO23" s="101"/>
      <c r="ACP23" s="101"/>
      <c r="ACQ23" s="101"/>
      <c r="ACR23" s="101"/>
      <c r="ACS23" s="101"/>
      <c r="ACT23" s="101"/>
      <c r="ACU23" s="101"/>
      <c r="ACV23" s="101"/>
      <c r="ACW23" s="101"/>
      <c r="ACX23" s="101"/>
      <c r="ACY23" s="101"/>
      <c r="ACZ23" s="101"/>
      <c r="ADA23" s="101"/>
      <c r="ADB23" s="101"/>
      <c r="ADC23" s="101"/>
      <c r="ADD23" s="101"/>
      <c r="ADE23" s="101"/>
      <c r="ADF23" s="101"/>
      <c r="ADG23" s="101"/>
      <c r="ADH23" s="101"/>
      <c r="ADI23" s="101"/>
      <c r="ADJ23" s="101"/>
      <c r="ADK23" s="101"/>
      <c r="ADL23" s="101"/>
      <c r="ADM23" s="101"/>
      <c r="ADN23" s="101"/>
      <c r="ADO23" s="101"/>
      <c r="ADP23" s="101"/>
      <c r="ADQ23" s="101"/>
      <c r="ADR23" s="101"/>
      <c r="ADS23" s="101"/>
      <c r="ADT23" s="101"/>
      <c r="ADU23" s="101"/>
      <c r="ADV23" s="101"/>
      <c r="ADW23" s="101"/>
      <c r="ADX23" s="101"/>
      <c r="ADY23" s="101"/>
      <c r="ADZ23" s="101"/>
      <c r="AEA23" s="101"/>
      <c r="AEB23" s="101"/>
      <c r="AEC23" s="101"/>
      <c r="AED23" s="101"/>
      <c r="AEE23" s="101"/>
      <c r="AEF23" s="101"/>
      <c r="AEG23" s="101"/>
      <c r="AEH23" s="101"/>
      <c r="AEI23" s="101"/>
      <c r="AEJ23" s="101"/>
      <c r="AEK23" s="101"/>
      <c r="AEL23" s="101"/>
      <c r="AEM23" s="101"/>
      <c r="AEN23" s="101"/>
      <c r="AEO23" s="101"/>
      <c r="AEP23" s="101"/>
      <c r="AEQ23" s="101"/>
      <c r="AER23" s="101"/>
      <c r="AES23" s="101"/>
      <c r="AET23" s="101"/>
      <c r="AEU23" s="101"/>
      <c r="AEV23" s="101"/>
      <c r="AEW23" s="101"/>
      <c r="AEX23" s="101"/>
      <c r="AEY23" s="101"/>
      <c r="AEZ23" s="101"/>
      <c r="AFA23" s="101"/>
      <c r="AFB23" s="101"/>
      <c r="AFC23" s="101"/>
      <c r="AFD23" s="101"/>
      <c r="AFE23" s="101"/>
      <c r="AFF23" s="101"/>
      <c r="AFG23" s="101"/>
      <c r="AFH23" s="101"/>
      <c r="AFI23" s="101"/>
      <c r="AFJ23" s="101"/>
      <c r="AFK23" s="101"/>
      <c r="AFL23" s="101"/>
      <c r="AFM23" s="101"/>
      <c r="AFN23" s="101"/>
      <c r="AFO23" s="101"/>
      <c r="AFP23" s="101"/>
      <c r="AFQ23" s="101"/>
      <c r="AFR23" s="101"/>
      <c r="AFS23" s="101"/>
      <c r="AFT23" s="101"/>
      <c r="AFU23" s="101"/>
      <c r="AFV23" s="101"/>
      <c r="AFW23" s="101"/>
      <c r="AFX23" s="101"/>
      <c r="AFY23" s="101"/>
      <c r="AFZ23" s="101"/>
      <c r="AGA23" s="101"/>
      <c r="AGB23" s="101"/>
      <c r="AGC23" s="101"/>
      <c r="AGD23" s="101"/>
      <c r="AGE23" s="101"/>
      <c r="AGF23" s="101"/>
      <c r="AGG23" s="101"/>
      <c r="AGH23" s="101"/>
      <c r="AGI23" s="101"/>
      <c r="AGJ23" s="101"/>
      <c r="AGK23" s="101"/>
      <c r="AGL23" s="101"/>
      <c r="AGM23" s="101"/>
      <c r="AGN23" s="101"/>
      <c r="AGO23" s="101"/>
      <c r="AGP23" s="101"/>
      <c r="AGQ23" s="101"/>
      <c r="AGR23" s="101"/>
      <c r="AGS23" s="101"/>
      <c r="AGT23" s="101"/>
      <c r="AGU23" s="101"/>
      <c r="AGV23" s="101"/>
      <c r="AGW23" s="101"/>
      <c r="AGX23" s="101"/>
      <c r="AGY23" s="101"/>
      <c r="AGZ23" s="101"/>
      <c r="AHA23" s="101"/>
      <c r="AHB23" s="101"/>
      <c r="AHC23" s="101"/>
      <c r="AHD23" s="101"/>
      <c r="AHE23" s="101"/>
      <c r="AHF23" s="101"/>
      <c r="AHG23" s="101"/>
      <c r="AHH23" s="101"/>
      <c r="AHI23" s="101"/>
      <c r="AHJ23" s="101"/>
      <c r="AHK23" s="101"/>
      <c r="AHL23" s="101"/>
      <c r="AHM23" s="101"/>
      <c r="AHN23" s="101"/>
      <c r="AHO23" s="101"/>
      <c r="AHP23" s="101"/>
      <c r="AHQ23" s="101"/>
      <c r="AHR23" s="101"/>
      <c r="AHS23" s="101"/>
      <c r="AHT23" s="101"/>
      <c r="AHU23" s="101"/>
      <c r="AHV23" s="101"/>
      <c r="AHW23" s="101"/>
      <c r="AHX23" s="101"/>
      <c r="AHY23" s="101"/>
      <c r="AHZ23" s="101"/>
      <c r="AIA23" s="101"/>
      <c r="AIB23" s="101"/>
      <c r="AIC23" s="101"/>
      <c r="AID23" s="101"/>
      <c r="AIE23" s="101"/>
      <c r="AIF23" s="101"/>
      <c r="AIG23" s="101"/>
      <c r="AIH23" s="101"/>
      <c r="AII23" s="101"/>
      <c r="AIJ23" s="101"/>
      <c r="AIK23" s="101"/>
      <c r="AIL23" s="101"/>
      <c r="AIM23" s="101"/>
      <c r="AIN23" s="101"/>
      <c r="AIO23" s="101"/>
      <c r="AIP23" s="101"/>
      <c r="AIQ23" s="101"/>
      <c r="AIR23" s="101"/>
      <c r="AIS23" s="101"/>
      <c r="AIT23" s="101"/>
      <c r="AIU23" s="101"/>
      <c r="AIV23" s="101"/>
      <c r="AIW23" s="101"/>
      <c r="AIX23" s="101"/>
      <c r="AIY23" s="101"/>
      <c r="AIZ23" s="101"/>
      <c r="AJA23" s="101"/>
      <c r="AJB23" s="101"/>
      <c r="AJC23" s="101"/>
      <c r="AJD23" s="101"/>
      <c r="AJE23" s="101"/>
      <c r="AJF23" s="101"/>
      <c r="AJG23" s="101"/>
      <c r="AJH23" s="101"/>
      <c r="AJI23" s="101"/>
      <c r="AJJ23" s="101"/>
      <c r="AJK23" s="101"/>
      <c r="AJL23" s="101"/>
      <c r="AJM23" s="101"/>
      <c r="AJN23" s="101"/>
      <c r="AJO23" s="101"/>
      <c r="AJP23" s="101"/>
      <c r="AJQ23" s="101"/>
      <c r="AJR23" s="101"/>
      <c r="AJS23" s="101"/>
      <c r="AJT23" s="101"/>
      <c r="AJU23" s="101"/>
      <c r="AJV23" s="101"/>
      <c r="AJW23" s="101"/>
      <c r="AJX23" s="101"/>
      <c r="AJY23" s="101"/>
      <c r="AJZ23" s="101"/>
      <c r="AKA23" s="101"/>
      <c r="AKB23" s="101"/>
      <c r="AKC23" s="101"/>
      <c r="AKD23" s="101"/>
      <c r="AKE23" s="101"/>
      <c r="AKF23" s="101"/>
      <c r="AKG23" s="101"/>
      <c r="AKH23" s="101"/>
      <c r="AKI23" s="101"/>
      <c r="AKJ23" s="101"/>
      <c r="AKK23" s="101"/>
      <c r="AKL23" s="101"/>
      <c r="AKM23" s="101"/>
      <c r="AKN23" s="101"/>
      <c r="AKO23" s="101"/>
      <c r="AKP23" s="101"/>
      <c r="AKQ23" s="101"/>
      <c r="AKR23" s="101"/>
      <c r="AKS23" s="101"/>
      <c r="AKT23" s="101"/>
      <c r="AKU23" s="101"/>
      <c r="AKV23" s="101"/>
      <c r="AKW23" s="101"/>
      <c r="AKX23" s="101"/>
      <c r="AKY23" s="101"/>
      <c r="AKZ23" s="101"/>
      <c r="ALA23" s="101"/>
      <c r="ALB23" s="101"/>
      <c r="ALC23" s="101"/>
      <c r="ALD23" s="101"/>
      <c r="ALE23" s="101"/>
      <c r="ALF23" s="101"/>
      <c r="ALG23" s="101"/>
      <c r="ALH23" s="101"/>
      <c r="ALI23" s="101"/>
      <c r="ALJ23" s="101"/>
      <c r="ALK23" s="101"/>
      <c r="ALL23" s="101"/>
      <c r="ALM23" s="101"/>
      <c r="ALN23" s="101"/>
      <c r="ALO23" s="101"/>
      <c r="ALP23" s="101"/>
      <c r="ALQ23" s="101"/>
      <c r="ALR23" s="101"/>
      <c r="ALS23" s="101"/>
      <c r="ALT23" s="101"/>
      <c r="ALU23" s="101"/>
      <c r="ALV23" s="101"/>
      <c r="ALW23" s="101"/>
      <c r="ALX23" s="101"/>
    </row>
    <row r="24" spans="1:1020" x14ac:dyDescent="0.2">
      <c r="A24" s="285" t="s">
        <v>36</v>
      </c>
      <c r="B24" s="270" t="s">
        <v>37</v>
      </c>
      <c r="C24" s="273"/>
      <c r="D24" s="273"/>
      <c r="E24" s="276"/>
      <c r="F24" s="273"/>
      <c r="G24" s="276"/>
      <c r="H24" s="273"/>
      <c r="I24" s="276"/>
      <c r="J24" s="273"/>
      <c r="K24" s="440"/>
      <c r="L24" s="381"/>
      <c r="M24" s="445"/>
      <c r="N24" s="446"/>
      <c r="O24" s="276"/>
      <c r="P24" s="276"/>
      <c r="Q24" s="445"/>
      <c r="R24" s="381"/>
      <c r="S24" s="381"/>
      <c r="T24" s="445"/>
      <c r="U24" s="381">
        <v>2</v>
      </c>
      <c r="V24" s="426">
        <v>1</v>
      </c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  <c r="IU24" s="101"/>
      <c r="IV24" s="101"/>
      <c r="IW24" s="101"/>
      <c r="IX24" s="101"/>
      <c r="IY24" s="101"/>
      <c r="IZ24" s="101"/>
      <c r="JA24" s="101"/>
      <c r="JB24" s="101"/>
      <c r="JC24" s="101"/>
      <c r="JD24" s="101"/>
      <c r="JE24" s="101"/>
      <c r="JF24" s="101"/>
      <c r="JG24" s="101"/>
      <c r="JH24" s="101"/>
      <c r="JI24" s="101"/>
      <c r="JJ24" s="101"/>
      <c r="JK24" s="101"/>
      <c r="JL24" s="101"/>
      <c r="JM24" s="101"/>
      <c r="JN24" s="101"/>
      <c r="JO24" s="101"/>
      <c r="JP24" s="101"/>
      <c r="JQ24" s="101"/>
      <c r="JR24" s="101"/>
      <c r="JS24" s="101"/>
      <c r="JT24" s="101"/>
      <c r="JU24" s="101"/>
      <c r="JV24" s="101"/>
      <c r="JW24" s="101"/>
      <c r="JX24" s="101"/>
      <c r="JY24" s="101"/>
      <c r="JZ24" s="101"/>
      <c r="KA24" s="101"/>
      <c r="KB24" s="101"/>
      <c r="KC24" s="101"/>
      <c r="KD24" s="101"/>
      <c r="KE24" s="101"/>
      <c r="KF24" s="101"/>
      <c r="KG24" s="101"/>
      <c r="KH24" s="101"/>
      <c r="KI24" s="101"/>
      <c r="KJ24" s="101"/>
      <c r="KK24" s="101"/>
      <c r="KL24" s="101"/>
      <c r="KM24" s="101"/>
      <c r="KN24" s="101"/>
      <c r="KO24" s="101"/>
      <c r="KP24" s="101"/>
      <c r="KQ24" s="101"/>
      <c r="KR24" s="101"/>
      <c r="KS24" s="101"/>
      <c r="KT24" s="101"/>
      <c r="KU24" s="101"/>
      <c r="KV24" s="101"/>
      <c r="KW24" s="101"/>
      <c r="KX24" s="101"/>
      <c r="KY24" s="101"/>
      <c r="KZ24" s="101"/>
      <c r="LA24" s="101"/>
      <c r="LB24" s="101"/>
      <c r="LC24" s="101"/>
      <c r="LD24" s="101"/>
      <c r="LE24" s="101"/>
      <c r="LF24" s="101"/>
      <c r="LG24" s="101"/>
      <c r="LH24" s="101"/>
      <c r="LI24" s="101"/>
      <c r="LJ24" s="101"/>
      <c r="LK24" s="101"/>
      <c r="LL24" s="101"/>
      <c r="LM24" s="101"/>
      <c r="LN24" s="101"/>
      <c r="LO24" s="101"/>
      <c r="LP24" s="101"/>
      <c r="LQ24" s="101"/>
      <c r="LR24" s="101"/>
      <c r="LS24" s="101"/>
      <c r="LT24" s="101"/>
      <c r="LU24" s="101"/>
      <c r="LV24" s="101"/>
      <c r="LW24" s="101"/>
      <c r="LX24" s="101"/>
      <c r="LY24" s="101"/>
      <c r="LZ24" s="101"/>
      <c r="MA24" s="101"/>
      <c r="MB24" s="101"/>
      <c r="MC24" s="101"/>
      <c r="MD24" s="101"/>
      <c r="ME24" s="101"/>
      <c r="MF24" s="101"/>
      <c r="MG24" s="101"/>
      <c r="MH24" s="101"/>
      <c r="MI24" s="101"/>
      <c r="MJ24" s="101"/>
      <c r="MK24" s="101"/>
      <c r="ML24" s="101"/>
      <c r="MM24" s="101"/>
      <c r="MN24" s="101"/>
      <c r="MO24" s="101"/>
      <c r="MP24" s="101"/>
      <c r="MQ24" s="101"/>
      <c r="MR24" s="101"/>
      <c r="MS24" s="101"/>
      <c r="MT24" s="101"/>
      <c r="MU24" s="101"/>
      <c r="MV24" s="101"/>
      <c r="MW24" s="101"/>
      <c r="MX24" s="101"/>
      <c r="MY24" s="101"/>
      <c r="MZ24" s="101"/>
      <c r="NA24" s="101"/>
      <c r="NB24" s="101"/>
      <c r="NC24" s="101"/>
      <c r="ND24" s="101"/>
      <c r="NE24" s="101"/>
      <c r="NF24" s="101"/>
      <c r="NG24" s="101"/>
      <c r="NH24" s="101"/>
      <c r="NI24" s="101"/>
      <c r="NJ24" s="101"/>
      <c r="NK24" s="101"/>
      <c r="NL24" s="101"/>
      <c r="NM24" s="101"/>
      <c r="NN24" s="101"/>
      <c r="NO24" s="101"/>
      <c r="NP24" s="101"/>
      <c r="NQ24" s="101"/>
      <c r="NR24" s="101"/>
      <c r="NS24" s="101"/>
      <c r="NT24" s="101"/>
      <c r="NU24" s="101"/>
      <c r="NV24" s="101"/>
      <c r="NW24" s="101"/>
      <c r="NX24" s="101"/>
      <c r="NY24" s="101"/>
      <c r="NZ24" s="101"/>
      <c r="OA24" s="101"/>
      <c r="OB24" s="101"/>
      <c r="OC24" s="101"/>
      <c r="OD24" s="101"/>
      <c r="OE24" s="101"/>
      <c r="OF24" s="101"/>
      <c r="OG24" s="101"/>
      <c r="OH24" s="101"/>
      <c r="OI24" s="101"/>
      <c r="OJ24" s="101"/>
      <c r="OK24" s="101"/>
      <c r="OL24" s="101"/>
      <c r="OM24" s="101"/>
      <c r="ON24" s="101"/>
      <c r="OO24" s="101"/>
      <c r="OP24" s="101"/>
      <c r="OQ24" s="101"/>
      <c r="OR24" s="101"/>
      <c r="OS24" s="101"/>
      <c r="OT24" s="101"/>
      <c r="OU24" s="101"/>
      <c r="OV24" s="101"/>
      <c r="OW24" s="101"/>
      <c r="OX24" s="101"/>
      <c r="OY24" s="101"/>
      <c r="OZ24" s="101"/>
      <c r="PA24" s="101"/>
      <c r="PB24" s="101"/>
      <c r="PC24" s="101"/>
      <c r="PD24" s="101"/>
      <c r="PE24" s="101"/>
      <c r="PF24" s="101"/>
      <c r="PG24" s="101"/>
      <c r="PH24" s="101"/>
      <c r="PI24" s="101"/>
      <c r="PJ24" s="101"/>
      <c r="PK24" s="101"/>
      <c r="PL24" s="101"/>
      <c r="PM24" s="101"/>
      <c r="PN24" s="101"/>
      <c r="PO24" s="101"/>
      <c r="PP24" s="101"/>
      <c r="PQ24" s="101"/>
      <c r="PR24" s="101"/>
      <c r="PS24" s="101"/>
      <c r="PT24" s="101"/>
      <c r="PU24" s="101"/>
      <c r="PV24" s="101"/>
      <c r="PW24" s="101"/>
      <c r="PX24" s="101"/>
      <c r="PY24" s="101"/>
      <c r="PZ24" s="101"/>
      <c r="QA24" s="101"/>
      <c r="QB24" s="101"/>
      <c r="QC24" s="101"/>
      <c r="QD24" s="101"/>
      <c r="QE24" s="101"/>
      <c r="QF24" s="101"/>
      <c r="QG24" s="101"/>
      <c r="QH24" s="101"/>
      <c r="QI24" s="101"/>
      <c r="QJ24" s="101"/>
      <c r="QK24" s="101"/>
      <c r="QL24" s="101"/>
      <c r="QM24" s="101"/>
      <c r="QN24" s="101"/>
      <c r="QO24" s="101"/>
      <c r="QP24" s="101"/>
      <c r="QQ24" s="101"/>
      <c r="QR24" s="101"/>
      <c r="QS24" s="101"/>
      <c r="QT24" s="101"/>
      <c r="QU24" s="101"/>
      <c r="QV24" s="101"/>
      <c r="QW24" s="101"/>
      <c r="QX24" s="101"/>
      <c r="QY24" s="101"/>
      <c r="QZ24" s="101"/>
      <c r="RA24" s="101"/>
      <c r="RB24" s="101"/>
      <c r="RC24" s="101"/>
      <c r="RD24" s="101"/>
      <c r="RE24" s="101"/>
      <c r="RF24" s="101"/>
      <c r="RG24" s="101"/>
      <c r="RH24" s="101"/>
      <c r="RI24" s="101"/>
      <c r="RJ24" s="101"/>
      <c r="RK24" s="101"/>
      <c r="RL24" s="101"/>
      <c r="RM24" s="101"/>
      <c r="RN24" s="101"/>
      <c r="RO24" s="101"/>
      <c r="RP24" s="101"/>
      <c r="RQ24" s="101"/>
      <c r="RR24" s="101"/>
      <c r="RS24" s="101"/>
      <c r="RT24" s="101"/>
      <c r="RU24" s="101"/>
      <c r="RV24" s="101"/>
      <c r="RW24" s="101"/>
      <c r="RX24" s="101"/>
      <c r="RY24" s="101"/>
      <c r="RZ24" s="101"/>
      <c r="SA24" s="101"/>
      <c r="SB24" s="101"/>
      <c r="SC24" s="101"/>
      <c r="SD24" s="101"/>
      <c r="SE24" s="101"/>
      <c r="SF24" s="101"/>
      <c r="SG24" s="101"/>
      <c r="SH24" s="101"/>
      <c r="SI24" s="101"/>
      <c r="SJ24" s="101"/>
      <c r="SK24" s="101"/>
      <c r="SL24" s="101"/>
      <c r="SM24" s="101"/>
      <c r="SN24" s="101"/>
      <c r="SO24" s="101"/>
      <c r="SP24" s="101"/>
      <c r="SQ24" s="101"/>
      <c r="SR24" s="101"/>
      <c r="SS24" s="101"/>
      <c r="ST24" s="101"/>
      <c r="SU24" s="101"/>
      <c r="SV24" s="101"/>
      <c r="SW24" s="101"/>
      <c r="SX24" s="101"/>
      <c r="SY24" s="101"/>
      <c r="SZ24" s="101"/>
      <c r="TA24" s="101"/>
      <c r="TB24" s="101"/>
      <c r="TC24" s="101"/>
      <c r="TD24" s="101"/>
      <c r="TE24" s="101"/>
      <c r="TF24" s="101"/>
      <c r="TG24" s="101"/>
      <c r="TH24" s="101"/>
      <c r="TI24" s="101"/>
      <c r="TJ24" s="101"/>
      <c r="TK24" s="101"/>
      <c r="TL24" s="101"/>
      <c r="TM24" s="101"/>
      <c r="TN24" s="101"/>
      <c r="TO24" s="101"/>
      <c r="TP24" s="101"/>
      <c r="TQ24" s="101"/>
      <c r="TR24" s="101"/>
      <c r="TS24" s="101"/>
      <c r="TT24" s="101"/>
      <c r="TU24" s="101"/>
      <c r="TV24" s="101"/>
      <c r="TW24" s="101"/>
      <c r="TX24" s="101"/>
      <c r="TY24" s="101"/>
      <c r="TZ24" s="101"/>
      <c r="UA24" s="101"/>
      <c r="UB24" s="101"/>
      <c r="UC24" s="101"/>
      <c r="UD24" s="101"/>
      <c r="UE24" s="101"/>
      <c r="UF24" s="101"/>
      <c r="UG24" s="101"/>
      <c r="UH24" s="101"/>
      <c r="UI24" s="101"/>
      <c r="UJ24" s="101"/>
      <c r="UK24" s="101"/>
      <c r="UL24" s="101"/>
      <c r="UM24" s="101"/>
      <c r="UN24" s="101"/>
      <c r="UO24" s="101"/>
      <c r="UP24" s="101"/>
      <c r="UQ24" s="101"/>
      <c r="UR24" s="101"/>
      <c r="US24" s="101"/>
      <c r="UT24" s="101"/>
      <c r="UU24" s="101"/>
      <c r="UV24" s="101"/>
      <c r="UW24" s="101"/>
      <c r="UX24" s="101"/>
      <c r="UY24" s="101"/>
      <c r="UZ24" s="101"/>
      <c r="VA24" s="101"/>
      <c r="VB24" s="101"/>
      <c r="VC24" s="101"/>
      <c r="VD24" s="101"/>
      <c r="VE24" s="101"/>
      <c r="VF24" s="101"/>
      <c r="VG24" s="101"/>
      <c r="VH24" s="101"/>
      <c r="VI24" s="101"/>
      <c r="VJ24" s="101"/>
      <c r="VK24" s="101"/>
      <c r="VL24" s="101"/>
      <c r="VM24" s="101"/>
      <c r="VN24" s="101"/>
      <c r="VO24" s="101"/>
      <c r="VP24" s="101"/>
      <c r="VQ24" s="101"/>
      <c r="VR24" s="101"/>
      <c r="VS24" s="101"/>
      <c r="VT24" s="101"/>
      <c r="VU24" s="101"/>
      <c r="VV24" s="101"/>
      <c r="VW24" s="101"/>
      <c r="VX24" s="101"/>
      <c r="VY24" s="101"/>
      <c r="VZ24" s="101"/>
      <c r="WA24" s="101"/>
      <c r="WB24" s="101"/>
      <c r="WC24" s="101"/>
      <c r="WD24" s="101"/>
      <c r="WE24" s="101"/>
      <c r="WF24" s="101"/>
      <c r="WG24" s="101"/>
      <c r="WH24" s="101"/>
      <c r="WI24" s="101"/>
      <c r="WJ24" s="101"/>
      <c r="WK24" s="101"/>
      <c r="WL24" s="101"/>
      <c r="WM24" s="101"/>
      <c r="WN24" s="101"/>
      <c r="WO24" s="101"/>
      <c r="WP24" s="101"/>
      <c r="WQ24" s="101"/>
      <c r="WR24" s="101"/>
      <c r="WS24" s="101"/>
      <c r="WT24" s="101"/>
      <c r="WU24" s="101"/>
      <c r="WV24" s="101"/>
      <c r="WW24" s="101"/>
      <c r="WX24" s="101"/>
      <c r="WY24" s="101"/>
      <c r="WZ24" s="101"/>
      <c r="XA24" s="101"/>
      <c r="XB24" s="101"/>
      <c r="XC24" s="101"/>
      <c r="XD24" s="101"/>
      <c r="XE24" s="101"/>
      <c r="XF24" s="101"/>
      <c r="XG24" s="101"/>
      <c r="XH24" s="101"/>
      <c r="XI24" s="101"/>
      <c r="XJ24" s="101"/>
      <c r="XK24" s="101"/>
      <c r="XL24" s="101"/>
      <c r="XM24" s="101"/>
      <c r="XN24" s="101"/>
      <c r="XO24" s="101"/>
      <c r="XP24" s="101"/>
      <c r="XQ24" s="101"/>
      <c r="XR24" s="101"/>
      <c r="XS24" s="101"/>
      <c r="XT24" s="101"/>
      <c r="XU24" s="101"/>
      <c r="XV24" s="101"/>
      <c r="XW24" s="101"/>
      <c r="XX24" s="101"/>
      <c r="XY24" s="101"/>
      <c r="XZ24" s="101"/>
      <c r="YA24" s="101"/>
      <c r="YB24" s="101"/>
      <c r="YC24" s="101"/>
      <c r="YD24" s="101"/>
      <c r="YE24" s="101"/>
      <c r="YF24" s="101"/>
      <c r="YG24" s="101"/>
      <c r="YH24" s="101"/>
      <c r="YI24" s="101"/>
      <c r="YJ24" s="101"/>
      <c r="YK24" s="101"/>
      <c r="YL24" s="101"/>
      <c r="YM24" s="101"/>
      <c r="YN24" s="101"/>
      <c r="YO24" s="101"/>
      <c r="YP24" s="101"/>
      <c r="YQ24" s="101"/>
      <c r="YR24" s="101"/>
      <c r="YS24" s="101"/>
      <c r="YT24" s="101"/>
      <c r="YU24" s="101"/>
      <c r="YV24" s="101"/>
      <c r="YW24" s="101"/>
      <c r="YX24" s="101"/>
      <c r="YY24" s="101"/>
      <c r="YZ24" s="101"/>
      <c r="ZA24" s="101"/>
      <c r="ZB24" s="101"/>
      <c r="ZC24" s="101"/>
      <c r="ZD24" s="101"/>
      <c r="ZE24" s="101"/>
      <c r="ZF24" s="101"/>
      <c r="ZG24" s="101"/>
      <c r="ZH24" s="101"/>
      <c r="ZI24" s="101"/>
      <c r="ZJ24" s="101"/>
      <c r="ZK24" s="101"/>
      <c r="ZL24" s="101"/>
      <c r="ZM24" s="101"/>
      <c r="ZN24" s="101"/>
      <c r="ZO24" s="101"/>
      <c r="ZP24" s="101"/>
      <c r="ZQ24" s="101"/>
      <c r="ZR24" s="101"/>
      <c r="ZS24" s="101"/>
      <c r="ZT24" s="101"/>
      <c r="ZU24" s="101"/>
      <c r="ZV24" s="101"/>
      <c r="ZW24" s="101"/>
      <c r="ZX24" s="101"/>
      <c r="ZY24" s="101"/>
      <c r="ZZ24" s="101"/>
      <c r="AAA24" s="101"/>
      <c r="AAB24" s="101"/>
      <c r="AAC24" s="101"/>
      <c r="AAD24" s="101"/>
      <c r="AAE24" s="101"/>
      <c r="AAF24" s="101"/>
      <c r="AAG24" s="101"/>
      <c r="AAH24" s="101"/>
      <c r="AAI24" s="101"/>
      <c r="AAJ24" s="101"/>
      <c r="AAK24" s="101"/>
      <c r="AAL24" s="101"/>
      <c r="AAM24" s="101"/>
      <c r="AAN24" s="101"/>
      <c r="AAO24" s="101"/>
      <c r="AAP24" s="101"/>
      <c r="AAQ24" s="101"/>
      <c r="AAR24" s="101"/>
      <c r="AAS24" s="101"/>
      <c r="AAT24" s="101"/>
      <c r="AAU24" s="101"/>
      <c r="AAV24" s="101"/>
      <c r="AAW24" s="101"/>
      <c r="AAX24" s="101"/>
      <c r="AAY24" s="101"/>
      <c r="AAZ24" s="101"/>
      <c r="ABA24" s="101"/>
      <c r="ABB24" s="101"/>
      <c r="ABC24" s="101"/>
      <c r="ABD24" s="101"/>
      <c r="ABE24" s="101"/>
      <c r="ABF24" s="101"/>
      <c r="ABG24" s="101"/>
      <c r="ABH24" s="101"/>
      <c r="ABI24" s="101"/>
      <c r="ABJ24" s="101"/>
      <c r="ABK24" s="101"/>
      <c r="ABL24" s="101"/>
      <c r="ABM24" s="101"/>
      <c r="ABN24" s="101"/>
      <c r="ABO24" s="101"/>
      <c r="ABP24" s="101"/>
      <c r="ABQ24" s="101"/>
      <c r="ABR24" s="101"/>
      <c r="ABS24" s="101"/>
      <c r="ABT24" s="101"/>
      <c r="ABU24" s="101"/>
      <c r="ABV24" s="101"/>
      <c r="ABW24" s="101"/>
      <c r="ABX24" s="101"/>
      <c r="ABY24" s="101"/>
      <c r="ABZ24" s="101"/>
      <c r="ACA24" s="101"/>
      <c r="ACB24" s="101"/>
      <c r="ACC24" s="101"/>
      <c r="ACD24" s="101"/>
      <c r="ACE24" s="101"/>
      <c r="ACF24" s="101"/>
      <c r="ACG24" s="101"/>
      <c r="ACH24" s="101"/>
      <c r="ACI24" s="101"/>
      <c r="ACJ24" s="101"/>
      <c r="ACK24" s="101"/>
      <c r="ACL24" s="101"/>
      <c r="ACM24" s="101"/>
      <c r="ACN24" s="101"/>
      <c r="ACO24" s="101"/>
      <c r="ACP24" s="101"/>
      <c r="ACQ24" s="101"/>
      <c r="ACR24" s="101"/>
      <c r="ACS24" s="101"/>
      <c r="ACT24" s="101"/>
      <c r="ACU24" s="101"/>
      <c r="ACV24" s="101"/>
      <c r="ACW24" s="101"/>
      <c r="ACX24" s="101"/>
      <c r="ACY24" s="101"/>
      <c r="ACZ24" s="101"/>
      <c r="ADA24" s="101"/>
      <c r="ADB24" s="101"/>
      <c r="ADC24" s="101"/>
      <c r="ADD24" s="101"/>
      <c r="ADE24" s="101"/>
      <c r="ADF24" s="101"/>
      <c r="ADG24" s="101"/>
      <c r="ADH24" s="101"/>
      <c r="ADI24" s="101"/>
      <c r="ADJ24" s="101"/>
      <c r="ADK24" s="101"/>
      <c r="ADL24" s="101"/>
      <c r="ADM24" s="101"/>
      <c r="ADN24" s="101"/>
      <c r="ADO24" s="101"/>
      <c r="ADP24" s="101"/>
      <c r="ADQ24" s="101"/>
      <c r="ADR24" s="101"/>
      <c r="ADS24" s="101"/>
      <c r="ADT24" s="101"/>
      <c r="ADU24" s="101"/>
      <c r="ADV24" s="101"/>
      <c r="ADW24" s="101"/>
      <c r="ADX24" s="101"/>
      <c r="ADY24" s="101"/>
      <c r="ADZ24" s="101"/>
      <c r="AEA24" s="101"/>
      <c r="AEB24" s="101"/>
      <c r="AEC24" s="101"/>
      <c r="AED24" s="101"/>
      <c r="AEE24" s="101"/>
      <c r="AEF24" s="101"/>
      <c r="AEG24" s="101"/>
      <c r="AEH24" s="101"/>
      <c r="AEI24" s="101"/>
      <c r="AEJ24" s="101"/>
      <c r="AEK24" s="101"/>
      <c r="AEL24" s="101"/>
      <c r="AEM24" s="101"/>
      <c r="AEN24" s="101"/>
      <c r="AEO24" s="101"/>
      <c r="AEP24" s="101"/>
      <c r="AEQ24" s="101"/>
      <c r="AER24" s="101"/>
      <c r="AES24" s="101"/>
      <c r="AET24" s="101"/>
      <c r="AEU24" s="101"/>
      <c r="AEV24" s="101"/>
      <c r="AEW24" s="101"/>
      <c r="AEX24" s="101"/>
      <c r="AEY24" s="101"/>
      <c r="AEZ24" s="101"/>
      <c r="AFA24" s="101"/>
      <c r="AFB24" s="101"/>
      <c r="AFC24" s="101"/>
      <c r="AFD24" s="101"/>
      <c r="AFE24" s="101"/>
      <c r="AFF24" s="101"/>
      <c r="AFG24" s="101"/>
      <c r="AFH24" s="101"/>
      <c r="AFI24" s="101"/>
      <c r="AFJ24" s="101"/>
      <c r="AFK24" s="101"/>
      <c r="AFL24" s="101"/>
      <c r="AFM24" s="101"/>
      <c r="AFN24" s="101"/>
      <c r="AFO24" s="101"/>
      <c r="AFP24" s="101"/>
      <c r="AFQ24" s="101"/>
      <c r="AFR24" s="101"/>
      <c r="AFS24" s="101"/>
      <c r="AFT24" s="101"/>
      <c r="AFU24" s="101"/>
      <c r="AFV24" s="101"/>
      <c r="AFW24" s="101"/>
      <c r="AFX24" s="101"/>
      <c r="AFY24" s="101"/>
      <c r="AFZ24" s="101"/>
      <c r="AGA24" s="101"/>
      <c r="AGB24" s="101"/>
      <c r="AGC24" s="101"/>
      <c r="AGD24" s="101"/>
      <c r="AGE24" s="101"/>
      <c r="AGF24" s="101"/>
      <c r="AGG24" s="101"/>
      <c r="AGH24" s="101"/>
      <c r="AGI24" s="101"/>
      <c r="AGJ24" s="101"/>
      <c r="AGK24" s="101"/>
      <c r="AGL24" s="101"/>
      <c r="AGM24" s="101"/>
      <c r="AGN24" s="101"/>
      <c r="AGO24" s="101"/>
      <c r="AGP24" s="101"/>
      <c r="AGQ24" s="101"/>
      <c r="AGR24" s="101"/>
      <c r="AGS24" s="101"/>
      <c r="AGT24" s="101"/>
      <c r="AGU24" s="101"/>
      <c r="AGV24" s="101"/>
      <c r="AGW24" s="101"/>
      <c r="AGX24" s="101"/>
      <c r="AGY24" s="101"/>
      <c r="AGZ24" s="101"/>
      <c r="AHA24" s="101"/>
      <c r="AHB24" s="101"/>
      <c r="AHC24" s="101"/>
      <c r="AHD24" s="101"/>
      <c r="AHE24" s="101"/>
      <c r="AHF24" s="101"/>
      <c r="AHG24" s="101"/>
      <c r="AHH24" s="101"/>
      <c r="AHI24" s="101"/>
      <c r="AHJ24" s="101"/>
      <c r="AHK24" s="101"/>
      <c r="AHL24" s="101"/>
      <c r="AHM24" s="101"/>
      <c r="AHN24" s="101"/>
      <c r="AHO24" s="101"/>
      <c r="AHP24" s="101"/>
      <c r="AHQ24" s="101"/>
      <c r="AHR24" s="101"/>
      <c r="AHS24" s="101"/>
      <c r="AHT24" s="101"/>
      <c r="AHU24" s="101"/>
      <c r="AHV24" s="101"/>
      <c r="AHW24" s="101"/>
      <c r="AHX24" s="101"/>
      <c r="AHY24" s="101"/>
      <c r="AHZ24" s="101"/>
      <c r="AIA24" s="101"/>
      <c r="AIB24" s="101"/>
      <c r="AIC24" s="101"/>
      <c r="AID24" s="101"/>
      <c r="AIE24" s="101"/>
      <c r="AIF24" s="101"/>
      <c r="AIG24" s="101"/>
      <c r="AIH24" s="101"/>
      <c r="AII24" s="101"/>
      <c r="AIJ24" s="101"/>
      <c r="AIK24" s="101"/>
      <c r="AIL24" s="101"/>
      <c r="AIM24" s="101"/>
      <c r="AIN24" s="101"/>
      <c r="AIO24" s="101"/>
      <c r="AIP24" s="101"/>
      <c r="AIQ24" s="101"/>
      <c r="AIR24" s="101"/>
      <c r="AIS24" s="101"/>
      <c r="AIT24" s="101"/>
      <c r="AIU24" s="101"/>
      <c r="AIV24" s="101"/>
      <c r="AIW24" s="101"/>
      <c r="AIX24" s="101"/>
      <c r="AIY24" s="101"/>
      <c r="AIZ24" s="101"/>
      <c r="AJA24" s="101"/>
      <c r="AJB24" s="101"/>
      <c r="AJC24" s="101"/>
      <c r="AJD24" s="101"/>
      <c r="AJE24" s="101"/>
      <c r="AJF24" s="101"/>
      <c r="AJG24" s="101"/>
      <c r="AJH24" s="101"/>
      <c r="AJI24" s="101"/>
      <c r="AJJ24" s="101"/>
      <c r="AJK24" s="101"/>
      <c r="AJL24" s="101"/>
      <c r="AJM24" s="101"/>
      <c r="AJN24" s="101"/>
      <c r="AJO24" s="101"/>
      <c r="AJP24" s="101"/>
      <c r="AJQ24" s="101"/>
      <c r="AJR24" s="101"/>
      <c r="AJS24" s="101"/>
      <c r="AJT24" s="101"/>
      <c r="AJU24" s="101"/>
      <c r="AJV24" s="101"/>
      <c r="AJW24" s="101"/>
      <c r="AJX24" s="101"/>
      <c r="AJY24" s="101"/>
      <c r="AJZ24" s="101"/>
      <c r="AKA24" s="101"/>
      <c r="AKB24" s="101"/>
      <c r="AKC24" s="101"/>
      <c r="AKD24" s="101"/>
      <c r="AKE24" s="101"/>
      <c r="AKF24" s="101"/>
      <c r="AKG24" s="101"/>
      <c r="AKH24" s="101"/>
      <c r="AKI24" s="101"/>
      <c r="AKJ24" s="101"/>
      <c r="AKK24" s="101"/>
      <c r="AKL24" s="101"/>
      <c r="AKM24" s="101"/>
      <c r="AKN24" s="101"/>
      <c r="AKO24" s="101"/>
      <c r="AKP24" s="101"/>
      <c r="AKQ24" s="101"/>
      <c r="AKR24" s="101"/>
      <c r="AKS24" s="101"/>
      <c r="AKT24" s="101"/>
      <c r="AKU24" s="101"/>
      <c r="AKV24" s="101"/>
      <c r="AKW24" s="101"/>
      <c r="AKX24" s="101"/>
      <c r="AKY24" s="101"/>
      <c r="AKZ24" s="101"/>
      <c r="ALA24" s="101"/>
      <c r="ALB24" s="101"/>
      <c r="ALC24" s="101"/>
      <c r="ALD24" s="101"/>
      <c r="ALE24" s="101"/>
      <c r="ALF24" s="101"/>
      <c r="ALG24" s="101"/>
      <c r="ALH24" s="101"/>
      <c r="ALI24" s="101"/>
      <c r="ALJ24" s="101"/>
      <c r="ALK24" s="101"/>
      <c r="ALL24" s="101"/>
      <c r="ALM24" s="101"/>
      <c r="ALN24" s="101"/>
      <c r="ALO24" s="101"/>
      <c r="ALP24" s="101"/>
      <c r="ALQ24" s="101"/>
      <c r="ALR24" s="101"/>
      <c r="ALS24" s="101"/>
      <c r="ALT24" s="101"/>
      <c r="ALU24" s="101"/>
      <c r="ALV24" s="101"/>
      <c r="ALW24" s="101"/>
      <c r="ALX24" s="101"/>
    </row>
    <row r="25" spans="1:1020" s="86" customFormat="1" x14ac:dyDescent="0.2">
      <c r="A25" s="86" t="s">
        <v>1411</v>
      </c>
      <c r="B25" s="94"/>
      <c r="C25" s="109"/>
      <c r="D25" s="109"/>
      <c r="E25" s="90">
        <f>COUNT(E21:E24)</f>
        <v>1</v>
      </c>
      <c r="F25" s="89"/>
      <c r="G25" s="90">
        <f t="shared" ref="G25:V25" si="0">COUNT(G21:G24)</f>
        <v>1</v>
      </c>
      <c r="H25" s="89"/>
      <c r="I25" s="90">
        <f t="shared" si="0"/>
        <v>0</v>
      </c>
      <c r="J25" s="89"/>
      <c r="K25" s="89"/>
      <c r="L25" s="90">
        <f t="shared" si="0"/>
        <v>0</v>
      </c>
      <c r="M25" s="89"/>
      <c r="N25" s="89"/>
      <c r="O25" s="90">
        <f t="shared" si="0"/>
        <v>1</v>
      </c>
      <c r="P25" s="90">
        <f t="shared" si="0"/>
        <v>1</v>
      </c>
      <c r="Q25" s="89"/>
      <c r="R25" s="90">
        <f t="shared" si="0"/>
        <v>2</v>
      </c>
      <c r="S25" s="90">
        <f t="shared" si="0"/>
        <v>1</v>
      </c>
      <c r="T25" s="89"/>
      <c r="U25" s="90">
        <f t="shared" si="0"/>
        <v>3</v>
      </c>
      <c r="V25" s="90">
        <f t="shared" si="0"/>
        <v>2</v>
      </c>
      <c r="W25" s="91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  <c r="IX25" s="93"/>
      <c r="IY25" s="93"/>
      <c r="IZ25" s="93"/>
      <c r="JA25" s="93"/>
      <c r="JB25" s="93"/>
      <c r="JC25" s="93"/>
      <c r="JD25" s="93"/>
      <c r="JE25" s="93"/>
      <c r="JF25" s="93"/>
      <c r="JG25" s="93"/>
      <c r="JH25" s="93"/>
      <c r="JI25" s="93"/>
      <c r="JJ25" s="93"/>
      <c r="JK25" s="93"/>
      <c r="JL25" s="93"/>
      <c r="JM25" s="93"/>
      <c r="JN25" s="93"/>
      <c r="JO25" s="93"/>
      <c r="JP25" s="93"/>
      <c r="JQ25" s="93"/>
      <c r="JR25" s="93"/>
      <c r="JS25" s="93"/>
      <c r="JT25" s="93"/>
      <c r="JU25" s="93"/>
      <c r="JV25" s="93"/>
      <c r="JW25" s="93"/>
      <c r="JX25" s="93"/>
      <c r="JY25" s="93"/>
      <c r="JZ25" s="93"/>
      <c r="KA25" s="93"/>
      <c r="KB25" s="93"/>
      <c r="KC25" s="93"/>
      <c r="KD25" s="93"/>
      <c r="KE25" s="93"/>
      <c r="KF25" s="93"/>
      <c r="KG25" s="93"/>
      <c r="KH25" s="93"/>
      <c r="KI25" s="93"/>
      <c r="KJ25" s="93"/>
      <c r="KK25" s="93"/>
      <c r="KL25" s="93"/>
      <c r="KM25" s="93"/>
      <c r="KN25" s="93"/>
      <c r="KO25" s="93"/>
      <c r="KP25" s="93"/>
      <c r="KQ25" s="93"/>
      <c r="KR25" s="93"/>
      <c r="KS25" s="93"/>
      <c r="KT25" s="93"/>
      <c r="KU25" s="93"/>
      <c r="KV25" s="93"/>
      <c r="KW25" s="93"/>
      <c r="KX25" s="93"/>
      <c r="KY25" s="93"/>
      <c r="KZ25" s="93"/>
      <c r="LA25" s="93"/>
      <c r="LB25" s="93"/>
      <c r="LC25" s="93"/>
      <c r="LD25" s="93"/>
      <c r="LE25" s="93"/>
      <c r="LF25" s="93"/>
      <c r="LG25" s="93"/>
      <c r="LH25" s="93"/>
      <c r="LI25" s="93"/>
      <c r="LJ25" s="93"/>
      <c r="LK25" s="93"/>
      <c r="LL25" s="93"/>
      <c r="LM25" s="93"/>
      <c r="LN25" s="93"/>
      <c r="LO25" s="93"/>
      <c r="LP25" s="93"/>
      <c r="LQ25" s="93"/>
      <c r="LR25" s="93"/>
      <c r="LS25" s="93"/>
      <c r="LT25" s="93"/>
      <c r="LU25" s="93"/>
      <c r="LV25" s="93"/>
      <c r="LW25" s="93"/>
      <c r="LX25" s="93"/>
      <c r="LY25" s="93"/>
      <c r="LZ25" s="93"/>
      <c r="MA25" s="93"/>
      <c r="MB25" s="93"/>
      <c r="MC25" s="93"/>
      <c r="MD25" s="93"/>
      <c r="ME25" s="93"/>
      <c r="MF25" s="93"/>
      <c r="MG25" s="93"/>
      <c r="MH25" s="93"/>
      <c r="MI25" s="93"/>
      <c r="MJ25" s="93"/>
      <c r="MK25" s="93"/>
      <c r="ML25" s="93"/>
      <c r="MM25" s="93"/>
      <c r="MN25" s="93"/>
      <c r="MO25" s="93"/>
      <c r="MP25" s="93"/>
      <c r="MQ25" s="93"/>
      <c r="MR25" s="93"/>
      <c r="MS25" s="93"/>
      <c r="MT25" s="93"/>
      <c r="MU25" s="93"/>
      <c r="MV25" s="93"/>
      <c r="MW25" s="93"/>
      <c r="MX25" s="93"/>
      <c r="MY25" s="93"/>
      <c r="MZ25" s="93"/>
      <c r="NA25" s="93"/>
      <c r="NB25" s="93"/>
      <c r="NC25" s="93"/>
      <c r="ND25" s="93"/>
      <c r="NE25" s="93"/>
      <c r="NF25" s="93"/>
      <c r="NG25" s="93"/>
      <c r="NH25" s="93"/>
      <c r="NI25" s="93"/>
      <c r="NJ25" s="93"/>
      <c r="NK25" s="93"/>
      <c r="NL25" s="93"/>
      <c r="NM25" s="93"/>
      <c r="NN25" s="93"/>
      <c r="NO25" s="93"/>
      <c r="NP25" s="93"/>
      <c r="NQ25" s="93"/>
      <c r="NR25" s="93"/>
      <c r="NS25" s="93"/>
      <c r="NT25" s="93"/>
      <c r="NU25" s="93"/>
      <c r="NV25" s="93"/>
      <c r="NW25" s="93"/>
      <c r="NX25" s="93"/>
      <c r="NY25" s="93"/>
      <c r="NZ25" s="93"/>
      <c r="OA25" s="93"/>
      <c r="OB25" s="93"/>
      <c r="OC25" s="93"/>
      <c r="OD25" s="93"/>
      <c r="OE25" s="93"/>
      <c r="OF25" s="93"/>
      <c r="OG25" s="93"/>
      <c r="OH25" s="93"/>
      <c r="OI25" s="93"/>
      <c r="OJ25" s="93"/>
      <c r="OK25" s="93"/>
      <c r="OL25" s="93"/>
      <c r="OM25" s="93"/>
      <c r="ON25" s="93"/>
      <c r="OO25" s="93"/>
      <c r="OP25" s="93"/>
      <c r="OQ25" s="93"/>
      <c r="OR25" s="93"/>
      <c r="OS25" s="93"/>
      <c r="OT25" s="93"/>
      <c r="OU25" s="93"/>
      <c r="OV25" s="93"/>
      <c r="OW25" s="93"/>
      <c r="OX25" s="93"/>
      <c r="OY25" s="93"/>
      <c r="OZ25" s="93"/>
      <c r="PA25" s="93"/>
      <c r="PB25" s="93"/>
      <c r="PC25" s="93"/>
      <c r="PD25" s="93"/>
      <c r="PE25" s="93"/>
      <c r="PF25" s="93"/>
      <c r="PG25" s="93"/>
      <c r="PH25" s="93"/>
      <c r="PI25" s="93"/>
      <c r="PJ25" s="93"/>
      <c r="PK25" s="93"/>
      <c r="PL25" s="93"/>
      <c r="PM25" s="93"/>
      <c r="PN25" s="93"/>
      <c r="PO25" s="93"/>
      <c r="PP25" s="93"/>
      <c r="PQ25" s="93"/>
      <c r="PR25" s="93"/>
      <c r="PS25" s="93"/>
      <c r="PT25" s="93"/>
      <c r="PU25" s="93"/>
      <c r="PV25" s="93"/>
      <c r="PW25" s="93"/>
      <c r="PX25" s="93"/>
      <c r="PY25" s="93"/>
      <c r="PZ25" s="93"/>
      <c r="QA25" s="93"/>
      <c r="QB25" s="93"/>
      <c r="QC25" s="93"/>
      <c r="QD25" s="93"/>
      <c r="QE25" s="93"/>
      <c r="QF25" s="93"/>
      <c r="QG25" s="93"/>
      <c r="QH25" s="93"/>
      <c r="QI25" s="93"/>
      <c r="QJ25" s="93"/>
      <c r="QK25" s="93"/>
      <c r="QL25" s="93"/>
      <c r="QM25" s="93"/>
      <c r="QN25" s="93"/>
      <c r="QO25" s="93"/>
      <c r="QP25" s="93"/>
      <c r="QQ25" s="93"/>
      <c r="QR25" s="93"/>
      <c r="QS25" s="93"/>
      <c r="QT25" s="93"/>
      <c r="QU25" s="93"/>
      <c r="QV25" s="93"/>
      <c r="QW25" s="93"/>
      <c r="QX25" s="93"/>
      <c r="QY25" s="93"/>
      <c r="QZ25" s="93"/>
      <c r="RA25" s="93"/>
      <c r="RB25" s="93"/>
      <c r="RC25" s="93"/>
      <c r="RD25" s="93"/>
      <c r="RE25" s="93"/>
      <c r="RF25" s="93"/>
      <c r="RG25" s="93"/>
      <c r="RH25" s="93"/>
      <c r="RI25" s="93"/>
      <c r="RJ25" s="93"/>
      <c r="RK25" s="93"/>
      <c r="RL25" s="93"/>
      <c r="RM25" s="93"/>
      <c r="RN25" s="93"/>
      <c r="RO25" s="93"/>
      <c r="RP25" s="93"/>
      <c r="RQ25" s="93"/>
      <c r="RR25" s="93"/>
      <c r="RS25" s="93"/>
      <c r="RT25" s="93"/>
      <c r="RU25" s="93"/>
      <c r="RV25" s="93"/>
      <c r="RW25" s="93"/>
      <c r="RX25" s="93"/>
      <c r="RY25" s="93"/>
      <c r="RZ25" s="93"/>
      <c r="SA25" s="93"/>
      <c r="SB25" s="93"/>
      <c r="SC25" s="93"/>
      <c r="SD25" s="93"/>
      <c r="SE25" s="93"/>
      <c r="SF25" s="93"/>
      <c r="SG25" s="93"/>
      <c r="SH25" s="93"/>
      <c r="SI25" s="93"/>
      <c r="SJ25" s="93"/>
      <c r="SK25" s="93"/>
      <c r="SL25" s="93"/>
      <c r="SM25" s="93"/>
      <c r="SN25" s="93"/>
      <c r="SO25" s="93"/>
      <c r="SP25" s="93"/>
      <c r="SQ25" s="93"/>
      <c r="SR25" s="93"/>
      <c r="SS25" s="93"/>
      <c r="ST25" s="93"/>
      <c r="SU25" s="93"/>
      <c r="SV25" s="93"/>
      <c r="SW25" s="93"/>
      <c r="SX25" s="93"/>
      <c r="SY25" s="93"/>
      <c r="SZ25" s="93"/>
      <c r="TA25" s="93"/>
      <c r="TB25" s="93"/>
      <c r="TC25" s="93"/>
      <c r="TD25" s="93"/>
      <c r="TE25" s="93"/>
      <c r="TF25" s="93"/>
      <c r="TG25" s="93"/>
      <c r="TH25" s="93"/>
      <c r="TI25" s="93"/>
      <c r="TJ25" s="93"/>
      <c r="TK25" s="93"/>
      <c r="TL25" s="93"/>
      <c r="TM25" s="93"/>
      <c r="TN25" s="93"/>
      <c r="TO25" s="93"/>
      <c r="TP25" s="93"/>
      <c r="TQ25" s="93"/>
      <c r="TR25" s="93"/>
      <c r="TS25" s="93"/>
      <c r="TT25" s="93"/>
      <c r="TU25" s="93"/>
      <c r="TV25" s="93"/>
      <c r="TW25" s="93"/>
      <c r="TX25" s="93"/>
      <c r="TY25" s="93"/>
      <c r="TZ25" s="93"/>
      <c r="UA25" s="93"/>
      <c r="UB25" s="93"/>
      <c r="UC25" s="93"/>
      <c r="UD25" s="93"/>
      <c r="UE25" s="93"/>
      <c r="UF25" s="93"/>
      <c r="UG25" s="93"/>
      <c r="UH25" s="93"/>
      <c r="UI25" s="93"/>
      <c r="UJ25" s="93"/>
      <c r="UK25" s="93"/>
      <c r="UL25" s="93"/>
      <c r="UM25" s="93"/>
      <c r="UN25" s="93"/>
      <c r="UO25" s="93"/>
      <c r="UP25" s="93"/>
      <c r="UQ25" s="93"/>
      <c r="UR25" s="93"/>
      <c r="US25" s="93"/>
      <c r="UT25" s="93"/>
      <c r="UU25" s="93"/>
      <c r="UV25" s="93"/>
      <c r="UW25" s="93"/>
      <c r="UX25" s="93"/>
      <c r="UY25" s="93"/>
      <c r="UZ25" s="93"/>
      <c r="VA25" s="93"/>
      <c r="VB25" s="93"/>
      <c r="VC25" s="93"/>
      <c r="VD25" s="93"/>
      <c r="VE25" s="93"/>
      <c r="VF25" s="93"/>
      <c r="VG25" s="93"/>
      <c r="VH25" s="93"/>
      <c r="VI25" s="93"/>
      <c r="VJ25" s="93"/>
      <c r="VK25" s="93"/>
      <c r="VL25" s="93"/>
      <c r="VM25" s="93"/>
      <c r="VN25" s="93"/>
      <c r="VO25" s="93"/>
      <c r="VP25" s="93"/>
      <c r="VQ25" s="93"/>
      <c r="VR25" s="93"/>
      <c r="VS25" s="93"/>
      <c r="VT25" s="93"/>
      <c r="VU25" s="93"/>
      <c r="VV25" s="93"/>
      <c r="VW25" s="93"/>
      <c r="VX25" s="93"/>
      <c r="VY25" s="93"/>
      <c r="VZ25" s="93"/>
      <c r="WA25" s="93"/>
      <c r="WB25" s="93"/>
      <c r="WC25" s="93"/>
      <c r="WD25" s="93"/>
      <c r="WE25" s="93"/>
      <c r="WF25" s="93"/>
      <c r="WG25" s="93"/>
      <c r="WH25" s="93"/>
      <c r="WI25" s="93"/>
      <c r="WJ25" s="93"/>
      <c r="WK25" s="93"/>
      <c r="WL25" s="93"/>
      <c r="WM25" s="93"/>
      <c r="WN25" s="93"/>
      <c r="WO25" s="93"/>
      <c r="WP25" s="93"/>
      <c r="WQ25" s="93"/>
      <c r="WR25" s="93"/>
      <c r="WS25" s="93"/>
      <c r="WT25" s="93"/>
      <c r="WU25" s="93"/>
      <c r="WV25" s="93"/>
      <c r="WW25" s="93"/>
      <c r="WX25" s="93"/>
      <c r="WY25" s="93"/>
      <c r="WZ25" s="93"/>
      <c r="XA25" s="93"/>
      <c r="XB25" s="93"/>
      <c r="XC25" s="93"/>
      <c r="XD25" s="93"/>
      <c r="XE25" s="93"/>
      <c r="XF25" s="93"/>
      <c r="XG25" s="93"/>
      <c r="XH25" s="93"/>
      <c r="XI25" s="93"/>
      <c r="XJ25" s="93"/>
      <c r="XK25" s="93"/>
      <c r="XL25" s="93"/>
      <c r="XM25" s="93"/>
      <c r="XN25" s="93"/>
      <c r="XO25" s="93"/>
      <c r="XP25" s="93"/>
      <c r="XQ25" s="93"/>
      <c r="XR25" s="93"/>
      <c r="XS25" s="93"/>
      <c r="XT25" s="93"/>
      <c r="XU25" s="93"/>
      <c r="XV25" s="93"/>
      <c r="XW25" s="93"/>
      <c r="XX25" s="93"/>
      <c r="XY25" s="93"/>
      <c r="XZ25" s="93"/>
      <c r="YA25" s="93"/>
      <c r="YB25" s="93"/>
      <c r="YC25" s="93"/>
      <c r="YD25" s="93"/>
      <c r="YE25" s="93"/>
      <c r="YF25" s="93"/>
      <c r="YG25" s="93"/>
      <c r="YH25" s="93"/>
      <c r="YI25" s="93"/>
      <c r="YJ25" s="93"/>
      <c r="YK25" s="93"/>
      <c r="YL25" s="93"/>
      <c r="YM25" s="93"/>
      <c r="YN25" s="93"/>
      <c r="YO25" s="93"/>
      <c r="YP25" s="93"/>
      <c r="YQ25" s="93"/>
      <c r="YR25" s="93"/>
      <c r="YS25" s="93"/>
      <c r="YT25" s="93"/>
      <c r="YU25" s="93"/>
      <c r="YV25" s="93"/>
      <c r="YW25" s="93"/>
      <c r="YX25" s="93"/>
      <c r="YY25" s="93"/>
      <c r="YZ25" s="93"/>
      <c r="ZA25" s="93"/>
      <c r="ZB25" s="93"/>
      <c r="ZC25" s="93"/>
      <c r="ZD25" s="93"/>
      <c r="ZE25" s="93"/>
      <c r="ZF25" s="93"/>
      <c r="ZG25" s="93"/>
      <c r="ZH25" s="93"/>
      <c r="ZI25" s="93"/>
      <c r="ZJ25" s="93"/>
      <c r="ZK25" s="93"/>
      <c r="ZL25" s="93"/>
      <c r="ZM25" s="93"/>
      <c r="ZN25" s="93"/>
      <c r="ZO25" s="93"/>
      <c r="ZP25" s="93"/>
      <c r="ZQ25" s="93"/>
      <c r="ZR25" s="93"/>
      <c r="ZS25" s="93"/>
      <c r="ZT25" s="93"/>
      <c r="ZU25" s="93"/>
      <c r="ZV25" s="93"/>
      <c r="ZW25" s="93"/>
      <c r="ZX25" s="93"/>
      <c r="ZY25" s="93"/>
      <c r="ZZ25" s="93"/>
      <c r="AAA25" s="93"/>
      <c r="AAB25" s="93"/>
      <c r="AAC25" s="93"/>
      <c r="AAD25" s="93"/>
      <c r="AAE25" s="93"/>
      <c r="AAF25" s="93"/>
      <c r="AAG25" s="93"/>
      <c r="AAH25" s="93"/>
      <c r="AAI25" s="93"/>
      <c r="AAJ25" s="93"/>
      <c r="AAK25" s="93"/>
      <c r="AAL25" s="93"/>
      <c r="AAM25" s="93"/>
      <c r="AAN25" s="93"/>
      <c r="AAO25" s="93"/>
      <c r="AAP25" s="93"/>
      <c r="AAQ25" s="93"/>
      <c r="AAR25" s="93"/>
      <c r="AAS25" s="93"/>
      <c r="AAT25" s="93"/>
      <c r="AAU25" s="93"/>
      <c r="AAV25" s="93"/>
      <c r="AAW25" s="93"/>
      <c r="AAX25" s="93"/>
      <c r="AAY25" s="93"/>
      <c r="AAZ25" s="93"/>
      <c r="ABA25" s="93"/>
      <c r="ABB25" s="93"/>
      <c r="ABC25" s="93"/>
      <c r="ABD25" s="93"/>
      <c r="ABE25" s="93"/>
      <c r="ABF25" s="93"/>
      <c r="ABG25" s="93"/>
      <c r="ABH25" s="93"/>
      <c r="ABI25" s="93"/>
      <c r="ABJ25" s="93"/>
      <c r="ABK25" s="93"/>
      <c r="ABL25" s="93"/>
      <c r="ABM25" s="93"/>
      <c r="ABN25" s="93"/>
      <c r="ABO25" s="93"/>
      <c r="ABP25" s="93"/>
      <c r="ABQ25" s="93"/>
      <c r="ABR25" s="93"/>
      <c r="ABS25" s="93"/>
      <c r="ABT25" s="93"/>
      <c r="ABU25" s="93"/>
      <c r="ABV25" s="93"/>
      <c r="ABW25" s="93"/>
      <c r="ABX25" s="93"/>
      <c r="ABY25" s="93"/>
      <c r="ABZ25" s="93"/>
      <c r="ACA25" s="93"/>
      <c r="ACB25" s="93"/>
      <c r="ACC25" s="93"/>
      <c r="ACD25" s="93"/>
      <c r="ACE25" s="93"/>
      <c r="ACF25" s="93"/>
      <c r="ACG25" s="93"/>
      <c r="ACH25" s="93"/>
      <c r="ACI25" s="93"/>
      <c r="ACJ25" s="93"/>
      <c r="ACK25" s="93"/>
      <c r="ACL25" s="93"/>
      <c r="ACM25" s="93"/>
      <c r="ACN25" s="93"/>
      <c r="ACO25" s="93"/>
      <c r="ACP25" s="93"/>
      <c r="ACQ25" s="93"/>
      <c r="ACR25" s="93"/>
      <c r="ACS25" s="93"/>
      <c r="ACT25" s="93"/>
      <c r="ACU25" s="93"/>
      <c r="ACV25" s="93"/>
      <c r="ACW25" s="93"/>
      <c r="ACX25" s="93"/>
      <c r="ACY25" s="93"/>
      <c r="ACZ25" s="93"/>
      <c r="ADA25" s="93"/>
      <c r="ADB25" s="93"/>
      <c r="ADC25" s="93"/>
      <c r="ADD25" s="93"/>
      <c r="ADE25" s="93"/>
      <c r="ADF25" s="93"/>
      <c r="ADG25" s="93"/>
      <c r="ADH25" s="93"/>
      <c r="ADI25" s="93"/>
      <c r="ADJ25" s="93"/>
      <c r="ADK25" s="93"/>
      <c r="ADL25" s="93"/>
      <c r="ADM25" s="93"/>
      <c r="ADN25" s="93"/>
      <c r="ADO25" s="93"/>
      <c r="ADP25" s="93"/>
      <c r="ADQ25" s="93"/>
      <c r="ADR25" s="93"/>
      <c r="ADS25" s="93"/>
      <c r="ADT25" s="93"/>
      <c r="ADU25" s="93"/>
      <c r="ADV25" s="93"/>
      <c r="ADW25" s="93"/>
      <c r="ADX25" s="93"/>
      <c r="ADY25" s="93"/>
      <c r="ADZ25" s="93"/>
      <c r="AEA25" s="93"/>
      <c r="AEB25" s="93"/>
      <c r="AEC25" s="93"/>
      <c r="AED25" s="93"/>
      <c r="AEE25" s="93"/>
      <c r="AEF25" s="93"/>
      <c r="AEG25" s="93"/>
      <c r="AEH25" s="93"/>
      <c r="AEI25" s="93"/>
      <c r="AEJ25" s="93"/>
      <c r="AEK25" s="93"/>
      <c r="AEL25" s="93"/>
      <c r="AEM25" s="93"/>
      <c r="AEN25" s="93"/>
      <c r="AEO25" s="93"/>
      <c r="AEP25" s="93"/>
      <c r="AEQ25" s="93"/>
      <c r="AER25" s="93"/>
      <c r="AES25" s="93"/>
      <c r="AET25" s="93"/>
      <c r="AEU25" s="93"/>
      <c r="AEV25" s="93"/>
      <c r="AEW25" s="93"/>
      <c r="AEX25" s="93"/>
      <c r="AEY25" s="93"/>
      <c r="AEZ25" s="93"/>
      <c r="AFA25" s="93"/>
      <c r="AFB25" s="93"/>
      <c r="AFC25" s="93"/>
      <c r="AFD25" s="93"/>
      <c r="AFE25" s="93"/>
      <c r="AFF25" s="93"/>
      <c r="AFG25" s="93"/>
      <c r="AFH25" s="93"/>
      <c r="AFI25" s="93"/>
      <c r="AFJ25" s="93"/>
      <c r="AFK25" s="93"/>
      <c r="AFL25" s="93"/>
      <c r="AFM25" s="93"/>
      <c r="AFN25" s="93"/>
      <c r="AFO25" s="93"/>
      <c r="AFP25" s="93"/>
      <c r="AFQ25" s="93"/>
      <c r="AFR25" s="93"/>
      <c r="AFS25" s="93"/>
      <c r="AFT25" s="93"/>
      <c r="AFU25" s="93"/>
      <c r="AFV25" s="93"/>
      <c r="AFW25" s="93"/>
      <c r="AFX25" s="93"/>
      <c r="AFY25" s="93"/>
      <c r="AFZ25" s="93"/>
      <c r="AGA25" s="93"/>
      <c r="AGB25" s="93"/>
      <c r="AGC25" s="93"/>
      <c r="AGD25" s="93"/>
      <c r="AGE25" s="93"/>
      <c r="AGF25" s="93"/>
      <c r="AGG25" s="93"/>
      <c r="AGH25" s="93"/>
      <c r="AGI25" s="93"/>
      <c r="AGJ25" s="93"/>
      <c r="AGK25" s="93"/>
      <c r="AGL25" s="93"/>
      <c r="AGM25" s="93"/>
      <c r="AGN25" s="93"/>
      <c r="AGO25" s="93"/>
      <c r="AGP25" s="93"/>
      <c r="AGQ25" s="93"/>
      <c r="AGR25" s="93"/>
      <c r="AGS25" s="93"/>
      <c r="AGT25" s="93"/>
      <c r="AGU25" s="93"/>
      <c r="AGV25" s="93"/>
      <c r="AGW25" s="93"/>
      <c r="AGX25" s="93"/>
      <c r="AGY25" s="93"/>
      <c r="AGZ25" s="93"/>
      <c r="AHA25" s="93"/>
      <c r="AHB25" s="93"/>
      <c r="AHC25" s="93"/>
      <c r="AHD25" s="93"/>
      <c r="AHE25" s="93"/>
      <c r="AHF25" s="93"/>
      <c r="AHG25" s="93"/>
      <c r="AHH25" s="93"/>
      <c r="AHI25" s="93"/>
      <c r="AHJ25" s="93"/>
      <c r="AHK25" s="93"/>
      <c r="AHL25" s="93"/>
      <c r="AHM25" s="93"/>
      <c r="AHN25" s="93"/>
      <c r="AHO25" s="93"/>
      <c r="AHP25" s="93"/>
      <c r="AHQ25" s="93"/>
      <c r="AHR25" s="93"/>
      <c r="AHS25" s="93"/>
      <c r="AHT25" s="93"/>
      <c r="AHU25" s="93"/>
      <c r="AHV25" s="93"/>
      <c r="AHW25" s="93"/>
      <c r="AHX25" s="93"/>
      <c r="AHY25" s="93"/>
      <c r="AHZ25" s="93"/>
      <c r="AIA25" s="93"/>
      <c r="AIB25" s="93"/>
      <c r="AIC25" s="93"/>
      <c r="AID25" s="93"/>
      <c r="AIE25" s="93"/>
      <c r="AIF25" s="93"/>
      <c r="AIG25" s="93"/>
      <c r="AIH25" s="93"/>
      <c r="AII25" s="93"/>
      <c r="AIJ25" s="93"/>
      <c r="AIK25" s="93"/>
      <c r="AIL25" s="93"/>
      <c r="AIM25" s="93"/>
      <c r="AIN25" s="93"/>
      <c r="AIO25" s="93"/>
      <c r="AIP25" s="93"/>
      <c r="AIQ25" s="93"/>
      <c r="AIR25" s="93"/>
      <c r="AIS25" s="93"/>
      <c r="AIT25" s="93"/>
      <c r="AIU25" s="93"/>
      <c r="AIV25" s="93"/>
      <c r="AIW25" s="93"/>
      <c r="AIX25" s="93"/>
      <c r="AIY25" s="93"/>
      <c r="AIZ25" s="93"/>
      <c r="AJA25" s="93"/>
      <c r="AJB25" s="93"/>
      <c r="AJC25" s="93"/>
      <c r="AJD25" s="93"/>
      <c r="AJE25" s="93"/>
      <c r="AJF25" s="93"/>
      <c r="AJG25" s="93"/>
      <c r="AJH25" s="93"/>
      <c r="AJI25" s="93"/>
      <c r="AJJ25" s="93"/>
      <c r="AJK25" s="93"/>
      <c r="AJL25" s="93"/>
      <c r="AJM25" s="93"/>
      <c r="AJN25" s="93"/>
      <c r="AJO25" s="93"/>
      <c r="AJP25" s="93"/>
      <c r="AJQ25" s="93"/>
      <c r="AJR25" s="93"/>
      <c r="AJS25" s="93"/>
      <c r="AJT25" s="93"/>
      <c r="AJU25" s="93"/>
      <c r="AJV25" s="93"/>
      <c r="AJW25" s="93"/>
      <c r="AJX25" s="93"/>
      <c r="AJY25" s="93"/>
      <c r="AJZ25" s="93"/>
      <c r="AKA25" s="93"/>
      <c r="AKB25" s="93"/>
      <c r="AKC25" s="93"/>
      <c r="AKD25" s="93"/>
      <c r="AKE25" s="93"/>
      <c r="AKF25" s="93"/>
      <c r="AKG25" s="93"/>
      <c r="AKH25" s="93"/>
      <c r="AKI25" s="93"/>
      <c r="AKJ25" s="93"/>
      <c r="AKK25" s="93"/>
      <c r="AKL25" s="93"/>
      <c r="AKM25" s="93"/>
      <c r="AKN25" s="93"/>
      <c r="AKO25" s="93"/>
      <c r="AKP25" s="93"/>
      <c r="AKQ25" s="93"/>
      <c r="AKR25" s="93"/>
      <c r="AKS25" s="93"/>
      <c r="AKT25" s="93"/>
      <c r="AKU25" s="93"/>
      <c r="AKV25" s="93"/>
      <c r="AKW25" s="93"/>
      <c r="AKX25" s="93"/>
      <c r="AKY25" s="93"/>
      <c r="AKZ25" s="93"/>
      <c r="ALA25" s="93"/>
      <c r="ALB25" s="93"/>
      <c r="ALC25" s="93"/>
      <c r="ALD25" s="93"/>
      <c r="ALE25" s="93"/>
      <c r="ALF25" s="93"/>
      <c r="ALG25" s="93"/>
      <c r="ALH25" s="93"/>
      <c r="ALI25" s="93"/>
      <c r="ALJ25" s="93"/>
      <c r="ALK25" s="93"/>
      <c r="ALL25" s="93"/>
      <c r="ALM25" s="93"/>
      <c r="ALN25" s="93"/>
      <c r="ALO25" s="93"/>
      <c r="ALP25" s="93"/>
      <c r="ALQ25" s="93"/>
      <c r="ALR25" s="93"/>
      <c r="ALS25" s="93"/>
      <c r="ALT25" s="93"/>
      <c r="ALU25" s="93"/>
      <c r="ALV25" s="93"/>
      <c r="ALW25" s="93"/>
      <c r="ALX25" s="93"/>
    </row>
    <row r="26" spans="1:1020" x14ac:dyDescent="0.2">
      <c r="A26" s="290"/>
      <c r="B26" s="106"/>
      <c r="C26" s="102"/>
      <c r="D26" s="102"/>
      <c r="F26" s="102"/>
      <c r="H26" s="102"/>
      <c r="J26" s="102"/>
      <c r="K26" s="97"/>
      <c r="L26" s="100"/>
      <c r="M26" s="99"/>
      <c r="N26" s="431"/>
      <c r="Q26" s="99"/>
      <c r="R26" s="100"/>
      <c r="S26" s="100"/>
      <c r="T26" s="99"/>
      <c r="U26" s="100"/>
      <c r="V26" s="100"/>
      <c r="W26" s="100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  <c r="IT26" s="101"/>
      <c r="IU26" s="101"/>
      <c r="IV26" s="101"/>
      <c r="IW26" s="101"/>
      <c r="IX26" s="101"/>
      <c r="IY26" s="101"/>
      <c r="IZ26" s="101"/>
      <c r="JA26" s="101"/>
      <c r="JB26" s="101"/>
      <c r="JC26" s="101"/>
      <c r="JD26" s="101"/>
      <c r="JE26" s="101"/>
      <c r="JF26" s="101"/>
      <c r="JG26" s="101"/>
      <c r="JH26" s="101"/>
      <c r="JI26" s="101"/>
      <c r="JJ26" s="101"/>
      <c r="JK26" s="101"/>
      <c r="JL26" s="101"/>
      <c r="JM26" s="101"/>
      <c r="JN26" s="101"/>
      <c r="JO26" s="101"/>
      <c r="JP26" s="101"/>
      <c r="JQ26" s="101"/>
      <c r="JR26" s="101"/>
      <c r="JS26" s="101"/>
      <c r="JT26" s="101"/>
      <c r="JU26" s="101"/>
      <c r="JV26" s="101"/>
      <c r="JW26" s="101"/>
      <c r="JX26" s="101"/>
      <c r="JY26" s="101"/>
      <c r="JZ26" s="101"/>
      <c r="KA26" s="101"/>
      <c r="KB26" s="101"/>
      <c r="KC26" s="101"/>
      <c r="KD26" s="101"/>
      <c r="KE26" s="101"/>
      <c r="KF26" s="101"/>
      <c r="KG26" s="101"/>
      <c r="KH26" s="101"/>
      <c r="KI26" s="101"/>
      <c r="KJ26" s="101"/>
      <c r="KK26" s="101"/>
      <c r="KL26" s="101"/>
      <c r="KM26" s="101"/>
      <c r="KN26" s="101"/>
      <c r="KO26" s="101"/>
      <c r="KP26" s="101"/>
      <c r="KQ26" s="101"/>
      <c r="KR26" s="101"/>
      <c r="KS26" s="101"/>
      <c r="KT26" s="101"/>
      <c r="KU26" s="101"/>
      <c r="KV26" s="101"/>
      <c r="KW26" s="101"/>
      <c r="KX26" s="101"/>
      <c r="KY26" s="101"/>
      <c r="KZ26" s="101"/>
      <c r="LA26" s="101"/>
      <c r="LB26" s="101"/>
      <c r="LC26" s="101"/>
      <c r="LD26" s="101"/>
      <c r="LE26" s="101"/>
      <c r="LF26" s="101"/>
      <c r="LG26" s="101"/>
      <c r="LH26" s="101"/>
      <c r="LI26" s="101"/>
      <c r="LJ26" s="101"/>
      <c r="LK26" s="101"/>
      <c r="LL26" s="101"/>
      <c r="LM26" s="101"/>
      <c r="LN26" s="101"/>
      <c r="LO26" s="101"/>
      <c r="LP26" s="101"/>
      <c r="LQ26" s="101"/>
      <c r="LR26" s="101"/>
      <c r="LS26" s="101"/>
      <c r="LT26" s="101"/>
      <c r="LU26" s="101"/>
      <c r="LV26" s="101"/>
      <c r="LW26" s="101"/>
      <c r="LX26" s="101"/>
      <c r="LY26" s="101"/>
      <c r="LZ26" s="101"/>
      <c r="MA26" s="101"/>
      <c r="MB26" s="101"/>
      <c r="MC26" s="101"/>
      <c r="MD26" s="101"/>
      <c r="ME26" s="101"/>
      <c r="MF26" s="101"/>
      <c r="MG26" s="101"/>
      <c r="MH26" s="101"/>
      <c r="MI26" s="101"/>
      <c r="MJ26" s="101"/>
      <c r="MK26" s="101"/>
      <c r="ML26" s="101"/>
      <c r="MM26" s="101"/>
      <c r="MN26" s="101"/>
      <c r="MO26" s="101"/>
      <c r="MP26" s="101"/>
      <c r="MQ26" s="101"/>
      <c r="MR26" s="101"/>
      <c r="MS26" s="101"/>
      <c r="MT26" s="101"/>
      <c r="MU26" s="101"/>
      <c r="MV26" s="101"/>
      <c r="MW26" s="101"/>
      <c r="MX26" s="101"/>
      <c r="MY26" s="101"/>
      <c r="MZ26" s="101"/>
      <c r="NA26" s="101"/>
      <c r="NB26" s="101"/>
      <c r="NC26" s="101"/>
      <c r="ND26" s="101"/>
      <c r="NE26" s="101"/>
      <c r="NF26" s="101"/>
      <c r="NG26" s="101"/>
      <c r="NH26" s="101"/>
      <c r="NI26" s="101"/>
      <c r="NJ26" s="101"/>
      <c r="NK26" s="101"/>
      <c r="NL26" s="101"/>
      <c r="NM26" s="101"/>
      <c r="NN26" s="101"/>
      <c r="NO26" s="101"/>
      <c r="NP26" s="101"/>
      <c r="NQ26" s="101"/>
      <c r="NR26" s="101"/>
      <c r="NS26" s="101"/>
      <c r="NT26" s="101"/>
      <c r="NU26" s="101"/>
      <c r="NV26" s="101"/>
      <c r="NW26" s="101"/>
      <c r="NX26" s="101"/>
      <c r="NY26" s="101"/>
      <c r="NZ26" s="101"/>
      <c r="OA26" s="101"/>
      <c r="OB26" s="101"/>
      <c r="OC26" s="101"/>
      <c r="OD26" s="101"/>
      <c r="OE26" s="101"/>
      <c r="OF26" s="101"/>
      <c r="OG26" s="101"/>
      <c r="OH26" s="101"/>
      <c r="OI26" s="101"/>
      <c r="OJ26" s="101"/>
      <c r="OK26" s="101"/>
      <c r="OL26" s="101"/>
      <c r="OM26" s="101"/>
      <c r="ON26" s="101"/>
      <c r="OO26" s="101"/>
      <c r="OP26" s="101"/>
      <c r="OQ26" s="101"/>
      <c r="OR26" s="101"/>
      <c r="OS26" s="101"/>
      <c r="OT26" s="101"/>
      <c r="OU26" s="101"/>
      <c r="OV26" s="101"/>
      <c r="OW26" s="101"/>
      <c r="OX26" s="101"/>
      <c r="OY26" s="101"/>
      <c r="OZ26" s="101"/>
      <c r="PA26" s="101"/>
      <c r="PB26" s="101"/>
      <c r="PC26" s="101"/>
      <c r="PD26" s="101"/>
      <c r="PE26" s="101"/>
      <c r="PF26" s="101"/>
      <c r="PG26" s="101"/>
      <c r="PH26" s="101"/>
      <c r="PI26" s="101"/>
      <c r="PJ26" s="101"/>
      <c r="PK26" s="101"/>
      <c r="PL26" s="101"/>
      <c r="PM26" s="101"/>
      <c r="PN26" s="101"/>
      <c r="PO26" s="101"/>
      <c r="PP26" s="101"/>
      <c r="PQ26" s="101"/>
      <c r="PR26" s="101"/>
      <c r="PS26" s="101"/>
      <c r="PT26" s="101"/>
      <c r="PU26" s="101"/>
      <c r="PV26" s="101"/>
      <c r="PW26" s="101"/>
      <c r="PX26" s="101"/>
      <c r="PY26" s="101"/>
      <c r="PZ26" s="101"/>
      <c r="QA26" s="101"/>
      <c r="QB26" s="101"/>
      <c r="QC26" s="101"/>
      <c r="QD26" s="101"/>
      <c r="QE26" s="101"/>
      <c r="QF26" s="101"/>
      <c r="QG26" s="101"/>
      <c r="QH26" s="101"/>
      <c r="QI26" s="101"/>
      <c r="QJ26" s="101"/>
      <c r="QK26" s="101"/>
      <c r="QL26" s="101"/>
      <c r="QM26" s="101"/>
      <c r="QN26" s="101"/>
      <c r="QO26" s="101"/>
      <c r="QP26" s="101"/>
      <c r="QQ26" s="101"/>
      <c r="QR26" s="101"/>
      <c r="QS26" s="101"/>
      <c r="QT26" s="101"/>
      <c r="QU26" s="101"/>
      <c r="QV26" s="101"/>
      <c r="QW26" s="101"/>
      <c r="QX26" s="101"/>
      <c r="QY26" s="101"/>
      <c r="QZ26" s="101"/>
      <c r="RA26" s="101"/>
      <c r="RB26" s="101"/>
      <c r="RC26" s="101"/>
      <c r="RD26" s="101"/>
      <c r="RE26" s="101"/>
      <c r="RF26" s="101"/>
      <c r="RG26" s="101"/>
      <c r="RH26" s="101"/>
      <c r="RI26" s="101"/>
      <c r="RJ26" s="101"/>
      <c r="RK26" s="101"/>
      <c r="RL26" s="101"/>
      <c r="RM26" s="101"/>
      <c r="RN26" s="101"/>
      <c r="RO26" s="101"/>
      <c r="RP26" s="101"/>
      <c r="RQ26" s="101"/>
      <c r="RR26" s="101"/>
      <c r="RS26" s="101"/>
      <c r="RT26" s="101"/>
      <c r="RU26" s="101"/>
      <c r="RV26" s="101"/>
      <c r="RW26" s="101"/>
      <c r="RX26" s="101"/>
      <c r="RY26" s="101"/>
      <c r="RZ26" s="101"/>
      <c r="SA26" s="101"/>
      <c r="SB26" s="101"/>
      <c r="SC26" s="101"/>
      <c r="SD26" s="101"/>
      <c r="SE26" s="101"/>
      <c r="SF26" s="101"/>
      <c r="SG26" s="101"/>
      <c r="SH26" s="101"/>
      <c r="SI26" s="101"/>
      <c r="SJ26" s="101"/>
      <c r="SK26" s="101"/>
      <c r="SL26" s="101"/>
      <c r="SM26" s="101"/>
      <c r="SN26" s="101"/>
      <c r="SO26" s="101"/>
      <c r="SP26" s="101"/>
      <c r="SQ26" s="101"/>
      <c r="SR26" s="101"/>
      <c r="SS26" s="101"/>
      <c r="ST26" s="101"/>
      <c r="SU26" s="101"/>
      <c r="SV26" s="101"/>
      <c r="SW26" s="101"/>
      <c r="SX26" s="101"/>
      <c r="SY26" s="101"/>
      <c r="SZ26" s="101"/>
      <c r="TA26" s="101"/>
      <c r="TB26" s="101"/>
      <c r="TC26" s="101"/>
      <c r="TD26" s="101"/>
      <c r="TE26" s="101"/>
      <c r="TF26" s="101"/>
      <c r="TG26" s="101"/>
      <c r="TH26" s="101"/>
      <c r="TI26" s="101"/>
      <c r="TJ26" s="101"/>
      <c r="TK26" s="101"/>
      <c r="TL26" s="101"/>
      <c r="TM26" s="101"/>
      <c r="TN26" s="101"/>
      <c r="TO26" s="101"/>
      <c r="TP26" s="101"/>
      <c r="TQ26" s="101"/>
      <c r="TR26" s="101"/>
      <c r="TS26" s="101"/>
      <c r="TT26" s="101"/>
      <c r="TU26" s="101"/>
      <c r="TV26" s="101"/>
      <c r="TW26" s="101"/>
      <c r="TX26" s="101"/>
      <c r="TY26" s="101"/>
      <c r="TZ26" s="101"/>
      <c r="UA26" s="101"/>
      <c r="UB26" s="101"/>
      <c r="UC26" s="101"/>
      <c r="UD26" s="101"/>
      <c r="UE26" s="101"/>
      <c r="UF26" s="101"/>
      <c r="UG26" s="101"/>
      <c r="UH26" s="101"/>
      <c r="UI26" s="101"/>
      <c r="UJ26" s="101"/>
      <c r="UK26" s="101"/>
      <c r="UL26" s="101"/>
      <c r="UM26" s="101"/>
      <c r="UN26" s="101"/>
      <c r="UO26" s="101"/>
      <c r="UP26" s="101"/>
      <c r="UQ26" s="101"/>
      <c r="UR26" s="101"/>
      <c r="US26" s="101"/>
      <c r="UT26" s="101"/>
      <c r="UU26" s="101"/>
      <c r="UV26" s="101"/>
      <c r="UW26" s="101"/>
      <c r="UX26" s="101"/>
      <c r="UY26" s="101"/>
      <c r="UZ26" s="101"/>
      <c r="VA26" s="101"/>
      <c r="VB26" s="101"/>
      <c r="VC26" s="101"/>
      <c r="VD26" s="101"/>
      <c r="VE26" s="101"/>
      <c r="VF26" s="101"/>
      <c r="VG26" s="101"/>
      <c r="VH26" s="101"/>
      <c r="VI26" s="101"/>
      <c r="VJ26" s="101"/>
      <c r="VK26" s="101"/>
      <c r="VL26" s="101"/>
      <c r="VM26" s="101"/>
      <c r="VN26" s="101"/>
      <c r="VO26" s="101"/>
      <c r="VP26" s="101"/>
      <c r="VQ26" s="101"/>
      <c r="VR26" s="101"/>
      <c r="VS26" s="101"/>
      <c r="VT26" s="101"/>
      <c r="VU26" s="101"/>
      <c r="VV26" s="101"/>
      <c r="VW26" s="101"/>
      <c r="VX26" s="101"/>
      <c r="VY26" s="101"/>
      <c r="VZ26" s="101"/>
      <c r="WA26" s="101"/>
      <c r="WB26" s="101"/>
      <c r="WC26" s="101"/>
      <c r="WD26" s="101"/>
      <c r="WE26" s="101"/>
      <c r="WF26" s="101"/>
      <c r="WG26" s="101"/>
      <c r="WH26" s="101"/>
      <c r="WI26" s="101"/>
      <c r="WJ26" s="101"/>
      <c r="WK26" s="101"/>
      <c r="WL26" s="101"/>
      <c r="WM26" s="101"/>
      <c r="WN26" s="101"/>
      <c r="WO26" s="101"/>
      <c r="WP26" s="101"/>
      <c r="WQ26" s="101"/>
      <c r="WR26" s="101"/>
      <c r="WS26" s="101"/>
      <c r="WT26" s="101"/>
      <c r="WU26" s="101"/>
      <c r="WV26" s="101"/>
      <c r="WW26" s="101"/>
      <c r="WX26" s="101"/>
      <c r="WY26" s="101"/>
      <c r="WZ26" s="101"/>
      <c r="XA26" s="101"/>
      <c r="XB26" s="101"/>
      <c r="XC26" s="101"/>
      <c r="XD26" s="101"/>
      <c r="XE26" s="101"/>
      <c r="XF26" s="101"/>
      <c r="XG26" s="101"/>
      <c r="XH26" s="101"/>
      <c r="XI26" s="101"/>
      <c r="XJ26" s="101"/>
      <c r="XK26" s="101"/>
      <c r="XL26" s="101"/>
      <c r="XM26" s="101"/>
      <c r="XN26" s="101"/>
      <c r="XO26" s="101"/>
      <c r="XP26" s="101"/>
      <c r="XQ26" s="101"/>
      <c r="XR26" s="101"/>
      <c r="XS26" s="101"/>
      <c r="XT26" s="101"/>
      <c r="XU26" s="101"/>
      <c r="XV26" s="101"/>
      <c r="XW26" s="101"/>
      <c r="XX26" s="101"/>
      <c r="XY26" s="101"/>
      <c r="XZ26" s="101"/>
      <c r="YA26" s="101"/>
      <c r="YB26" s="101"/>
      <c r="YC26" s="101"/>
      <c r="YD26" s="101"/>
      <c r="YE26" s="101"/>
      <c r="YF26" s="101"/>
      <c r="YG26" s="101"/>
      <c r="YH26" s="101"/>
      <c r="YI26" s="101"/>
      <c r="YJ26" s="101"/>
      <c r="YK26" s="101"/>
      <c r="YL26" s="101"/>
      <c r="YM26" s="101"/>
      <c r="YN26" s="101"/>
      <c r="YO26" s="101"/>
      <c r="YP26" s="101"/>
      <c r="YQ26" s="101"/>
      <c r="YR26" s="101"/>
      <c r="YS26" s="101"/>
      <c r="YT26" s="101"/>
      <c r="YU26" s="101"/>
      <c r="YV26" s="101"/>
      <c r="YW26" s="101"/>
      <c r="YX26" s="101"/>
      <c r="YY26" s="101"/>
      <c r="YZ26" s="101"/>
      <c r="ZA26" s="101"/>
      <c r="ZB26" s="101"/>
      <c r="ZC26" s="101"/>
      <c r="ZD26" s="101"/>
      <c r="ZE26" s="101"/>
      <c r="ZF26" s="101"/>
      <c r="ZG26" s="101"/>
      <c r="ZH26" s="101"/>
      <c r="ZI26" s="101"/>
      <c r="ZJ26" s="101"/>
      <c r="ZK26" s="101"/>
      <c r="ZL26" s="101"/>
      <c r="ZM26" s="101"/>
      <c r="ZN26" s="101"/>
      <c r="ZO26" s="101"/>
      <c r="ZP26" s="101"/>
      <c r="ZQ26" s="101"/>
      <c r="ZR26" s="101"/>
      <c r="ZS26" s="101"/>
      <c r="ZT26" s="101"/>
      <c r="ZU26" s="101"/>
      <c r="ZV26" s="101"/>
      <c r="ZW26" s="101"/>
      <c r="ZX26" s="101"/>
      <c r="ZY26" s="101"/>
      <c r="ZZ26" s="101"/>
      <c r="AAA26" s="101"/>
      <c r="AAB26" s="101"/>
      <c r="AAC26" s="101"/>
      <c r="AAD26" s="101"/>
      <c r="AAE26" s="101"/>
      <c r="AAF26" s="101"/>
      <c r="AAG26" s="101"/>
      <c r="AAH26" s="101"/>
      <c r="AAI26" s="101"/>
      <c r="AAJ26" s="101"/>
      <c r="AAK26" s="101"/>
      <c r="AAL26" s="101"/>
      <c r="AAM26" s="101"/>
      <c r="AAN26" s="101"/>
      <c r="AAO26" s="101"/>
      <c r="AAP26" s="101"/>
      <c r="AAQ26" s="101"/>
      <c r="AAR26" s="101"/>
      <c r="AAS26" s="101"/>
      <c r="AAT26" s="101"/>
      <c r="AAU26" s="101"/>
      <c r="AAV26" s="101"/>
      <c r="AAW26" s="101"/>
      <c r="AAX26" s="101"/>
      <c r="AAY26" s="101"/>
      <c r="AAZ26" s="101"/>
      <c r="ABA26" s="101"/>
      <c r="ABB26" s="101"/>
      <c r="ABC26" s="101"/>
      <c r="ABD26" s="101"/>
      <c r="ABE26" s="101"/>
      <c r="ABF26" s="101"/>
      <c r="ABG26" s="101"/>
      <c r="ABH26" s="101"/>
      <c r="ABI26" s="101"/>
      <c r="ABJ26" s="101"/>
      <c r="ABK26" s="101"/>
      <c r="ABL26" s="101"/>
      <c r="ABM26" s="101"/>
      <c r="ABN26" s="101"/>
      <c r="ABO26" s="101"/>
      <c r="ABP26" s="101"/>
      <c r="ABQ26" s="101"/>
      <c r="ABR26" s="101"/>
      <c r="ABS26" s="101"/>
      <c r="ABT26" s="101"/>
      <c r="ABU26" s="101"/>
      <c r="ABV26" s="101"/>
      <c r="ABW26" s="101"/>
      <c r="ABX26" s="101"/>
      <c r="ABY26" s="101"/>
      <c r="ABZ26" s="101"/>
      <c r="ACA26" s="101"/>
      <c r="ACB26" s="101"/>
      <c r="ACC26" s="101"/>
      <c r="ACD26" s="101"/>
      <c r="ACE26" s="101"/>
      <c r="ACF26" s="101"/>
      <c r="ACG26" s="101"/>
      <c r="ACH26" s="101"/>
      <c r="ACI26" s="101"/>
      <c r="ACJ26" s="101"/>
      <c r="ACK26" s="101"/>
      <c r="ACL26" s="101"/>
      <c r="ACM26" s="101"/>
      <c r="ACN26" s="101"/>
      <c r="ACO26" s="101"/>
      <c r="ACP26" s="101"/>
      <c r="ACQ26" s="101"/>
      <c r="ACR26" s="101"/>
      <c r="ACS26" s="101"/>
      <c r="ACT26" s="101"/>
      <c r="ACU26" s="101"/>
      <c r="ACV26" s="101"/>
      <c r="ACW26" s="101"/>
      <c r="ACX26" s="101"/>
      <c r="ACY26" s="101"/>
      <c r="ACZ26" s="101"/>
      <c r="ADA26" s="101"/>
      <c r="ADB26" s="101"/>
      <c r="ADC26" s="101"/>
      <c r="ADD26" s="101"/>
      <c r="ADE26" s="101"/>
      <c r="ADF26" s="101"/>
      <c r="ADG26" s="101"/>
      <c r="ADH26" s="101"/>
      <c r="ADI26" s="101"/>
      <c r="ADJ26" s="101"/>
      <c r="ADK26" s="101"/>
      <c r="ADL26" s="101"/>
      <c r="ADM26" s="101"/>
      <c r="ADN26" s="101"/>
      <c r="ADO26" s="101"/>
      <c r="ADP26" s="101"/>
      <c r="ADQ26" s="101"/>
      <c r="ADR26" s="101"/>
      <c r="ADS26" s="101"/>
      <c r="ADT26" s="101"/>
      <c r="ADU26" s="101"/>
      <c r="ADV26" s="101"/>
      <c r="ADW26" s="101"/>
      <c r="ADX26" s="101"/>
      <c r="ADY26" s="101"/>
      <c r="ADZ26" s="101"/>
      <c r="AEA26" s="101"/>
      <c r="AEB26" s="101"/>
      <c r="AEC26" s="101"/>
      <c r="AED26" s="101"/>
      <c r="AEE26" s="101"/>
      <c r="AEF26" s="101"/>
      <c r="AEG26" s="101"/>
      <c r="AEH26" s="101"/>
      <c r="AEI26" s="101"/>
      <c r="AEJ26" s="101"/>
      <c r="AEK26" s="101"/>
      <c r="AEL26" s="101"/>
      <c r="AEM26" s="101"/>
      <c r="AEN26" s="101"/>
      <c r="AEO26" s="101"/>
      <c r="AEP26" s="101"/>
      <c r="AEQ26" s="101"/>
      <c r="AER26" s="101"/>
      <c r="AES26" s="101"/>
      <c r="AET26" s="101"/>
      <c r="AEU26" s="101"/>
      <c r="AEV26" s="101"/>
      <c r="AEW26" s="101"/>
      <c r="AEX26" s="101"/>
      <c r="AEY26" s="101"/>
      <c r="AEZ26" s="101"/>
      <c r="AFA26" s="101"/>
      <c r="AFB26" s="101"/>
      <c r="AFC26" s="101"/>
      <c r="AFD26" s="101"/>
      <c r="AFE26" s="101"/>
      <c r="AFF26" s="101"/>
      <c r="AFG26" s="101"/>
      <c r="AFH26" s="101"/>
      <c r="AFI26" s="101"/>
      <c r="AFJ26" s="101"/>
      <c r="AFK26" s="101"/>
      <c r="AFL26" s="101"/>
      <c r="AFM26" s="101"/>
      <c r="AFN26" s="101"/>
      <c r="AFO26" s="101"/>
      <c r="AFP26" s="101"/>
      <c r="AFQ26" s="101"/>
      <c r="AFR26" s="101"/>
      <c r="AFS26" s="101"/>
      <c r="AFT26" s="101"/>
      <c r="AFU26" s="101"/>
      <c r="AFV26" s="101"/>
      <c r="AFW26" s="101"/>
      <c r="AFX26" s="101"/>
      <c r="AFY26" s="101"/>
      <c r="AFZ26" s="101"/>
      <c r="AGA26" s="101"/>
      <c r="AGB26" s="101"/>
      <c r="AGC26" s="101"/>
      <c r="AGD26" s="101"/>
      <c r="AGE26" s="101"/>
      <c r="AGF26" s="101"/>
      <c r="AGG26" s="101"/>
      <c r="AGH26" s="101"/>
      <c r="AGI26" s="101"/>
      <c r="AGJ26" s="101"/>
      <c r="AGK26" s="101"/>
      <c r="AGL26" s="101"/>
      <c r="AGM26" s="101"/>
      <c r="AGN26" s="101"/>
      <c r="AGO26" s="101"/>
      <c r="AGP26" s="101"/>
      <c r="AGQ26" s="101"/>
      <c r="AGR26" s="101"/>
      <c r="AGS26" s="101"/>
      <c r="AGT26" s="101"/>
      <c r="AGU26" s="101"/>
      <c r="AGV26" s="101"/>
      <c r="AGW26" s="101"/>
      <c r="AGX26" s="101"/>
      <c r="AGY26" s="101"/>
      <c r="AGZ26" s="101"/>
      <c r="AHA26" s="101"/>
      <c r="AHB26" s="101"/>
      <c r="AHC26" s="101"/>
      <c r="AHD26" s="101"/>
      <c r="AHE26" s="101"/>
      <c r="AHF26" s="101"/>
      <c r="AHG26" s="101"/>
      <c r="AHH26" s="101"/>
      <c r="AHI26" s="101"/>
      <c r="AHJ26" s="101"/>
      <c r="AHK26" s="101"/>
      <c r="AHL26" s="101"/>
      <c r="AHM26" s="101"/>
      <c r="AHN26" s="101"/>
      <c r="AHO26" s="101"/>
      <c r="AHP26" s="101"/>
      <c r="AHQ26" s="101"/>
      <c r="AHR26" s="101"/>
      <c r="AHS26" s="101"/>
      <c r="AHT26" s="101"/>
      <c r="AHU26" s="101"/>
      <c r="AHV26" s="101"/>
      <c r="AHW26" s="101"/>
      <c r="AHX26" s="101"/>
      <c r="AHY26" s="101"/>
      <c r="AHZ26" s="101"/>
      <c r="AIA26" s="101"/>
      <c r="AIB26" s="101"/>
      <c r="AIC26" s="101"/>
      <c r="AID26" s="101"/>
      <c r="AIE26" s="101"/>
      <c r="AIF26" s="101"/>
      <c r="AIG26" s="101"/>
      <c r="AIH26" s="101"/>
      <c r="AII26" s="101"/>
      <c r="AIJ26" s="101"/>
      <c r="AIK26" s="101"/>
      <c r="AIL26" s="101"/>
      <c r="AIM26" s="101"/>
      <c r="AIN26" s="101"/>
      <c r="AIO26" s="101"/>
      <c r="AIP26" s="101"/>
      <c r="AIQ26" s="101"/>
      <c r="AIR26" s="101"/>
      <c r="AIS26" s="101"/>
      <c r="AIT26" s="101"/>
      <c r="AIU26" s="101"/>
      <c r="AIV26" s="101"/>
      <c r="AIW26" s="101"/>
      <c r="AIX26" s="101"/>
      <c r="AIY26" s="101"/>
      <c r="AIZ26" s="101"/>
      <c r="AJA26" s="101"/>
      <c r="AJB26" s="101"/>
      <c r="AJC26" s="101"/>
      <c r="AJD26" s="101"/>
      <c r="AJE26" s="101"/>
      <c r="AJF26" s="101"/>
      <c r="AJG26" s="101"/>
      <c r="AJH26" s="101"/>
      <c r="AJI26" s="101"/>
      <c r="AJJ26" s="101"/>
      <c r="AJK26" s="101"/>
      <c r="AJL26" s="101"/>
      <c r="AJM26" s="101"/>
      <c r="AJN26" s="101"/>
      <c r="AJO26" s="101"/>
      <c r="AJP26" s="101"/>
      <c r="AJQ26" s="101"/>
      <c r="AJR26" s="101"/>
      <c r="AJS26" s="101"/>
      <c r="AJT26" s="101"/>
      <c r="AJU26" s="101"/>
      <c r="AJV26" s="101"/>
      <c r="AJW26" s="101"/>
      <c r="AJX26" s="101"/>
      <c r="AJY26" s="101"/>
      <c r="AJZ26" s="101"/>
      <c r="AKA26" s="101"/>
      <c r="AKB26" s="101"/>
      <c r="AKC26" s="101"/>
      <c r="AKD26" s="101"/>
      <c r="AKE26" s="101"/>
      <c r="AKF26" s="101"/>
      <c r="AKG26" s="101"/>
      <c r="AKH26" s="101"/>
      <c r="AKI26" s="101"/>
      <c r="AKJ26" s="101"/>
      <c r="AKK26" s="101"/>
      <c r="AKL26" s="101"/>
      <c r="AKM26" s="101"/>
      <c r="AKN26" s="101"/>
      <c r="AKO26" s="101"/>
      <c r="AKP26" s="101"/>
      <c r="AKQ26" s="101"/>
      <c r="AKR26" s="101"/>
      <c r="AKS26" s="101"/>
      <c r="AKT26" s="101"/>
      <c r="AKU26" s="101"/>
      <c r="AKV26" s="101"/>
      <c r="AKW26" s="101"/>
      <c r="AKX26" s="101"/>
      <c r="AKY26" s="101"/>
      <c r="AKZ26" s="101"/>
      <c r="ALA26" s="101"/>
      <c r="ALB26" s="101"/>
      <c r="ALC26" s="101"/>
      <c r="ALD26" s="101"/>
      <c r="ALE26" s="101"/>
      <c r="ALF26" s="101"/>
      <c r="ALG26" s="101"/>
      <c r="ALH26" s="101"/>
      <c r="ALI26" s="101"/>
      <c r="ALJ26" s="101"/>
      <c r="ALK26" s="101"/>
      <c r="ALL26" s="101"/>
      <c r="ALM26" s="101"/>
      <c r="ALN26" s="101"/>
      <c r="ALO26" s="101"/>
      <c r="ALP26" s="101"/>
      <c r="ALQ26" s="101"/>
      <c r="ALR26" s="101"/>
      <c r="ALS26" s="101"/>
      <c r="ALT26" s="101"/>
      <c r="ALU26" s="101"/>
      <c r="ALV26" s="101"/>
      <c r="ALW26" s="101"/>
      <c r="ALX26" s="101"/>
    </row>
    <row r="27" spans="1:1020" x14ac:dyDescent="0.2">
      <c r="A27" s="394" t="s">
        <v>1637</v>
      </c>
      <c r="B27" s="106"/>
      <c r="C27" s="102"/>
      <c r="D27" s="102"/>
      <c r="F27" s="102"/>
      <c r="H27" s="102"/>
      <c r="J27" s="102"/>
      <c r="K27" s="97"/>
      <c r="L27" s="100"/>
      <c r="M27" s="99"/>
      <c r="N27" s="431"/>
      <c r="Q27" s="99"/>
      <c r="R27" s="100"/>
      <c r="S27" s="100"/>
      <c r="T27" s="99"/>
      <c r="U27" s="100"/>
      <c r="V27" s="100"/>
      <c r="W27" s="100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  <c r="IU27" s="101"/>
      <c r="IV27" s="101"/>
      <c r="IW27" s="101"/>
      <c r="IX27" s="101"/>
      <c r="IY27" s="101"/>
      <c r="IZ27" s="101"/>
      <c r="JA27" s="101"/>
      <c r="JB27" s="101"/>
      <c r="JC27" s="101"/>
      <c r="JD27" s="101"/>
      <c r="JE27" s="101"/>
      <c r="JF27" s="101"/>
      <c r="JG27" s="101"/>
      <c r="JH27" s="101"/>
      <c r="JI27" s="101"/>
      <c r="JJ27" s="101"/>
      <c r="JK27" s="101"/>
      <c r="JL27" s="101"/>
      <c r="JM27" s="101"/>
      <c r="JN27" s="101"/>
      <c r="JO27" s="101"/>
      <c r="JP27" s="101"/>
      <c r="JQ27" s="101"/>
      <c r="JR27" s="101"/>
      <c r="JS27" s="101"/>
      <c r="JT27" s="101"/>
      <c r="JU27" s="101"/>
      <c r="JV27" s="101"/>
      <c r="JW27" s="101"/>
      <c r="JX27" s="101"/>
      <c r="JY27" s="101"/>
      <c r="JZ27" s="101"/>
      <c r="KA27" s="101"/>
      <c r="KB27" s="101"/>
      <c r="KC27" s="101"/>
      <c r="KD27" s="101"/>
      <c r="KE27" s="101"/>
      <c r="KF27" s="101"/>
      <c r="KG27" s="101"/>
      <c r="KH27" s="101"/>
      <c r="KI27" s="101"/>
      <c r="KJ27" s="101"/>
      <c r="KK27" s="101"/>
      <c r="KL27" s="101"/>
      <c r="KM27" s="101"/>
      <c r="KN27" s="101"/>
      <c r="KO27" s="101"/>
      <c r="KP27" s="101"/>
      <c r="KQ27" s="101"/>
      <c r="KR27" s="101"/>
      <c r="KS27" s="101"/>
      <c r="KT27" s="101"/>
      <c r="KU27" s="101"/>
      <c r="KV27" s="101"/>
      <c r="KW27" s="101"/>
      <c r="KX27" s="101"/>
      <c r="KY27" s="101"/>
      <c r="KZ27" s="101"/>
      <c r="LA27" s="101"/>
      <c r="LB27" s="101"/>
      <c r="LC27" s="101"/>
      <c r="LD27" s="101"/>
      <c r="LE27" s="101"/>
      <c r="LF27" s="101"/>
      <c r="LG27" s="101"/>
      <c r="LH27" s="101"/>
      <c r="LI27" s="101"/>
      <c r="LJ27" s="101"/>
      <c r="LK27" s="101"/>
      <c r="LL27" s="101"/>
      <c r="LM27" s="101"/>
      <c r="LN27" s="101"/>
      <c r="LO27" s="101"/>
      <c r="LP27" s="101"/>
      <c r="LQ27" s="101"/>
      <c r="LR27" s="101"/>
      <c r="LS27" s="101"/>
      <c r="LT27" s="101"/>
      <c r="LU27" s="101"/>
      <c r="LV27" s="101"/>
      <c r="LW27" s="101"/>
      <c r="LX27" s="101"/>
      <c r="LY27" s="101"/>
      <c r="LZ27" s="101"/>
      <c r="MA27" s="101"/>
      <c r="MB27" s="101"/>
      <c r="MC27" s="101"/>
      <c r="MD27" s="101"/>
      <c r="ME27" s="101"/>
      <c r="MF27" s="101"/>
      <c r="MG27" s="101"/>
      <c r="MH27" s="101"/>
      <c r="MI27" s="101"/>
      <c r="MJ27" s="101"/>
      <c r="MK27" s="101"/>
      <c r="ML27" s="101"/>
      <c r="MM27" s="101"/>
      <c r="MN27" s="101"/>
      <c r="MO27" s="101"/>
      <c r="MP27" s="101"/>
      <c r="MQ27" s="101"/>
      <c r="MR27" s="101"/>
      <c r="MS27" s="101"/>
      <c r="MT27" s="101"/>
      <c r="MU27" s="101"/>
      <c r="MV27" s="101"/>
      <c r="MW27" s="101"/>
      <c r="MX27" s="101"/>
      <c r="MY27" s="101"/>
      <c r="MZ27" s="101"/>
      <c r="NA27" s="101"/>
      <c r="NB27" s="101"/>
      <c r="NC27" s="101"/>
      <c r="ND27" s="101"/>
      <c r="NE27" s="101"/>
      <c r="NF27" s="101"/>
      <c r="NG27" s="101"/>
      <c r="NH27" s="101"/>
      <c r="NI27" s="101"/>
      <c r="NJ27" s="101"/>
      <c r="NK27" s="101"/>
      <c r="NL27" s="101"/>
      <c r="NM27" s="101"/>
      <c r="NN27" s="101"/>
      <c r="NO27" s="101"/>
      <c r="NP27" s="101"/>
      <c r="NQ27" s="101"/>
      <c r="NR27" s="101"/>
      <c r="NS27" s="101"/>
      <c r="NT27" s="101"/>
      <c r="NU27" s="101"/>
      <c r="NV27" s="101"/>
      <c r="NW27" s="101"/>
      <c r="NX27" s="101"/>
      <c r="NY27" s="101"/>
      <c r="NZ27" s="101"/>
      <c r="OA27" s="101"/>
      <c r="OB27" s="101"/>
      <c r="OC27" s="101"/>
      <c r="OD27" s="101"/>
      <c r="OE27" s="101"/>
      <c r="OF27" s="101"/>
      <c r="OG27" s="101"/>
      <c r="OH27" s="101"/>
      <c r="OI27" s="101"/>
      <c r="OJ27" s="101"/>
      <c r="OK27" s="101"/>
      <c r="OL27" s="101"/>
      <c r="OM27" s="101"/>
      <c r="ON27" s="101"/>
      <c r="OO27" s="101"/>
      <c r="OP27" s="101"/>
      <c r="OQ27" s="101"/>
      <c r="OR27" s="101"/>
      <c r="OS27" s="101"/>
      <c r="OT27" s="101"/>
      <c r="OU27" s="101"/>
      <c r="OV27" s="101"/>
      <c r="OW27" s="101"/>
      <c r="OX27" s="101"/>
      <c r="OY27" s="101"/>
      <c r="OZ27" s="101"/>
      <c r="PA27" s="101"/>
      <c r="PB27" s="101"/>
      <c r="PC27" s="101"/>
      <c r="PD27" s="101"/>
      <c r="PE27" s="101"/>
      <c r="PF27" s="101"/>
      <c r="PG27" s="101"/>
      <c r="PH27" s="101"/>
      <c r="PI27" s="101"/>
      <c r="PJ27" s="101"/>
      <c r="PK27" s="101"/>
      <c r="PL27" s="101"/>
      <c r="PM27" s="101"/>
      <c r="PN27" s="101"/>
      <c r="PO27" s="101"/>
      <c r="PP27" s="101"/>
      <c r="PQ27" s="101"/>
      <c r="PR27" s="101"/>
      <c r="PS27" s="101"/>
      <c r="PT27" s="101"/>
      <c r="PU27" s="101"/>
      <c r="PV27" s="101"/>
      <c r="PW27" s="101"/>
      <c r="PX27" s="101"/>
      <c r="PY27" s="101"/>
      <c r="PZ27" s="101"/>
      <c r="QA27" s="101"/>
      <c r="QB27" s="101"/>
      <c r="QC27" s="101"/>
      <c r="QD27" s="101"/>
      <c r="QE27" s="101"/>
      <c r="QF27" s="101"/>
      <c r="QG27" s="101"/>
      <c r="QH27" s="101"/>
      <c r="QI27" s="101"/>
      <c r="QJ27" s="101"/>
      <c r="QK27" s="101"/>
      <c r="QL27" s="101"/>
      <c r="QM27" s="101"/>
      <c r="QN27" s="101"/>
      <c r="QO27" s="101"/>
      <c r="QP27" s="101"/>
      <c r="QQ27" s="101"/>
      <c r="QR27" s="101"/>
      <c r="QS27" s="101"/>
      <c r="QT27" s="101"/>
      <c r="QU27" s="101"/>
      <c r="QV27" s="101"/>
      <c r="QW27" s="101"/>
      <c r="QX27" s="101"/>
      <c r="QY27" s="101"/>
      <c r="QZ27" s="101"/>
      <c r="RA27" s="101"/>
      <c r="RB27" s="101"/>
      <c r="RC27" s="101"/>
      <c r="RD27" s="101"/>
      <c r="RE27" s="101"/>
      <c r="RF27" s="101"/>
      <c r="RG27" s="101"/>
      <c r="RH27" s="101"/>
      <c r="RI27" s="101"/>
      <c r="RJ27" s="101"/>
      <c r="RK27" s="101"/>
      <c r="RL27" s="101"/>
      <c r="RM27" s="101"/>
      <c r="RN27" s="101"/>
      <c r="RO27" s="101"/>
      <c r="RP27" s="101"/>
      <c r="RQ27" s="101"/>
      <c r="RR27" s="101"/>
      <c r="RS27" s="101"/>
      <c r="RT27" s="101"/>
      <c r="RU27" s="101"/>
      <c r="RV27" s="101"/>
      <c r="RW27" s="101"/>
      <c r="RX27" s="101"/>
      <c r="RY27" s="101"/>
      <c r="RZ27" s="101"/>
      <c r="SA27" s="101"/>
      <c r="SB27" s="101"/>
      <c r="SC27" s="101"/>
      <c r="SD27" s="101"/>
      <c r="SE27" s="101"/>
      <c r="SF27" s="101"/>
      <c r="SG27" s="101"/>
      <c r="SH27" s="101"/>
      <c r="SI27" s="101"/>
      <c r="SJ27" s="101"/>
      <c r="SK27" s="101"/>
      <c r="SL27" s="101"/>
      <c r="SM27" s="101"/>
      <c r="SN27" s="101"/>
      <c r="SO27" s="101"/>
      <c r="SP27" s="101"/>
      <c r="SQ27" s="101"/>
      <c r="SR27" s="101"/>
      <c r="SS27" s="101"/>
      <c r="ST27" s="101"/>
      <c r="SU27" s="101"/>
      <c r="SV27" s="101"/>
      <c r="SW27" s="101"/>
      <c r="SX27" s="101"/>
      <c r="SY27" s="101"/>
      <c r="SZ27" s="101"/>
      <c r="TA27" s="101"/>
      <c r="TB27" s="101"/>
      <c r="TC27" s="101"/>
      <c r="TD27" s="101"/>
      <c r="TE27" s="101"/>
      <c r="TF27" s="101"/>
      <c r="TG27" s="101"/>
      <c r="TH27" s="101"/>
      <c r="TI27" s="101"/>
      <c r="TJ27" s="101"/>
      <c r="TK27" s="101"/>
      <c r="TL27" s="101"/>
      <c r="TM27" s="101"/>
      <c r="TN27" s="101"/>
      <c r="TO27" s="101"/>
      <c r="TP27" s="101"/>
      <c r="TQ27" s="101"/>
      <c r="TR27" s="101"/>
      <c r="TS27" s="101"/>
      <c r="TT27" s="101"/>
      <c r="TU27" s="101"/>
      <c r="TV27" s="101"/>
      <c r="TW27" s="101"/>
      <c r="TX27" s="101"/>
      <c r="TY27" s="101"/>
      <c r="TZ27" s="101"/>
      <c r="UA27" s="101"/>
      <c r="UB27" s="101"/>
      <c r="UC27" s="101"/>
      <c r="UD27" s="101"/>
      <c r="UE27" s="101"/>
      <c r="UF27" s="101"/>
      <c r="UG27" s="101"/>
      <c r="UH27" s="101"/>
      <c r="UI27" s="101"/>
      <c r="UJ27" s="101"/>
      <c r="UK27" s="101"/>
      <c r="UL27" s="101"/>
      <c r="UM27" s="101"/>
      <c r="UN27" s="101"/>
      <c r="UO27" s="101"/>
      <c r="UP27" s="101"/>
      <c r="UQ27" s="101"/>
      <c r="UR27" s="101"/>
      <c r="US27" s="101"/>
      <c r="UT27" s="101"/>
      <c r="UU27" s="101"/>
      <c r="UV27" s="101"/>
      <c r="UW27" s="101"/>
      <c r="UX27" s="101"/>
      <c r="UY27" s="101"/>
      <c r="UZ27" s="101"/>
      <c r="VA27" s="101"/>
      <c r="VB27" s="101"/>
      <c r="VC27" s="101"/>
      <c r="VD27" s="101"/>
      <c r="VE27" s="101"/>
      <c r="VF27" s="101"/>
      <c r="VG27" s="101"/>
      <c r="VH27" s="101"/>
      <c r="VI27" s="101"/>
      <c r="VJ27" s="101"/>
      <c r="VK27" s="101"/>
      <c r="VL27" s="101"/>
      <c r="VM27" s="101"/>
      <c r="VN27" s="101"/>
      <c r="VO27" s="101"/>
      <c r="VP27" s="101"/>
      <c r="VQ27" s="101"/>
      <c r="VR27" s="101"/>
      <c r="VS27" s="101"/>
      <c r="VT27" s="101"/>
      <c r="VU27" s="101"/>
      <c r="VV27" s="101"/>
      <c r="VW27" s="101"/>
      <c r="VX27" s="101"/>
      <c r="VY27" s="101"/>
      <c r="VZ27" s="101"/>
      <c r="WA27" s="101"/>
      <c r="WB27" s="101"/>
      <c r="WC27" s="101"/>
      <c r="WD27" s="101"/>
      <c r="WE27" s="101"/>
      <c r="WF27" s="101"/>
      <c r="WG27" s="101"/>
      <c r="WH27" s="101"/>
      <c r="WI27" s="101"/>
      <c r="WJ27" s="101"/>
      <c r="WK27" s="101"/>
      <c r="WL27" s="101"/>
      <c r="WM27" s="101"/>
      <c r="WN27" s="101"/>
      <c r="WO27" s="101"/>
      <c r="WP27" s="101"/>
      <c r="WQ27" s="101"/>
      <c r="WR27" s="101"/>
      <c r="WS27" s="101"/>
      <c r="WT27" s="101"/>
      <c r="WU27" s="101"/>
      <c r="WV27" s="101"/>
      <c r="WW27" s="101"/>
      <c r="WX27" s="101"/>
      <c r="WY27" s="101"/>
      <c r="WZ27" s="101"/>
      <c r="XA27" s="101"/>
      <c r="XB27" s="101"/>
      <c r="XC27" s="101"/>
      <c r="XD27" s="101"/>
      <c r="XE27" s="101"/>
      <c r="XF27" s="101"/>
      <c r="XG27" s="101"/>
      <c r="XH27" s="101"/>
      <c r="XI27" s="101"/>
      <c r="XJ27" s="101"/>
      <c r="XK27" s="101"/>
      <c r="XL27" s="101"/>
      <c r="XM27" s="101"/>
      <c r="XN27" s="101"/>
      <c r="XO27" s="101"/>
      <c r="XP27" s="101"/>
      <c r="XQ27" s="101"/>
      <c r="XR27" s="101"/>
      <c r="XS27" s="101"/>
      <c r="XT27" s="101"/>
      <c r="XU27" s="101"/>
      <c r="XV27" s="101"/>
      <c r="XW27" s="101"/>
      <c r="XX27" s="101"/>
      <c r="XY27" s="101"/>
      <c r="XZ27" s="101"/>
      <c r="YA27" s="101"/>
      <c r="YB27" s="101"/>
      <c r="YC27" s="101"/>
      <c r="YD27" s="101"/>
      <c r="YE27" s="101"/>
      <c r="YF27" s="101"/>
      <c r="YG27" s="101"/>
      <c r="YH27" s="101"/>
      <c r="YI27" s="101"/>
      <c r="YJ27" s="101"/>
      <c r="YK27" s="101"/>
      <c r="YL27" s="101"/>
      <c r="YM27" s="101"/>
      <c r="YN27" s="101"/>
      <c r="YO27" s="101"/>
      <c r="YP27" s="101"/>
      <c r="YQ27" s="101"/>
      <c r="YR27" s="101"/>
      <c r="YS27" s="101"/>
      <c r="YT27" s="101"/>
      <c r="YU27" s="101"/>
      <c r="YV27" s="101"/>
      <c r="YW27" s="101"/>
      <c r="YX27" s="101"/>
      <c r="YY27" s="101"/>
      <c r="YZ27" s="101"/>
      <c r="ZA27" s="101"/>
      <c r="ZB27" s="101"/>
      <c r="ZC27" s="101"/>
      <c r="ZD27" s="101"/>
      <c r="ZE27" s="101"/>
      <c r="ZF27" s="101"/>
      <c r="ZG27" s="101"/>
      <c r="ZH27" s="101"/>
      <c r="ZI27" s="101"/>
      <c r="ZJ27" s="101"/>
      <c r="ZK27" s="101"/>
      <c r="ZL27" s="101"/>
      <c r="ZM27" s="101"/>
      <c r="ZN27" s="101"/>
      <c r="ZO27" s="101"/>
      <c r="ZP27" s="101"/>
      <c r="ZQ27" s="101"/>
      <c r="ZR27" s="101"/>
      <c r="ZS27" s="101"/>
      <c r="ZT27" s="101"/>
      <c r="ZU27" s="101"/>
      <c r="ZV27" s="101"/>
      <c r="ZW27" s="101"/>
      <c r="ZX27" s="101"/>
      <c r="ZY27" s="101"/>
      <c r="ZZ27" s="101"/>
      <c r="AAA27" s="101"/>
      <c r="AAB27" s="101"/>
      <c r="AAC27" s="101"/>
      <c r="AAD27" s="101"/>
      <c r="AAE27" s="101"/>
      <c r="AAF27" s="101"/>
      <c r="AAG27" s="101"/>
      <c r="AAH27" s="101"/>
      <c r="AAI27" s="101"/>
      <c r="AAJ27" s="101"/>
      <c r="AAK27" s="101"/>
      <c r="AAL27" s="101"/>
      <c r="AAM27" s="101"/>
      <c r="AAN27" s="101"/>
      <c r="AAO27" s="101"/>
      <c r="AAP27" s="101"/>
      <c r="AAQ27" s="101"/>
      <c r="AAR27" s="101"/>
      <c r="AAS27" s="101"/>
      <c r="AAT27" s="101"/>
      <c r="AAU27" s="101"/>
      <c r="AAV27" s="101"/>
      <c r="AAW27" s="101"/>
      <c r="AAX27" s="101"/>
      <c r="AAY27" s="101"/>
      <c r="AAZ27" s="101"/>
      <c r="ABA27" s="101"/>
      <c r="ABB27" s="101"/>
      <c r="ABC27" s="101"/>
      <c r="ABD27" s="101"/>
      <c r="ABE27" s="101"/>
      <c r="ABF27" s="101"/>
      <c r="ABG27" s="101"/>
      <c r="ABH27" s="101"/>
      <c r="ABI27" s="101"/>
      <c r="ABJ27" s="101"/>
      <c r="ABK27" s="101"/>
      <c r="ABL27" s="101"/>
      <c r="ABM27" s="101"/>
      <c r="ABN27" s="101"/>
      <c r="ABO27" s="101"/>
      <c r="ABP27" s="101"/>
      <c r="ABQ27" s="101"/>
      <c r="ABR27" s="101"/>
      <c r="ABS27" s="101"/>
      <c r="ABT27" s="101"/>
      <c r="ABU27" s="101"/>
      <c r="ABV27" s="101"/>
      <c r="ABW27" s="101"/>
      <c r="ABX27" s="101"/>
      <c r="ABY27" s="101"/>
      <c r="ABZ27" s="101"/>
      <c r="ACA27" s="101"/>
      <c r="ACB27" s="101"/>
      <c r="ACC27" s="101"/>
      <c r="ACD27" s="101"/>
      <c r="ACE27" s="101"/>
      <c r="ACF27" s="101"/>
      <c r="ACG27" s="101"/>
      <c r="ACH27" s="101"/>
      <c r="ACI27" s="101"/>
      <c r="ACJ27" s="101"/>
      <c r="ACK27" s="101"/>
      <c r="ACL27" s="101"/>
      <c r="ACM27" s="101"/>
      <c r="ACN27" s="101"/>
      <c r="ACO27" s="101"/>
      <c r="ACP27" s="101"/>
      <c r="ACQ27" s="101"/>
      <c r="ACR27" s="101"/>
      <c r="ACS27" s="101"/>
      <c r="ACT27" s="101"/>
      <c r="ACU27" s="101"/>
      <c r="ACV27" s="101"/>
      <c r="ACW27" s="101"/>
      <c r="ACX27" s="101"/>
      <c r="ACY27" s="101"/>
      <c r="ACZ27" s="101"/>
      <c r="ADA27" s="101"/>
      <c r="ADB27" s="101"/>
      <c r="ADC27" s="101"/>
      <c r="ADD27" s="101"/>
      <c r="ADE27" s="101"/>
      <c r="ADF27" s="101"/>
      <c r="ADG27" s="101"/>
      <c r="ADH27" s="101"/>
      <c r="ADI27" s="101"/>
      <c r="ADJ27" s="101"/>
      <c r="ADK27" s="101"/>
      <c r="ADL27" s="101"/>
      <c r="ADM27" s="101"/>
      <c r="ADN27" s="101"/>
      <c r="ADO27" s="101"/>
      <c r="ADP27" s="101"/>
      <c r="ADQ27" s="101"/>
      <c r="ADR27" s="101"/>
      <c r="ADS27" s="101"/>
      <c r="ADT27" s="101"/>
      <c r="ADU27" s="101"/>
      <c r="ADV27" s="101"/>
      <c r="ADW27" s="101"/>
      <c r="ADX27" s="101"/>
      <c r="ADY27" s="101"/>
      <c r="ADZ27" s="101"/>
      <c r="AEA27" s="101"/>
      <c r="AEB27" s="101"/>
      <c r="AEC27" s="101"/>
      <c r="AED27" s="101"/>
      <c r="AEE27" s="101"/>
      <c r="AEF27" s="101"/>
      <c r="AEG27" s="101"/>
      <c r="AEH27" s="101"/>
      <c r="AEI27" s="101"/>
      <c r="AEJ27" s="101"/>
      <c r="AEK27" s="101"/>
      <c r="AEL27" s="101"/>
      <c r="AEM27" s="101"/>
      <c r="AEN27" s="101"/>
      <c r="AEO27" s="101"/>
      <c r="AEP27" s="101"/>
      <c r="AEQ27" s="101"/>
      <c r="AER27" s="101"/>
      <c r="AES27" s="101"/>
      <c r="AET27" s="101"/>
      <c r="AEU27" s="101"/>
      <c r="AEV27" s="101"/>
      <c r="AEW27" s="101"/>
      <c r="AEX27" s="101"/>
      <c r="AEY27" s="101"/>
      <c r="AEZ27" s="101"/>
      <c r="AFA27" s="101"/>
      <c r="AFB27" s="101"/>
      <c r="AFC27" s="101"/>
      <c r="AFD27" s="101"/>
      <c r="AFE27" s="101"/>
      <c r="AFF27" s="101"/>
      <c r="AFG27" s="101"/>
      <c r="AFH27" s="101"/>
      <c r="AFI27" s="101"/>
      <c r="AFJ27" s="101"/>
      <c r="AFK27" s="101"/>
      <c r="AFL27" s="101"/>
      <c r="AFM27" s="101"/>
      <c r="AFN27" s="101"/>
      <c r="AFO27" s="101"/>
      <c r="AFP27" s="101"/>
      <c r="AFQ27" s="101"/>
      <c r="AFR27" s="101"/>
      <c r="AFS27" s="101"/>
      <c r="AFT27" s="101"/>
      <c r="AFU27" s="101"/>
      <c r="AFV27" s="101"/>
      <c r="AFW27" s="101"/>
      <c r="AFX27" s="101"/>
      <c r="AFY27" s="101"/>
      <c r="AFZ27" s="101"/>
      <c r="AGA27" s="101"/>
      <c r="AGB27" s="101"/>
      <c r="AGC27" s="101"/>
      <c r="AGD27" s="101"/>
      <c r="AGE27" s="101"/>
      <c r="AGF27" s="101"/>
      <c r="AGG27" s="101"/>
      <c r="AGH27" s="101"/>
      <c r="AGI27" s="101"/>
      <c r="AGJ27" s="101"/>
      <c r="AGK27" s="101"/>
      <c r="AGL27" s="101"/>
      <c r="AGM27" s="101"/>
      <c r="AGN27" s="101"/>
      <c r="AGO27" s="101"/>
      <c r="AGP27" s="101"/>
      <c r="AGQ27" s="101"/>
      <c r="AGR27" s="101"/>
      <c r="AGS27" s="101"/>
      <c r="AGT27" s="101"/>
      <c r="AGU27" s="101"/>
      <c r="AGV27" s="101"/>
      <c r="AGW27" s="101"/>
      <c r="AGX27" s="101"/>
      <c r="AGY27" s="101"/>
      <c r="AGZ27" s="101"/>
      <c r="AHA27" s="101"/>
      <c r="AHB27" s="101"/>
      <c r="AHC27" s="101"/>
      <c r="AHD27" s="101"/>
      <c r="AHE27" s="101"/>
      <c r="AHF27" s="101"/>
      <c r="AHG27" s="101"/>
      <c r="AHH27" s="101"/>
      <c r="AHI27" s="101"/>
      <c r="AHJ27" s="101"/>
      <c r="AHK27" s="101"/>
      <c r="AHL27" s="101"/>
      <c r="AHM27" s="101"/>
      <c r="AHN27" s="101"/>
      <c r="AHO27" s="101"/>
      <c r="AHP27" s="101"/>
      <c r="AHQ27" s="101"/>
      <c r="AHR27" s="101"/>
      <c r="AHS27" s="101"/>
      <c r="AHT27" s="101"/>
      <c r="AHU27" s="101"/>
      <c r="AHV27" s="101"/>
      <c r="AHW27" s="101"/>
      <c r="AHX27" s="101"/>
      <c r="AHY27" s="101"/>
      <c r="AHZ27" s="101"/>
      <c r="AIA27" s="101"/>
      <c r="AIB27" s="101"/>
      <c r="AIC27" s="101"/>
      <c r="AID27" s="101"/>
      <c r="AIE27" s="101"/>
      <c r="AIF27" s="101"/>
      <c r="AIG27" s="101"/>
      <c r="AIH27" s="101"/>
      <c r="AII27" s="101"/>
      <c r="AIJ27" s="101"/>
      <c r="AIK27" s="101"/>
      <c r="AIL27" s="101"/>
      <c r="AIM27" s="101"/>
      <c r="AIN27" s="101"/>
      <c r="AIO27" s="101"/>
      <c r="AIP27" s="101"/>
      <c r="AIQ27" s="101"/>
      <c r="AIR27" s="101"/>
      <c r="AIS27" s="101"/>
      <c r="AIT27" s="101"/>
      <c r="AIU27" s="101"/>
      <c r="AIV27" s="101"/>
      <c r="AIW27" s="101"/>
      <c r="AIX27" s="101"/>
      <c r="AIY27" s="101"/>
      <c r="AIZ27" s="101"/>
      <c r="AJA27" s="101"/>
      <c r="AJB27" s="101"/>
      <c r="AJC27" s="101"/>
      <c r="AJD27" s="101"/>
      <c r="AJE27" s="101"/>
      <c r="AJF27" s="101"/>
      <c r="AJG27" s="101"/>
      <c r="AJH27" s="101"/>
      <c r="AJI27" s="101"/>
      <c r="AJJ27" s="101"/>
      <c r="AJK27" s="101"/>
      <c r="AJL27" s="101"/>
      <c r="AJM27" s="101"/>
      <c r="AJN27" s="101"/>
      <c r="AJO27" s="101"/>
      <c r="AJP27" s="101"/>
      <c r="AJQ27" s="101"/>
      <c r="AJR27" s="101"/>
      <c r="AJS27" s="101"/>
      <c r="AJT27" s="101"/>
      <c r="AJU27" s="101"/>
      <c r="AJV27" s="101"/>
      <c r="AJW27" s="101"/>
      <c r="AJX27" s="101"/>
      <c r="AJY27" s="101"/>
      <c r="AJZ27" s="101"/>
      <c r="AKA27" s="101"/>
      <c r="AKB27" s="101"/>
      <c r="AKC27" s="101"/>
      <c r="AKD27" s="101"/>
      <c r="AKE27" s="101"/>
      <c r="AKF27" s="101"/>
      <c r="AKG27" s="101"/>
      <c r="AKH27" s="101"/>
      <c r="AKI27" s="101"/>
      <c r="AKJ27" s="101"/>
      <c r="AKK27" s="101"/>
      <c r="AKL27" s="101"/>
      <c r="AKM27" s="101"/>
      <c r="AKN27" s="101"/>
      <c r="AKO27" s="101"/>
      <c r="AKP27" s="101"/>
      <c r="AKQ27" s="101"/>
      <c r="AKR27" s="101"/>
      <c r="AKS27" s="101"/>
      <c r="AKT27" s="101"/>
      <c r="AKU27" s="101"/>
      <c r="AKV27" s="101"/>
      <c r="AKW27" s="101"/>
      <c r="AKX27" s="101"/>
      <c r="AKY27" s="101"/>
      <c r="AKZ27" s="101"/>
      <c r="ALA27" s="101"/>
      <c r="ALB27" s="101"/>
      <c r="ALC27" s="101"/>
      <c r="ALD27" s="101"/>
      <c r="ALE27" s="101"/>
      <c r="ALF27" s="101"/>
      <c r="ALG27" s="101"/>
      <c r="ALH27" s="101"/>
      <c r="ALI27" s="101"/>
      <c r="ALJ27" s="101"/>
      <c r="ALK27" s="101"/>
      <c r="ALL27" s="101"/>
      <c r="ALM27" s="101"/>
      <c r="ALN27" s="101"/>
      <c r="ALO27" s="101"/>
      <c r="ALP27" s="101"/>
      <c r="ALQ27" s="101"/>
      <c r="ALR27" s="101"/>
      <c r="ALS27" s="101"/>
      <c r="ALT27" s="101"/>
      <c r="ALU27" s="101"/>
      <c r="ALV27" s="101"/>
      <c r="ALW27" s="101"/>
      <c r="ALX27" s="101"/>
    </row>
    <row r="28" spans="1:1020" x14ac:dyDescent="0.2">
      <c r="A28" s="290"/>
      <c r="B28" s="106"/>
      <c r="C28" s="102"/>
      <c r="D28" s="102"/>
      <c r="F28" s="102"/>
      <c r="H28" s="102"/>
      <c r="J28" s="102"/>
      <c r="K28" s="97"/>
      <c r="L28" s="100"/>
      <c r="M28" s="99"/>
      <c r="N28" s="431"/>
      <c r="Q28" s="99"/>
      <c r="R28" s="100"/>
      <c r="S28" s="100"/>
      <c r="T28" s="99"/>
      <c r="U28" s="100"/>
      <c r="V28" s="100"/>
      <c r="W28" s="100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  <c r="IU28" s="101"/>
      <c r="IV28" s="101"/>
      <c r="IW28" s="101"/>
      <c r="IX28" s="101"/>
      <c r="IY28" s="101"/>
      <c r="IZ28" s="101"/>
      <c r="JA28" s="101"/>
      <c r="JB28" s="101"/>
      <c r="JC28" s="101"/>
      <c r="JD28" s="101"/>
      <c r="JE28" s="101"/>
      <c r="JF28" s="101"/>
      <c r="JG28" s="101"/>
      <c r="JH28" s="101"/>
      <c r="JI28" s="101"/>
      <c r="JJ28" s="101"/>
      <c r="JK28" s="101"/>
      <c r="JL28" s="101"/>
      <c r="JM28" s="101"/>
      <c r="JN28" s="101"/>
      <c r="JO28" s="101"/>
      <c r="JP28" s="101"/>
      <c r="JQ28" s="101"/>
      <c r="JR28" s="101"/>
      <c r="JS28" s="101"/>
      <c r="JT28" s="101"/>
      <c r="JU28" s="101"/>
      <c r="JV28" s="101"/>
      <c r="JW28" s="101"/>
      <c r="JX28" s="101"/>
      <c r="JY28" s="101"/>
      <c r="JZ28" s="101"/>
      <c r="KA28" s="101"/>
      <c r="KB28" s="101"/>
      <c r="KC28" s="101"/>
      <c r="KD28" s="101"/>
      <c r="KE28" s="101"/>
      <c r="KF28" s="101"/>
      <c r="KG28" s="101"/>
      <c r="KH28" s="101"/>
      <c r="KI28" s="101"/>
      <c r="KJ28" s="101"/>
      <c r="KK28" s="101"/>
      <c r="KL28" s="101"/>
      <c r="KM28" s="101"/>
      <c r="KN28" s="101"/>
      <c r="KO28" s="101"/>
      <c r="KP28" s="101"/>
      <c r="KQ28" s="101"/>
      <c r="KR28" s="101"/>
      <c r="KS28" s="101"/>
      <c r="KT28" s="101"/>
      <c r="KU28" s="101"/>
      <c r="KV28" s="101"/>
      <c r="KW28" s="101"/>
      <c r="KX28" s="101"/>
      <c r="KY28" s="101"/>
      <c r="KZ28" s="101"/>
      <c r="LA28" s="101"/>
      <c r="LB28" s="101"/>
      <c r="LC28" s="101"/>
      <c r="LD28" s="101"/>
      <c r="LE28" s="101"/>
      <c r="LF28" s="101"/>
      <c r="LG28" s="101"/>
      <c r="LH28" s="101"/>
      <c r="LI28" s="101"/>
      <c r="LJ28" s="101"/>
      <c r="LK28" s="101"/>
      <c r="LL28" s="101"/>
      <c r="LM28" s="101"/>
      <c r="LN28" s="101"/>
      <c r="LO28" s="101"/>
      <c r="LP28" s="101"/>
      <c r="LQ28" s="101"/>
      <c r="LR28" s="101"/>
      <c r="LS28" s="101"/>
      <c r="LT28" s="101"/>
      <c r="LU28" s="101"/>
      <c r="LV28" s="101"/>
      <c r="LW28" s="101"/>
      <c r="LX28" s="101"/>
      <c r="LY28" s="101"/>
      <c r="LZ28" s="101"/>
      <c r="MA28" s="101"/>
      <c r="MB28" s="101"/>
      <c r="MC28" s="101"/>
      <c r="MD28" s="101"/>
      <c r="ME28" s="101"/>
      <c r="MF28" s="101"/>
      <c r="MG28" s="101"/>
      <c r="MH28" s="101"/>
      <c r="MI28" s="101"/>
      <c r="MJ28" s="101"/>
      <c r="MK28" s="101"/>
      <c r="ML28" s="101"/>
      <c r="MM28" s="101"/>
      <c r="MN28" s="101"/>
      <c r="MO28" s="101"/>
      <c r="MP28" s="101"/>
      <c r="MQ28" s="101"/>
      <c r="MR28" s="101"/>
      <c r="MS28" s="101"/>
      <c r="MT28" s="101"/>
      <c r="MU28" s="101"/>
      <c r="MV28" s="101"/>
      <c r="MW28" s="101"/>
      <c r="MX28" s="101"/>
      <c r="MY28" s="101"/>
      <c r="MZ28" s="101"/>
      <c r="NA28" s="101"/>
      <c r="NB28" s="101"/>
      <c r="NC28" s="101"/>
      <c r="ND28" s="101"/>
      <c r="NE28" s="101"/>
      <c r="NF28" s="101"/>
      <c r="NG28" s="101"/>
      <c r="NH28" s="101"/>
      <c r="NI28" s="101"/>
      <c r="NJ28" s="101"/>
      <c r="NK28" s="101"/>
      <c r="NL28" s="101"/>
      <c r="NM28" s="101"/>
      <c r="NN28" s="101"/>
      <c r="NO28" s="101"/>
      <c r="NP28" s="101"/>
      <c r="NQ28" s="101"/>
      <c r="NR28" s="101"/>
      <c r="NS28" s="101"/>
      <c r="NT28" s="101"/>
      <c r="NU28" s="101"/>
      <c r="NV28" s="101"/>
      <c r="NW28" s="101"/>
      <c r="NX28" s="101"/>
      <c r="NY28" s="101"/>
      <c r="NZ28" s="101"/>
      <c r="OA28" s="101"/>
      <c r="OB28" s="101"/>
      <c r="OC28" s="101"/>
      <c r="OD28" s="101"/>
      <c r="OE28" s="101"/>
      <c r="OF28" s="101"/>
      <c r="OG28" s="101"/>
      <c r="OH28" s="101"/>
      <c r="OI28" s="101"/>
      <c r="OJ28" s="101"/>
      <c r="OK28" s="101"/>
      <c r="OL28" s="101"/>
      <c r="OM28" s="101"/>
      <c r="ON28" s="101"/>
      <c r="OO28" s="101"/>
      <c r="OP28" s="101"/>
      <c r="OQ28" s="101"/>
      <c r="OR28" s="101"/>
      <c r="OS28" s="101"/>
      <c r="OT28" s="101"/>
      <c r="OU28" s="101"/>
      <c r="OV28" s="101"/>
      <c r="OW28" s="101"/>
      <c r="OX28" s="101"/>
      <c r="OY28" s="101"/>
      <c r="OZ28" s="101"/>
      <c r="PA28" s="101"/>
      <c r="PB28" s="101"/>
      <c r="PC28" s="101"/>
      <c r="PD28" s="101"/>
      <c r="PE28" s="101"/>
      <c r="PF28" s="101"/>
      <c r="PG28" s="101"/>
      <c r="PH28" s="101"/>
      <c r="PI28" s="101"/>
      <c r="PJ28" s="101"/>
      <c r="PK28" s="101"/>
      <c r="PL28" s="101"/>
      <c r="PM28" s="101"/>
      <c r="PN28" s="101"/>
      <c r="PO28" s="101"/>
      <c r="PP28" s="101"/>
      <c r="PQ28" s="101"/>
      <c r="PR28" s="101"/>
      <c r="PS28" s="101"/>
      <c r="PT28" s="101"/>
      <c r="PU28" s="101"/>
      <c r="PV28" s="101"/>
      <c r="PW28" s="101"/>
      <c r="PX28" s="101"/>
      <c r="PY28" s="101"/>
      <c r="PZ28" s="101"/>
      <c r="QA28" s="101"/>
      <c r="QB28" s="101"/>
      <c r="QC28" s="101"/>
      <c r="QD28" s="101"/>
      <c r="QE28" s="101"/>
      <c r="QF28" s="101"/>
      <c r="QG28" s="101"/>
      <c r="QH28" s="101"/>
      <c r="QI28" s="101"/>
      <c r="QJ28" s="101"/>
      <c r="QK28" s="101"/>
      <c r="QL28" s="101"/>
      <c r="QM28" s="101"/>
      <c r="QN28" s="101"/>
      <c r="QO28" s="101"/>
      <c r="QP28" s="101"/>
      <c r="QQ28" s="101"/>
      <c r="QR28" s="101"/>
      <c r="QS28" s="101"/>
      <c r="QT28" s="101"/>
      <c r="QU28" s="101"/>
      <c r="QV28" s="101"/>
      <c r="QW28" s="101"/>
      <c r="QX28" s="101"/>
      <c r="QY28" s="101"/>
      <c r="QZ28" s="101"/>
      <c r="RA28" s="101"/>
      <c r="RB28" s="101"/>
      <c r="RC28" s="101"/>
      <c r="RD28" s="101"/>
      <c r="RE28" s="101"/>
      <c r="RF28" s="101"/>
      <c r="RG28" s="101"/>
      <c r="RH28" s="101"/>
      <c r="RI28" s="101"/>
      <c r="RJ28" s="101"/>
      <c r="RK28" s="101"/>
      <c r="RL28" s="101"/>
      <c r="RM28" s="101"/>
      <c r="RN28" s="101"/>
      <c r="RO28" s="101"/>
      <c r="RP28" s="101"/>
      <c r="RQ28" s="101"/>
      <c r="RR28" s="101"/>
      <c r="RS28" s="101"/>
      <c r="RT28" s="101"/>
      <c r="RU28" s="101"/>
      <c r="RV28" s="101"/>
      <c r="RW28" s="101"/>
      <c r="RX28" s="101"/>
      <c r="RY28" s="101"/>
      <c r="RZ28" s="101"/>
      <c r="SA28" s="101"/>
      <c r="SB28" s="101"/>
      <c r="SC28" s="101"/>
      <c r="SD28" s="101"/>
      <c r="SE28" s="101"/>
      <c r="SF28" s="101"/>
      <c r="SG28" s="101"/>
      <c r="SH28" s="101"/>
      <c r="SI28" s="101"/>
      <c r="SJ28" s="101"/>
      <c r="SK28" s="101"/>
      <c r="SL28" s="101"/>
      <c r="SM28" s="101"/>
      <c r="SN28" s="101"/>
      <c r="SO28" s="101"/>
      <c r="SP28" s="101"/>
      <c r="SQ28" s="101"/>
      <c r="SR28" s="101"/>
      <c r="SS28" s="101"/>
      <c r="ST28" s="101"/>
      <c r="SU28" s="101"/>
      <c r="SV28" s="101"/>
      <c r="SW28" s="101"/>
      <c r="SX28" s="101"/>
      <c r="SY28" s="101"/>
      <c r="SZ28" s="101"/>
      <c r="TA28" s="101"/>
      <c r="TB28" s="101"/>
      <c r="TC28" s="101"/>
      <c r="TD28" s="101"/>
      <c r="TE28" s="101"/>
      <c r="TF28" s="101"/>
      <c r="TG28" s="101"/>
      <c r="TH28" s="101"/>
      <c r="TI28" s="101"/>
      <c r="TJ28" s="101"/>
      <c r="TK28" s="101"/>
      <c r="TL28" s="101"/>
      <c r="TM28" s="101"/>
      <c r="TN28" s="101"/>
      <c r="TO28" s="101"/>
      <c r="TP28" s="101"/>
      <c r="TQ28" s="101"/>
      <c r="TR28" s="101"/>
      <c r="TS28" s="101"/>
      <c r="TT28" s="101"/>
      <c r="TU28" s="101"/>
      <c r="TV28" s="101"/>
      <c r="TW28" s="101"/>
      <c r="TX28" s="101"/>
      <c r="TY28" s="101"/>
      <c r="TZ28" s="101"/>
      <c r="UA28" s="101"/>
      <c r="UB28" s="101"/>
      <c r="UC28" s="101"/>
      <c r="UD28" s="101"/>
      <c r="UE28" s="101"/>
      <c r="UF28" s="101"/>
      <c r="UG28" s="101"/>
      <c r="UH28" s="101"/>
      <c r="UI28" s="101"/>
      <c r="UJ28" s="101"/>
      <c r="UK28" s="101"/>
      <c r="UL28" s="101"/>
      <c r="UM28" s="101"/>
      <c r="UN28" s="101"/>
      <c r="UO28" s="101"/>
      <c r="UP28" s="101"/>
      <c r="UQ28" s="101"/>
      <c r="UR28" s="101"/>
      <c r="US28" s="101"/>
      <c r="UT28" s="101"/>
      <c r="UU28" s="101"/>
      <c r="UV28" s="101"/>
      <c r="UW28" s="101"/>
      <c r="UX28" s="101"/>
      <c r="UY28" s="101"/>
      <c r="UZ28" s="101"/>
      <c r="VA28" s="101"/>
      <c r="VB28" s="101"/>
      <c r="VC28" s="101"/>
      <c r="VD28" s="101"/>
      <c r="VE28" s="101"/>
      <c r="VF28" s="101"/>
      <c r="VG28" s="101"/>
      <c r="VH28" s="101"/>
      <c r="VI28" s="101"/>
      <c r="VJ28" s="101"/>
      <c r="VK28" s="101"/>
      <c r="VL28" s="101"/>
      <c r="VM28" s="101"/>
      <c r="VN28" s="101"/>
      <c r="VO28" s="101"/>
      <c r="VP28" s="101"/>
      <c r="VQ28" s="101"/>
      <c r="VR28" s="101"/>
      <c r="VS28" s="101"/>
      <c r="VT28" s="101"/>
      <c r="VU28" s="101"/>
      <c r="VV28" s="101"/>
      <c r="VW28" s="101"/>
      <c r="VX28" s="101"/>
      <c r="VY28" s="101"/>
      <c r="VZ28" s="101"/>
      <c r="WA28" s="101"/>
      <c r="WB28" s="101"/>
      <c r="WC28" s="101"/>
      <c r="WD28" s="101"/>
      <c r="WE28" s="101"/>
      <c r="WF28" s="101"/>
      <c r="WG28" s="101"/>
      <c r="WH28" s="101"/>
      <c r="WI28" s="101"/>
      <c r="WJ28" s="101"/>
      <c r="WK28" s="101"/>
      <c r="WL28" s="101"/>
      <c r="WM28" s="101"/>
      <c r="WN28" s="101"/>
      <c r="WO28" s="101"/>
      <c r="WP28" s="101"/>
      <c r="WQ28" s="101"/>
      <c r="WR28" s="101"/>
      <c r="WS28" s="101"/>
      <c r="WT28" s="101"/>
      <c r="WU28" s="101"/>
      <c r="WV28" s="101"/>
      <c r="WW28" s="101"/>
      <c r="WX28" s="101"/>
      <c r="WY28" s="101"/>
      <c r="WZ28" s="101"/>
      <c r="XA28" s="101"/>
      <c r="XB28" s="101"/>
      <c r="XC28" s="101"/>
      <c r="XD28" s="101"/>
      <c r="XE28" s="101"/>
      <c r="XF28" s="101"/>
      <c r="XG28" s="101"/>
      <c r="XH28" s="101"/>
      <c r="XI28" s="101"/>
      <c r="XJ28" s="101"/>
      <c r="XK28" s="101"/>
      <c r="XL28" s="101"/>
      <c r="XM28" s="101"/>
      <c r="XN28" s="101"/>
      <c r="XO28" s="101"/>
      <c r="XP28" s="101"/>
      <c r="XQ28" s="101"/>
      <c r="XR28" s="101"/>
      <c r="XS28" s="101"/>
      <c r="XT28" s="101"/>
      <c r="XU28" s="101"/>
      <c r="XV28" s="101"/>
      <c r="XW28" s="101"/>
      <c r="XX28" s="101"/>
      <c r="XY28" s="101"/>
      <c r="XZ28" s="101"/>
      <c r="YA28" s="101"/>
      <c r="YB28" s="101"/>
      <c r="YC28" s="101"/>
      <c r="YD28" s="101"/>
      <c r="YE28" s="101"/>
      <c r="YF28" s="101"/>
      <c r="YG28" s="101"/>
      <c r="YH28" s="101"/>
      <c r="YI28" s="101"/>
      <c r="YJ28" s="101"/>
      <c r="YK28" s="101"/>
      <c r="YL28" s="101"/>
      <c r="YM28" s="101"/>
      <c r="YN28" s="101"/>
      <c r="YO28" s="101"/>
      <c r="YP28" s="101"/>
      <c r="YQ28" s="101"/>
      <c r="YR28" s="101"/>
      <c r="YS28" s="101"/>
      <c r="YT28" s="101"/>
      <c r="YU28" s="101"/>
      <c r="YV28" s="101"/>
      <c r="YW28" s="101"/>
      <c r="YX28" s="101"/>
      <c r="YY28" s="101"/>
      <c r="YZ28" s="101"/>
      <c r="ZA28" s="101"/>
      <c r="ZB28" s="101"/>
      <c r="ZC28" s="101"/>
      <c r="ZD28" s="101"/>
      <c r="ZE28" s="101"/>
      <c r="ZF28" s="101"/>
      <c r="ZG28" s="101"/>
      <c r="ZH28" s="101"/>
      <c r="ZI28" s="101"/>
      <c r="ZJ28" s="101"/>
      <c r="ZK28" s="101"/>
      <c r="ZL28" s="101"/>
      <c r="ZM28" s="101"/>
      <c r="ZN28" s="101"/>
      <c r="ZO28" s="101"/>
      <c r="ZP28" s="101"/>
      <c r="ZQ28" s="101"/>
      <c r="ZR28" s="101"/>
      <c r="ZS28" s="101"/>
      <c r="ZT28" s="101"/>
      <c r="ZU28" s="101"/>
      <c r="ZV28" s="101"/>
      <c r="ZW28" s="101"/>
      <c r="ZX28" s="101"/>
      <c r="ZY28" s="101"/>
      <c r="ZZ28" s="101"/>
      <c r="AAA28" s="101"/>
      <c r="AAB28" s="101"/>
      <c r="AAC28" s="101"/>
      <c r="AAD28" s="101"/>
      <c r="AAE28" s="101"/>
      <c r="AAF28" s="101"/>
      <c r="AAG28" s="101"/>
      <c r="AAH28" s="101"/>
      <c r="AAI28" s="101"/>
      <c r="AAJ28" s="101"/>
      <c r="AAK28" s="101"/>
      <c r="AAL28" s="101"/>
      <c r="AAM28" s="101"/>
      <c r="AAN28" s="101"/>
      <c r="AAO28" s="101"/>
      <c r="AAP28" s="101"/>
      <c r="AAQ28" s="101"/>
      <c r="AAR28" s="101"/>
      <c r="AAS28" s="101"/>
      <c r="AAT28" s="101"/>
      <c r="AAU28" s="101"/>
      <c r="AAV28" s="101"/>
      <c r="AAW28" s="101"/>
      <c r="AAX28" s="101"/>
      <c r="AAY28" s="101"/>
      <c r="AAZ28" s="101"/>
      <c r="ABA28" s="101"/>
      <c r="ABB28" s="101"/>
      <c r="ABC28" s="101"/>
      <c r="ABD28" s="101"/>
      <c r="ABE28" s="101"/>
      <c r="ABF28" s="101"/>
      <c r="ABG28" s="101"/>
      <c r="ABH28" s="101"/>
      <c r="ABI28" s="101"/>
      <c r="ABJ28" s="101"/>
      <c r="ABK28" s="101"/>
      <c r="ABL28" s="101"/>
      <c r="ABM28" s="101"/>
      <c r="ABN28" s="101"/>
      <c r="ABO28" s="101"/>
      <c r="ABP28" s="101"/>
      <c r="ABQ28" s="101"/>
      <c r="ABR28" s="101"/>
      <c r="ABS28" s="101"/>
      <c r="ABT28" s="101"/>
      <c r="ABU28" s="101"/>
      <c r="ABV28" s="101"/>
      <c r="ABW28" s="101"/>
      <c r="ABX28" s="101"/>
      <c r="ABY28" s="101"/>
      <c r="ABZ28" s="101"/>
      <c r="ACA28" s="101"/>
      <c r="ACB28" s="101"/>
      <c r="ACC28" s="101"/>
      <c r="ACD28" s="101"/>
      <c r="ACE28" s="101"/>
      <c r="ACF28" s="101"/>
      <c r="ACG28" s="101"/>
      <c r="ACH28" s="101"/>
      <c r="ACI28" s="101"/>
      <c r="ACJ28" s="101"/>
      <c r="ACK28" s="101"/>
      <c r="ACL28" s="101"/>
      <c r="ACM28" s="101"/>
      <c r="ACN28" s="101"/>
      <c r="ACO28" s="101"/>
      <c r="ACP28" s="101"/>
      <c r="ACQ28" s="101"/>
      <c r="ACR28" s="101"/>
      <c r="ACS28" s="101"/>
      <c r="ACT28" s="101"/>
      <c r="ACU28" s="101"/>
      <c r="ACV28" s="101"/>
      <c r="ACW28" s="101"/>
      <c r="ACX28" s="101"/>
      <c r="ACY28" s="101"/>
      <c r="ACZ28" s="101"/>
      <c r="ADA28" s="101"/>
      <c r="ADB28" s="101"/>
      <c r="ADC28" s="101"/>
      <c r="ADD28" s="101"/>
      <c r="ADE28" s="101"/>
      <c r="ADF28" s="101"/>
      <c r="ADG28" s="101"/>
      <c r="ADH28" s="101"/>
      <c r="ADI28" s="101"/>
      <c r="ADJ28" s="101"/>
      <c r="ADK28" s="101"/>
      <c r="ADL28" s="101"/>
      <c r="ADM28" s="101"/>
      <c r="ADN28" s="101"/>
      <c r="ADO28" s="101"/>
      <c r="ADP28" s="101"/>
      <c r="ADQ28" s="101"/>
      <c r="ADR28" s="101"/>
      <c r="ADS28" s="101"/>
      <c r="ADT28" s="101"/>
      <c r="ADU28" s="101"/>
      <c r="ADV28" s="101"/>
      <c r="ADW28" s="101"/>
      <c r="ADX28" s="101"/>
      <c r="ADY28" s="101"/>
      <c r="ADZ28" s="101"/>
      <c r="AEA28" s="101"/>
      <c r="AEB28" s="101"/>
      <c r="AEC28" s="101"/>
      <c r="AED28" s="101"/>
      <c r="AEE28" s="101"/>
      <c r="AEF28" s="101"/>
      <c r="AEG28" s="101"/>
      <c r="AEH28" s="101"/>
      <c r="AEI28" s="101"/>
      <c r="AEJ28" s="101"/>
      <c r="AEK28" s="101"/>
      <c r="AEL28" s="101"/>
      <c r="AEM28" s="101"/>
      <c r="AEN28" s="101"/>
      <c r="AEO28" s="101"/>
      <c r="AEP28" s="101"/>
      <c r="AEQ28" s="101"/>
      <c r="AER28" s="101"/>
      <c r="AES28" s="101"/>
      <c r="AET28" s="101"/>
      <c r="AEU28" s="101"/>
      <c r="AEV28" s="101"/>
      <c r="AEW28" s="101"/>
      <c r="AEX28" s="101"/>
      <c r="AEY28" s="101"/>
      <c r="AEZ28" s="101"/>
      <c r="AFA28" s="101"/>
      <c r="AFB28" s="101"/>
      <c r="AFC28" s="101"/>
      <c r="AFD28" s="101"/>
      <c r="AFE28" s="101"/>
      <c r="AFF28" s="101"/>
      <c r="AFG28" s="101"/>
      <c r="AFH28" s="101"/>
      <c r="AFI28" s="101"/>
      <c r="AFJ28" s="101"/>
      <c r="AFK28" s="101"/>
      <c r="AFL28" s="101"/>
      <c r="AFM28" s="101"/>
      <c r="AFN28" s="101"/>
      <c r="AFO28" s="101"/>
      <c r="AFP28" s="101"/>
      <c r="AFQ28" s="101"/>
      <c r="AFR28" s="101"/>
      <c r="AFS28" s="101"/>
      <c r="AFT28" s="101"/>
      <c r="AFU28" s="101"/>
      <c r="AFV28" s="101"/>
      <c r="AFW28" s="101"/>
      <c r="AFX28" s="101"/>
      <c r="AFY28" s="101"/>
      <c r="AFZ28" s="101"/>
      <c r="AGA28" s="101"/>
      <c r="AGB28" s="101"/>
      <c r="AGC28" s="101"/>
      <c r="AGD28" s="101"/>
      <c r="AGE28" s="101"/>
      <c r="AGF28" s="101"/>
      <c r="AGG28" s="101"/>
      <c r="AGH28" s="101"/>
      <c r="AGI28" s="101"/>
      <c r="AGJ28" s="101"/>
      <c r="AGK28" s="101"/>
      <c r="AGL28" s="101"/>
      <c r="AGM28" s="101"/>
      <c r="AGN28" s="101"/>
      <c r="AGO28" s="101"/>
      <c r="AGP28" s="101"/>
      <c r="AGQ28" s="101"/>
      <c r="AGR28" s="101"/>
      <c r="AGS28" s="101"/>
      <c r="AGT28" s="101"/>
      <c r="AGU28" s="101"/>
      <c r="AGV28" s="101"/>
      <c r="AGW28" s="101"/>
      <c r="AGX28" s="101"/>
      <c r="AGY28" s="101"/>
      <c r="AGZ28" s="101"/>
      <c r="AHA28" s="101"/>
      <c r="AHB28" s="101"/>
      <c r="AHC28" s="101"/>
      <c r="AHD28" s="101"/>
      <c r="AHE28" s="101"/>
      <c r="AHF28" s="101"/>
      <c r="AHG28" s="101"/>
      <c r="AHH28" s="101"/>
      <c r="AHI28" s="101"/>
      <c r="AHJ28" s="101"/>
      <c r="AHK28" s="101"/>
      <c r="AHL28" s="101"/>
      <c r="AHM28" s="101"/>
      <c r="AHN28" s="101"/>
      <c r="AHO28" s="101"/>
      <c r="AHP28" s="101"/>
      <c r="AHQ28" s="101"/>
      <c r="AHR28" s="101"/>
      <c r="AHS28" s="101"/>
      <c r="AHT28" s="101"/>
      <c r="AHU28" s="101"/>
      <c r="AHV28" s="101"/>
      <c r="AHW28" s="101"/>
      <c r="AHX28" s="101"/>
      <c r="AHY28" s="101"/>
      <c r="AHZ28" s="101"/>
      <c r="AIA28" s="101"/>
      <c r="AIB28" s="101"/>
      <c r="AIC28" s="101"/>
      <c r="AID28" s="101"/>
      <c r="AIE28" s="101"/>
      <c r="AIF28" s="101"/>
      <c r="AIG28" s="101"/>
      <c r="AIH28" s="101"/>
      <c r="AII28" s="101"/>
      <c r="AIJ28" s="101"/>
      <c r="AIK28" s="101"/>
      <c r="AIL28" s="101"/>
      <c r="AIM28" s="101"/>
      <c r="AIN28" s="101"/>
      <c r="AIO28" s="101"/>
      <c r="AIP28" s="101"/>
      <c r="AIQ28" s="101"/>
      <c r="AIR28" s="101"/>
      <c r="AIS28" s="101"/>
      <c r="AIT28" s="101"/>
      <c r="AIU28" s="101"/>
      <c r="AIV28" s="101"/>
      <c r="AIW28" s="101"/>
      <c r="AIX28" s="101"/>
      <c r="AIY28" s="101"/>
      <c r="AIZ28" s="101"/>
      <c r="AJA28" s="101"/>
      <c r="AJB28" s="101"/>
      <c r="AJC28" s="101"/>
      <c r="AJD28" s="101"/>
      <c r="AJE28" s="101"/>
      <c r="AJF28" s="101"/>
      <c r="AJG28" s="101"/>
      <c r="AJH28" s="101"/>
      <c r="AJI28" s="101"/>
      <c r="AJJ28" s="101"/>
      <c r="AJK28" s="101"/>
      <c r="AJL28" s="101"/>
      <c r="AJM28" s="101"/>
      <c r="AJN28" s="101"/>
      <c r="AJO28" s="101"/>
      <c r="AJP28" s="101"/>
      <c r="AJQ28" s="101"/>
      <c r="AJR28" s="101"/>
      <c r="AJS28" s="101"/>
      <c r="AJT28" s="101"/>
      <c r="AJU28" s="101"/>
      <c r="AJV28" s="101"/>
      <c r="AJW28" s="101"/>
      <c r="AJX28" s="101"/>
      <c r="AJY28" s="101"/>
      <c r="AJZ28" s="101"/>
      <c r="AKA28" s="101"/>
      <c r="AKB28" s="101"/>
      <c r="AKC28" s="101"/>
      <c r="AKD28" s="101"/>
      <c r="AKE28" s="101"/>
      <c r="AKF28" s="101"/>
      <c r="AKG28" s="101"/>
      <c r="AKH28" s="101"/>
      <c r="AKI28" s="101"/>
      <c r="AKJ28" s="101"/>
      <c r="AKK28" s="101"/>
      <c r="AKL28" s="101"/>
      <c r="AKM28" s="101"/>
      <c r="AKN28" s="101"/>
      <c r="AKO28" s="101"/>
      <c r="AKP28" s="101"/>
      <c r="AKQ28" s="101"/>
      <c r="AKR28" s="101"/>
      <c r="AKS28" s="101"/>
      <c r="AKT28" s="101"/>
      <c r="AKU28" s="101"/>
      <c r="AKV28" s="101"/>
      <c r="AKW28" s="101"/>
      <c r="AKX28" s="101"/>
      <c r="AKY28" s="101"/>
      <c r="AKZ28" s="101"/>
      <c r="ALA28" s="101"/>
      <c r="ALB28" s="101"/>
      <c r="ALC28" s="101"/>
      <c r="ALD28" s="101"/>
      <c r="ALE28" s="101"/>
      <c r="ALF28" s="101"/>
      <c r="ALG28" s="101"/>
      <c r="ALH28" s="101"/>
      <c r="ALI28" s="101"/>
      <c r="ALJ28" s="101"/>
      <c r="ALK28" s="101"/>
      <c r="ALL28" s="101"/>
      <c r="ALM28" s="101"/>
      <c r="ALN28" s="101"/>
      <c r="ALO28" s="101"/>
      <c r="ALP28" s="101"/>
      <c r="ALQ28" s="101"/>
      <c r="ALR28" s="101"/>
      <c r="ALS28" s="101"/>
      <c r="ALT28" s="101"/>
      <c r="ALU28" s="101"/>
      <c r="ALV28" s="101"/>
      <c r="ALW28" s="101"/>
      <c r="ALX28" s="101"/>
    </row>
    <row r="29" spans="1:1020" x14ac:dyDescent="0.2">
      <c r="A29" s="86" t="s">
        <v>1657</v>
      </c>
      <c r="B29" s="106"/>
      <c r="C29" s="102"/>
      <c r="D29" s="102"/>
      <c r="F29" s="102"/>
      <c r="H29" s="102"/>
      <c r="J29" s="102"/>
      <c r="K29" s="97"/>
      <c r="L29" s="100"/>
      <c r="M29" s="99"/>
      <c r="N29" s="431"/>
      <c r="Q29" s="99"/>
      <c r="R29" s="100"/>
      <c r="S29" s="100"/>
      <c r="T29" s="99"/>
      <c r="U29" s="100"/>
      <c r="V29" s="100"/>
      <c r="W29" s="100"/>
      <c r="X29" s="93" t="s">
        <v>1660</v>
      </c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  <c r="IU29" s="101"/>
      <c r="IV29" s="101"/>
      <c r="IW29" s="101"/>
      <c r="IX29" s="101"/>
      <c r="IY29" s="101"/>
      <c r="IZ29" s="101"/>
      <c r="JA29" s="101"/>
      <c r="JB29" s="101"/>
      <c r="JC29" s="101"/>
      <c r="JD29" s="101"/>
      <c r="JE29" s="101"/>
      <c r="JF29" s="101"/>
      <c r="JG29" s="101"/>
      <c r="JH29" s="101"/>
      <c r="JI29" s="101"/>
      <c r="JJ29" s="101"/>
      <c r="JK29" s="101"/>
      <c r="JL29" s="101"/>
      <c r="JM29" s="101"/>
      <c r="JN29" s="101"/>
      <c r="JO29" s="101"/>
      <c r="JP29" s="101"/>
      <c r="JQ29" s="101"/>
      <c r="JR29" s="101"/>
      <c r="JS29" s="101"/>
      <c r="JT29" s="101"/>
      <c r="JU29" s="101"/>
      <c r="JV29" s="101"/>
      <c r="JW29" s="101"/>
      <c r="JX29" s="101"/>
      <c r="JY29" s="101"/>
      <c r="JZ29" s="101"/>
      <c r="KA29" s="101"/>
      <c r="KB29" s="101"/>
      <c r="KC29" s="101"/>
      <c r="KD29" s="101"/>
      <c r="KE29" s="101"/>
      <c r="KF29" s="101"/>
      <c r="KG29" s="101"/>
      <c r="KH29" s="101"/>
      <c r="KI29" s="101"/>
      <c r="KJ29" s="101"/>
      <c r="KK29" s="101"/>
      <c r="KL29" s="101"/>
      <c r="KM29" s="101"/>
      <c r="KN29" s="101"/>
      <c r="KO29" s="101"/>
      <c r="KP29" s="101"/>
      <c r="KQ29" s="101"/>
      <c r="KR29" s="101"/>
      <c r="KS29" s="101"/>
      <c r="KT29" s="101"/>
      <c r="KU29" s="101"/>
      <c r="KV29" s="101"/>
      <c r="KW29" s="101"/>
      <c r="KX29" s="101"/>
      <c r="KY29" s="101"/>
      <c r="KZ29" s="101"/>
      <c r="LA29" s="101"/>
      <c r="LB29" s="101"/>
      <c r="LC29" s="101"/>
      <c r="LD29" s="101"/>
      <c r="LE29" s="101"/>
      <c r="LF29" s="101"/>
      <c r="LG29" s="101"/>
      <c r="LH29" s="101"/>
      <c r="LI29" s="101"/>
      <c r="LJ29" s="101"/>
      <c r="LK29" s="101"/>
      <c r="LL29" s="101"/>
      <c r="LM29" s="101"/>
      <c r="LN29" s="101"/>
      <c r="LO29" s="101"/>
      <c r="LP29" s="101"/>
      <c r="LQ29" s="101"/>
      <c r="LR29" s="101"/>
      <c r="LS29" s="101"/>
      <c r="LT29" s="101"/>
      <c r="LU29" s="101"/>
      <c r="LV29" s="101"/>
      <c r="LW29" s="101"/>
      <c r="LX29" s="101"/>
      <c r="LY29" s="101"/>
      <c r="LZ29" s="101"/>
      <c r="MA29" s="101"/>
      <c r="MB29" s="101"/>
      <c r="MC29" s="101"/>
      <c r="MD29" s="101"/>
      <c r="ME29" s="101"/>
      <c r="MF29" s="101"/>
      <c r="MG29" s="101"/>
      <c r="MH29" s="101"/>
      <c r="MI29" s="101"/>
      <c r="MJ29" s="101"/>
      <c r="MK29" s="101"/>
      <c r="ML29" s="101"/>
      <c r="MM29" s="101"/>
      <c r="MN29" s="101"/>
      <c r="MO29" s="101"/>
      <c r="MP29" s="101"/>
      <c r="MQ29" s="101"/>
      <c r="MR29" s="101"/>
      <c r="MS29" s="101"/>
      <c r="MT29" s="101"/>
      <c r="MU29" s="101"/>
      <c r="MV29" s="101"/>
      <c r="MW29" s="101"/>
      <c r="MX29" s="101"/>
      <c r="MY29" s="101"/>
      <c r="MZ29" s="101"/>
      <c r="NA29" s="101"/>
      <c r="NB29" s="101"/>
      <c r="NC29" s="101"/>
      <c r="ND29" s="101"/>
      <c r="NE29" s="101"/>
      <c r="NF29" s="101"/>
      <c r="NG29" s="101"/>
      <c r="NH29" s="101"/>
      <c r="NI29" s="101"/>
      <c r="NJ29" s="101"/>
      <c r="NK29" s="101"/>
      <c r="NL29" s="101"/>
      <c r="NM29" s="101"/>
      <c r="NN29" s="101"/>
      <c r="NO29" s="101"/>
      <c r="NP29" s="101"/>
      <c r="NQ29" s="101"/>
      <c r="NR29" s="101"/>
      <c r="NS29" s="101"/>
      <c r="NT29" s="101"/>
      <c r="NU29" s="101"/>
      <c r="NV29" s="101"/>
      <c r="NW29" s="101"/>
      <c r="NX29" s="101"/>
      <c r="NY29" s="101"/>
      <c r="NZ29" s="101"/>
      <c r="OA29" s="101"/>
      <c r="OB29" s="101"/>
      <c r="OC29" s="101"/>
      <c r="OD29" s="101"/>
      <c r="OE29" s="101"/>
      <c r="OF29" s="101"/>
      <c r="OG29" s="101"/>
      <c r="OH29" s="101"/>
      <c r="OI29" s="101"/>
      <c r="OJ29" s="101"/>
      <c r="OK29" s="101"/>
      <c r="OL29" s="101"/>
      <c r="OM29" s="101"/>
      <c r="ON29" s="101"/>
      <c r="OO29" s="101"/>
      <c r="OP29" s="101"/>
      <c r="OQ29" s="101"/>
      <c r="OR29" s="101"/>
      <c r="OS29" s="101"/>
      <c r="OT29" s="101"/>
      <c r="OU29" s="101"/>
      <c r="OV29" s="101"/>
      <c r="OW29" s="101"/>
      <c r="OX29" s="101"/>
      <c r="OY29" s="101"/>
      <c r="OZ29" s="101"/>
      <c r="PA29" s="101"/>
      <c r="PB29" s="101"/>
      <c r="PC29" s="101"/>
      <c r="PD29" s="101"/>
      <c r="PE29" s="101"/>
      <c r="PF29" s="101"/>
      <c r="PG29" s="101"/>
      <c r="PH29" s="101"/>
      <c r="PI29" s="101"/>
      <c r="PJ29" s="101"/>
      <c r="PK29" s="101"/>
      <c r="PL29" s="101"/>
      <c r="PM29" s="101"/>
      <c r="PN29" s="101"/>
      <c r="PO29" s="101"/>
      <c r="PP29" s="101"/>
      <c r="PQ29" s="101"/>
      <c r="PR29" s="101"/>
      <c r="PS29" s="101"/>
      <c r="PT29" s="101"/>
      <c r="PU29" s="101"/>
      <c r="PV29" s="101"/>
      <c r="PW29" s="101"/>
      <c r="PX29" s="101"/>
      <c r="PY29" s="101"/>
      <c r="PZ29" s="101"/>
      <c r="QA29" s="101"/>
      <c r="QB29" s="101"/>
      <c r="QC29" s="101"/>
      <c r="QD29" s="101"/>
      <c r="QE29" s="101"/>
      <c r="QF29" s="101"/>
      <c r="QG29" s="101"/>
      <c r="QH29" s="101"/>
      <c r="QI29" s="101"/>
      <c r="QJ29" s="101"/>
      <c r="QK29" s="101"/>
      <c r="QL29" s="101"/>
      <c r="QM29" s="101"/>
      <c r="QN29" s="101"/>
      <c r="QO29" s="101"/>
      <c r="QP29" s="101"/>
      <c r="QQ29" s="101"/>
      <c r="QR29" s="101"/>
      <c r="QS29" s="101"/>
      <c r="QT29" s="101"/>
      <c r="QU29" s="101"/>
      <c r="QV29" s="101"/>
      <c r="QW29" s="101"/>
      <c r="QX29" s="101"/>
      <c r="QY29" s="101"/>
      <c r="QZ29" s="101"/>
      <c r="RA29" s="101"/>
      <c r="RB29" s="101"/>
      <c r="RC29" s="101"/>
      <c r="RD29" s="101"/>
      <c r="RE29" s="101"/>
      <c r="RF29" s="101"/>
      <c r="RG29" s="101"/>
      <c r="RH29" s="101"/>
      <c r="RI29" s="101"/>
      <c r="RJ29" s="101"/>
      <c r="RK29" s="101"/>
      <c r="RL29" s="101"/>
      <c r="RM29" s="101"/>
      <c r="RN29" s="101"/>
      <c r="RO29" s="101"/>
      <c r="RP29" s="101"/>
      <c r="RQ29" s="101"/>
      <c r="RR29" s="101"/>
      <c r="RS29" s="101"/>
      <c r="RT29" s="101"/>
      <c r="RU29" s="101"/>
      <c r="RV29" s="101"/>
      <c r="RW29" s="101"/>
      <c r="RX29" s="101"/>
      <c r="RY29" s="101"/>
      <c r="RZ29" s="101"/>
      <c r="SA29" s="101"/>
      <c r="SB29" s="101"/>
      <c r="SC29" s="101"/>
      <c r="SD29" s="101"/>
      <c r="SE29" s="101"/>
      <c r="SF29" s="101"/>
      <c r="SG29" s="101"/>
      <c r="SH29" s="101"/>
      <c r="SI29" s="101"/>
      <c r="SJ29" s="101"/>
      <c r="SK29" s="101"/>
      <c r="SL29" s="101"/>
      <c r="SM29" s="101"/>
      <c r="SN29" s="101"/>
      <c r="SO29" s="101"/>
      <c r="SP29" s="101"/>
      <c r="SQ29" s="101"/>
      <c r="SR29" s="101"/>
      <c r="SS29" s="101"/>
      <c r="ST29" s="101"/>
      <c r="SU29" s="101"/>
      <c r="SV29" s="101"/>
      <c r="SW29" s="101"/>
      <c r="SX29" s="101"/>
      <c r="SY29" s="101"/>
      <c r="SZ29" s="101"/>
      <c r="TA29" s="101"/>
      <c r="TB29" s="101"/>
      <c r="TC29" s="101"/>
      <c r="TD29" s="101"/>
      <c r="TE29" s="101"/>
      <c r="TF29" s="101"/>
      <c r="TG29" s="101"/>
      <c r="TH29" s="101"/>
      <c r="TI29" s="101"/>
      <c r="TJ29" s="101"/>
      <c r="TK29" s="101"/>
      <c r="TL29" s="101"/>
      <c r="TM29" s="101"/>
      <c r="TN29" s="101"/>
      <c r="TO29" s="101"/>
      <c r="TP29" s="101"/>
      <c r="TQ29" s="101"/>
      <c r="TR29" s="101"/>
      <c r="TS29" s="101"/>
      <c r="TT29" s="101"/>
      <c r="TU29" s="101"/>
      <c r="TV29" s="101"/>
      <c r="TW29" s="101"/>
      <c r="TX29" s="101"/>
      <c r="TY29" s="101"/>
      <c r="TZ29" s="101"/>
      <c r="UA29" s="101"/>
      <c r="UB29" s="101"/>
      <c r="UC29" s="101"/>
      <c r="UD29" s="101"/>
      <c r="UE29" s="101"/>
      <c r="UF29" s="101"/>
      <c r="UG29" s="101"/>
      <c r="UH29" s="101"/>
      <c r="UI29" s="101"/>
      <c r="UJ29" s="101"/>
      <c r="UK29" s="101"/>
      <c r="UL29" s="101"/>
      <c r="UM29" s="101"/>
      <c r="UN29" s="101"/>
      <c r="UO29" s="101"/>
      <c r="UP29" s="101"/>
      <c r="UQ29" s="101"/>
      <c r="UR29" s="101"/>
      <c r="US29" s="101"/>
      <c r="UT29" s="101"/>
      <c r="UU29" s="101"/>
      <c r="UV29" s="101"/>
      <c r="UW29" s="101"/>
      <c r="UX29" s="101"/>
      <c r="UY29" s="101"/>
      <c r="UZ29" s="101"/>
      <c r="VA29" s="101"/>
      <c r="VB29" s="101"/>
      <c r="VC29" s="101"/>
      <c r="VD29" s="101"/>
      <c r="VE29" s="101"/>
      <c r="VF29" s="101"/>
      <c r="VG29" s="101"/>
      <c r="VH29" s="101"/>
      <c r="VI29" s="101"/>
      <c r="VJ29" s="101"/>
      <c r="VK29" s="101"/>
      <c r="VL29" s="101"/>
      <c r="VM29" s="101"/>
      <c r="VN29" s="101"/>
      <c r="VO29" s="101"/>
      <c r="VP29" s="101"/>
      <c r="VQ29" s="101"/>
      <c r="VR29" s="101"/>
      <c r="VS29" s="101"/>
      <c r="VT29" s="101"/>
      <c r="VU29" s="101"/>
      <c r="VV29" s="101"/>
      <c r="VW29" s="101"/>
      <c r="VX29" s="101"/>
      <c r="VY29" s="101"/>
      <c r="VZ29" s="101"/>
      <c r="WA29" s="101"/>
      <c r="WB29" s="101"/>
      <c r="WC29" s="101"/>
      <c r="WD29" s="101"/>
      <c r="WE29" s="101"/>
      <c r="WF29" s="101"/>
      <c r="WG29" s="101"/>
      <c r="WH29" s="101"/>
      <c r="WI29" s="101"/>
      <c r="WJ29" s="101"/>
      <c r="WK29" s="101"/>
      <c r="WL29" s="101"/>
      <c r="WM29" s="101"/>
      <c r="WN29" s="101"/>
      <c r="WO29" s="101"/>
      <c r="WP29" s="101"/>
      <c r="WQ29" s="101"/>
      <c r="WR29" s="101"/>
      <c r="WS29" s="101"/>
      <c r="WT29" s="101"/>
      <c r="WU29" s="101"/>
      <c r="WV29" s="101"/>
      <c r="WW29" s="101"/>
      <c r="WX29" s="101"/>
      <c r="WY29" s="101"/>
      <c r="WZ29" s="101"/>
      <c r="XA29" s="101"/>
      <c r="XB29" s="101"/>
      <c r="XC29" s="101"/>
      <c r="XD29" s="101"/>
      <c r="XE29" s="101"/>
      <c r="XF29" s="101"/>
      <c r="XG29" s="101"/>
      <c r="XH29" s="101"/>
      <c r="XI29" s="101"/>
      <c r="XJ29" s="101"/>
      <c r="XK29" s="101"/>
      <c r="XL29" s="101"/>
      <c r="XM29" s="101"/>
      <c r="XN29" s="101"/>
      <c r="XO29" s="101"/>
      <c r="XP29" s="101"/>
      <c r="XQ29" s="101"/>
      <c r="XR29" s="101"/>
      <c r="XS29" s="101"/>
      <c r="XT29" s="101"/>
      <c r="XU29" s="101"/>
      <c r="XV29" s="101"/>
      <c r="XW29" s="101"/>
      <c r="XX29" s="101"/>
      <c r="XY29" s="101"/>
      <c r="XZ29" s="101"/>
      <c r="YA29" s="101"/>
      <c r="YB29" s="101"/>
      <c r="YC29" s="101"/>
      <c r="YD29" s="101"/>
      <c r="YE29" s="101"/>
      <c r="YF29" s="101"/>
      <c r="YG29" s="101"/>
      <c r="YH29" s="101"/>
      <c r="YI29" s="101"/>
      <c r="YJ29" s="101"/>
      <c r="YK29" s="101"/>
      <c r="YL29" s="101"/>
      <c r="YM29" s="101"/>
      <c r="YN29" s="101"/>
      <c r="YO29" s="101"/>
      <c r="YP29" s="101"/>
      <c r="YQ29" s="101"/>
      <c r="YR29" s="101"/>
      <c r="YS29" s="101"/>
      <c r="YT29" s="101"/>
      <c r="YU29" s="101"/>
      <c r="YV29" s="101"/>
      <c r="YW29" s="101"/>
      <c r="YX29" s="101"/>
      <c r="YY29" s="101"/>
      <c r="YZ29" s="101"/>
      <c r="ZA29" s="101"/>
      <c r="ZB29" s="101"/>
      <c r="ZC29" s="101"/>
      <c r="ZD29" s="101"/>
      <c r="ZE29" s="101"/>
      <c r="ZF29" s="101"/>
      <c r="ZG29" s="101"/>
      <c r="ZH29" s="101"/>
      <c r="ZI29" s="101"/>
      <c r="ZJ29" s="101"/>
      <c r="ZK29" s="101"/>
      <c r="ZL29" s="101"/>
      <c r="ZM29" s="101"/>
      <c r="ZN29" s="101"/>
      <c r="ZO29" s="101"/>
      <c r="ZP29" s="101"/>
      <c r="ZQ29" s="101"/>
      <c r="ZR29" s="101"/>
      <c r="ZS29" s="101"/>
      <c r="ZT29" s="101"/>
      <c r="ZU29" s="101"/>
      <c r="ZV29" s="101"/>
      <c r="ZW29" s="101"/>
      <c r="ZX29" s="101"/>
      <c r="ZY29" s="101"/>
      <c r="ZZ29" s="101"/>
      <c r="AAA29" s="101"/>
      <c r="AAB29" s="101"/>
      <c r="AAC29" s="101"/>
      <c r="AAD29" s="101"/>
      <c r="AAE29" s="101"/>
      <c r="AAF29" s="101"/>
      <c r="AAG29" s="101"/>
      <c r="AAH29" s="101"/>
      <c r="AAI29" s="101"/>
      <c r="AAJ29" s="101"/>
      <c r="AAK29" s="101"/>
      <c r="AAL29" s="101"/>
      <c r="AAM29" s="101"/>
      <c r="AAN29" s="101"/>
      <c r="AAO29" s="101"/>
      <c r="AAP29" s="101"/>
      <c r="AAQ29" s="101"/>
      <c r="AAR29" s="101"/>
      <c r="AAS29" s="101"/>
      <c r="AAT29" s="101"/>
      <c r="AAU29" s="101"/>
      <c r="AAV29" s="101"/>
      <c r="AAW29" s="101"/>
      <c r="AAX29" s="101"/>
      <c r="AAY29" s="101"/>
      <c r="AAZ29" s="101"/>
      <c r="ABA29" s="101"/>
      <c r="ABB29" s="101"/>
      <c r="ABC29" s="101"/>
      <c r="ABD29" s="101"/>
      <c r="ABE29" s="101"/>
      <c r="ABF29" s="101"/>
      <c r="ABG29" s="101"/>
      <c r="ABH29" s="101"/>
      <c r="ABI29" s="101"/>
      <c r="ABJ29" s="101"/>
      <c r="ABK29" s="101"/>
      <c r="ABL29" s="101"/>
      <c r="ABM29" s="101"/>
      <c r="ABN29" s="101"/>
      <c r="ABO29" s="101"/>
      <c r="ABP29" s="101"/>
      <c r="ABQ29" s="101"/>
      <c r="ABR29" s="101"/>
      <c r="ABS29" s="101"/>
      <c r="ABT29" s="101"/>
      <c r="ABU29" s="101"/>
      <c r="ABV29" s="101"/>
      <c r="ABW29" s="101"/>
      <c r="ABX29" s="101"/>
      <c r="ABY29" s="101"/>
      <c r="ABZ29" s="101"/>
      <c r="ACA29" s="101"/>
      <c r="ACB29" s="101"/>
      <c r="ACC29" s="101"/>
      <c r="ACD29" s="101"/>
      <c r="ACE29" s="101"/>
      <c r="ACF29" s="101"/>
      <c r="ACG29" s="101"/>
      <c r="ACH29" s="101"/>
      <c r="ACI29" s="101"/>
      <c r="ACJ29" s="101"/>
      <c r="ACK29" s="101"/>
      <c r="ACL29" s="101"/>
      <c r="ACM29" s="101"/>
      <c r="ACN29" s="101"/>
      <c r="ACO29" s="101"/>
      <c r="ACP29" s="101"/>
      <c r="ACQ29" s="101"/>
      <c r="ACR29" s="101"/>
      <c r="ACS29" s="101"/>
      <c r="ACT29" s="101"/>
      <c r="ACU29" s="101"/>
      <c r="ACV29" s="101"/>
      <c r="ACW29" s="101"/>
      <c r="ACX29" s="101"/>
      <c r="ACY29" s="101"/>
      <c r="ACZ29" s="101"/>
      <c r="ADA29" s="101"/>
      <c r="ADB29" s="101"/>
      <c r="ADC29" s="101"/>
      <c r="ADD29" s="101"/>
      <c r="ADE29" s="101"/>
      <c r="ADF29" s="101"/>
      <c r="ADG29" s="101"/>
      <c r="ADH29" s="101"/>
      <c r="ADI29" s="101"/>
      <c r="ADJ29" s="101"/>
      <c r="ADK29" s="101"/>
      <c r="ADL29" s="101"/>
      <c r="ADM29" s="101"/>
      <c r="ADN29" s="101"/>
      <c r="ADO29" s="101"/>
      <c r="ADP29" s="101"/>
      <c r="ADQ29" s="101"/>
      <c r="ADR29" s="101"/>
      <c r="ADS29" s="101"/>
      <c r="ADT29" s="101"/>
      <c r="ADU29" s="101"/>
      <c r="ADV29" s="101"/>
      <c r="ADW29" s="101"/>
      <c r="ADX29" s="101"/>
      <c r="ADY29" s="101"/>
      <c r="ADZ29" s="101"/>
      <c r="AEA29" s="101"/>
      <c r="AEB29" s="101"/>
      <c r="AEC29" s="101"/>
      <c r="AED29" s="101"/>
      <c r="AEE29" s="101"/>
      <c r="AEF29" s="101"/>
      <c r="AEG29" s="101"/>
      <c r="AEH29" s="101"/>
      <c r="AEI29" s="101"/>
      <c r="AEJ29" s="101"/>
      <c r="AEK29" s="101"/>
      <c r="AEL29" s="101"/>
      <c r="AEM29" s="101"/>
      <c r="AEN29" s="101"/>
      <c r="AEO29" s="101"/>
      <c r="AEP29" s="101"/>
      <c r="AEQ29" s="101"/>
      <c r="AER29" s="101"/>
      <c r="AES29" s="101"/>
      <c r="AET29" s="101"/>
      <c r="AEU29" s="101"/>
      <c r="AEV29" s="101"/>
      <c r="AEW29" s="101"/>
      <c r="AEX29" s="101"/>
      <c r="AEY29" s="101"/>
      <c r="AEZ29" s="101"/>
      <c r="AFA29" s="101"/>
      <c r="AFB29" s="101"/>
      <c r="AFC29" s="101"/>
      <c r="AFD29" s="101"/>
      <c r="AFE29" s="101"/>
      <c r="AFF29" s="101"/>
      <c r="AFG29" s="101"/>
      <c r="AFH29" s="101"/>
      <c r="AFI29" s="101"/>
      <c r="AFJ29" s="101"/>
      <c r="AFK29" s="101"/>
      <c r="AFL29" s="101"/>
      <c r="AFM29" s="101"/>
      <c r="AFN29" s="101"/>
      <c r="AFO29" s="101"/>
      <c r="AFP29" s="101"/>
      <c r="AFQ29" s="101"/>
      <c r="AFR29" s="101"/>
      <c r="AFS29" s="101"/>
      <c r="AFT29" s="101"/>
      <c r="AFU29" s="101"/>
      <c r="AFV29" s="101"/>
      <c r="AFW29" s="101"/>
      <c r="AFX29" s="101"/>
      <c r="AFY29" s="101"/>
      <c r="AFZ29" s="101"/>
      <c r="AGA29" s="101"/>
      <c r="AGB29" s="101"/>
      <c r="AGC29" s="101"/>
      <c r="AGD29" s="101"/>
      <c r="AGE29" s="101"/>
      <c r="AGF29" s="101"/>
      <c r="AGG29" s="101"/>
      <c r="AGH29" s="101"/>
      <c r="AGI29" s="101"/>
      <c r="AGJ29" s="101"/>
      <c r="AGK29" s="101"/>
      <c r="AGL29" s="101"/>
      <c r="AGM29" s="101"/>
      <c r="AGN29" s="101"/>
      <c r="AGO29" s="101"/>
      <c r="AGP29" s="101"/>
      <c r="AGQ29" s="101"/>
      <c r="AGR29" s="101"/>
      <c r="AGS29" s="101"/>
      <c r="AGT29" s="101"/>
      <c r="AGU29" s="101"/>
      <c r="AGV29" s="101"/>
      <c r="AGW29" s="101"/>
      <c r="AGX29" s="101"/>
      <c r="AGY29" s="101"/>
      <c r="AGZ29" s="101"/>
      <c r="AHA29" s="101"/>
      <c r="AHB29" s="101"/>
      <c r="AHC29" s="101"/>
      <c r="AHD29" s="101"/>
      <c r="AHE29" s="101"/>
      <c r="AHF29" s="101"/>
      <c r="AHG29" s="101"/>
      <c r="AHH29" s="101"/>
      <c r="AHI29" s="101"/>
      <c r="AHJ29" s="101"/>
      <c r="AHK29" s="101"/>
      <c r="AHL29" s="101"/>
      <c r="AHM29" s="101"/>
      <c r="AHN29" s="101"/>
      <c r="AHO29" s="101"/>
      <c r="AHP29" s="101"/>
      <c r="AHQ29" s="101"/>
      <c r="AHR29" s="101"/>
      <c r="AHS29" s="101"/>
      <c r="AHT29" s="101"/>
      <c r="AHU29" s="101"/>
      <c r="AHV29" s="101"/>
      <c r="AHW29" s="101"/>
      <c r="AHX29" s="101"/>
      <c r="AHY29" s="101"/>
      <c r="AHZ29" s="101"/>
      <c r="AIA29" s="101"/>
      <c r="AIB29" s="101"/>
      <c r="AIC29" s="101"/>
      <c r="AID29" s="101"/>
      <c r="AIE29" s="101"/>
      <c r="AIF29" s="101"/>
      <c r="AIG29" s="101"/>
      <c r="AIH29" s="101"/>
      <c r="AII29" s="101"/>
      <c r="AIJ29" s="101"/>
      <c r="AIK29" s="101"/>
      <c r="AIL29" s="101"/>
      <c r="AIM29" s="101"/>
      <c r="AIN29" s="101"/>
      <c r="AIO29" s="101"/>
      <c r="AIP29" s="101"/>
      <c r="AIQ29" s="101"/>
      <c r="AIR29" s="101"/>
      <c r="AIS29" s="101"/>
      <c r="AIT29" s="101"/>
      <c r="AIU29" s="101"/>
      <c r="AIV29" s="101"/>
      <c r="AIW29" s="101"/>
      <c r="AIX29" s="101"/>
      <c r="AIY29" s="101"/>
      <c r="AIZ29" s="101"/>
      <c r="AJA29" s="101"/>
      <c r="AJB29" s="101"/>
      <c r="AJC29" s="101"/>
      <c r="AJD29" s="101"/>
      <c r="AJE29" s="101"/>
      <c r="AJF29" s="101"/>
      <c r="AJG29" s="101"/>
      <c r="AJH29" s="101"/>
      <c r="AJI29" s="101"/>
      <c r="AJJ29" s="101"/>
      <c r="AJK29" s="101"/>
      <c r="AJL29" s="101"/>
      <c r="AJM29" s="101"/>
      <c r="AJN29" s="101"/>
      <c r="AJO29" s="101"/>
      <c r="AJP29" s="101"/>
      <c r="AJQ29" s="101"/>
      <c r="AJR29" s="101"/>
      <c r="AJS29" s="101"/>
      <c r="AJT29" s="101"/>
      <c r="AJU29" s="101"/>
      <c r="AJV29" s="101"/>
      <c r="AJW29" s="101"/>
      <c r="AJX29" s="101"/>
      <c r="AJY29" s="101"/>
      <c r="AJZ29" s="101"/>
      <c r="AKA29" s="101"/>
      <c r="AKB29" s="101"/>
      <c r="AKC29" s="101"/>
      <c r="AKD29" s="101"/>
      <c r="AKE29" s="101"/>
      <c r="AKF29" s="101"/>
      <c r="AKG29" s="101"/>
      <c r="AKH29" s="101"/>
      <c r="AKI29" s="101"/>
      <c r="AKJ29" s="101"/>
      <c r="AKK29" s="101"/>
      <c r="AKL29" s="101"/>
      <c r="AKM29" s="101"/>
      <c r="AKN29" s="101"/>
      <c r="AKO29" s="101"/>
      <c r="AKP29" s="101"/>
      <c r="AKQ29" s="101"/>
      <c r="AKR29" s="101"/>
      <c r="AKS29" s="101"/>
      <c r="AKT29" s="101"/>
      <c r="AKU29" s="101"/>
      <c r="AKV29" s="101"/>
      <c r="AKW29" s="101"/>
      <c r="AKX29" s="101"/>
      <c r="AKY29" s="101"/>
      <c r="AKZ29" s="101"/>
      <c r="ALA29" s="101"/>
      <c r="ALB29" s="101"/>
      <c r="ALC29" s="101"/>
      <c r="ALD29" s="101"/>
      <c r="ALE29" s="101"/>
      <c r="ALF29" s="101"/>
      <c r="ALG29" s="101"/>
      <c r="ALH29" s="101"/>
      <c r="ALI29" s="101"/>
      <c r="ALJ29" s="101"/>
      <c r="ALK29" s="101"/>
      <c r="ALL29" s="101"/>
      <c r="ALM29" s="101"/>
      <c r="ALN29" s="101"/>
      <c r="ALO29" s="101"/>
      <c r="ALP29" s="101"/>
      <c r="ALQ29" s="101"/>
      <c r="ALR29" s="101"/>
      <c r="ALS29" s="101"/>
      <c r="ALT29" s="101"/>
      <c r="ALU29" s="101"/>
      <c r="ALV29" s="101"/>
      <c r="ALW29" s="101"/>
      <c r="ALX29" s="101"/>
    </row>
    <row r="30" spans="1:1020" x14ac:dyDescent="0.2">
      <c r="A30" s="257" t="s">
        <v>11</v>
      </c>
      <c r="B30" s="258" t="s">
        <v>47</v>
      </c>
      <c r="C30" s="413"/>
      <c r="D30" s="413"/>
      <c r="E30" s="264"/>
      <c r="F30" s="413"/>
      <c r="G30" s="264"/>
      <c r="H30" s="413"/>
      <c r="I30" s="264"/>
      <c r="J30" s="413"/>
      <c r="K30" s="261"/>
      <c r="L30" s="264">
        <v>3</v>
      </c>
      <c r="M30" s="263"/>
      <c r="N30" s="450"/>
      <c r="O30" s="264">
        <v>7</v>
      </c>
      <c r="P30" s="264"/>
      <c r="Q30" s="263"/>
      <c r="R30" s="264">
        <v>2</v>
      </c>
      <c r="S30" s="264"/>
      <c r="T30" s="263"/>
      <c r="U30" s="280"/>
      <c r="V30" s="452"/>
      <c r="W30" s="100"/>
    </row>
    <row r="31" spans="1:1020" x14ac:dyDescent="0.2">
      <c r="A31" s="393" t="s">
        <v>6</v>
      </c>
      <c r="B31" s="106" t="s">
        <v>441</v>
      </c>
      <c r="C31" s="102"/>
      <c r="D31" s="102"/>
      <c r="F31" s="102"/>
      <c r="H31" s="102"/>
      <c r="J31" s="102"/>
      <c r="K31" s="97"/>
      <c r="L31" s="27">
        <v>2</v>
      </c>
      <c r="N31" s="431"/>
      <c r="O31" s="27">
        <v>1</v>
      </c>
      <c r="Q31" s="99"/>
      <c r="R31" s="100">
        <v>1</v>
      </c>
      <c r="S31" s="100"/>
      <c r="T31" s="99"/>
      <c r="U31" s="100"/>
      <c r="V31" s="425"/>
      <c r="W31" s="100"/>
      <c r="X31" s="26" t="s">
        <v>1659</v>
      </c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  <c r="IU31" s="101"/>
      <c r="IV31" s="101"/>
      <c r="IW31" s="101"/>
      <c r="IX31" s="101"/>
      <c r="IY31" s="101"/>
      <c r="IZ31" s="101"/>
      <c r="JA31" s="101"/>
      <c r="JB31" s="101"/>
      <c r="JC31" s="101"/>
      <c r="JD31" s="101"/>
      <c r="JE31" s="101"/>
      <c r="JF31" s="101"/>
      <c r="JG31" s="101"/>
      <c r="JH31" s="101"/>
      <c r="JI31" s="101"/>
      <c r="JJ31" s="101"/>
      <c r="JK31" s="101"/>
      <c r="JL31" s="101"/>
      <c r="JM31" s="101"/>
      <c r="JN31" s="101"/>
      <c r="JO31" s="101"/>
      <c r="JP31" s="101"/>
      <c r="JQ31" s="101"/>
      <c r="JR31" s="101"/>
      <c r="JS31" s="101"/>
      <c r="JT31" s="101"/>
      <c r="JU31" s="101"/>
      <c r="JV31" s="101"/>
      <c r="JW31" s="101"/>
      <c r="JX31" s="101"/>
      <c r="JY31" s="101"/>
      <c r="JZ31" s="101"/>
      <c r="KA31" s="101"/>
      <c r="KB31" s="101"/>
      <c r="KC31" s="101"/>
      <c r="KD31" s="101"/>
      <c r="KE31" s="101"/>
      <c r="KF31" s="101"/>
      <c r="KG31" s="101"/>
      <c r="KH31" s="101"/>
      <c r="KI31" s="101"/>
      <c r="KJ31" s="101"/>
      <c r="KK31" s="101"/>
      <c r="KL31" s="101"/>
      <c r="KM31" s="101"/>
      <c r="KN31" s="101"/>
      <c r="KO31" s="101"/>
      <c r="KP31" s="101"/>
      <c r="KQ31" s="101"/>
      <c r="KR31" s="101"/>
      <c r="KS31" s="101"/>
      <c r="KT31" s="101"/>
      <c r="KU31" s="101"/>
      <c r="KV31" s="101"/>
      <c r="KW31" s="101"/>
      <c r="KX31" s="101"/>
      <c r="KY31" s="101"/>
      <c r="KZ31" s="101"/>
      <c r="LA31" s="101"/>
      <c r="LB31" s="101"/>
      <c r="LC31" s="101"/>
      <c r="LD31" s="101"/>
      <c r="LE31" s="101"/>
      <c r="LF31" s="101"/>
      <c r="LG31" s="101"/>
      <c r="LH31" s="101"/>
      <c r="LI31" s="101"/>
      <c r="LJ31" s="101"/>
      <c r="LK31" s="101"/>
      <c r="LL31" s="101"/>
      <c r="LM31" s="101"/>
      <c r="LN31" s="101"/>
      <c r="LO31" s="101"/>
      <c r="LP31" s="101"/>
      <c r="LQ31" s="101"/>
      <c r="LR31" s="101"/>
      <c r="LS31" s="101"/>
      <c r="LT31" s="101"/>
      <c r="LU31" s="101"/>
      <c r="LV31" s="101"/>
      <c r="LW31" s="101"/>
      <c r="LX31" s="101"/>
      <c r="LY31" s="101"/>
      <c r="LZ31" s="101"/>
      <c r="MA31" s="101"/>
      <c r="MB31" s="101"/>
      <c r="MC31" s="101"/>
      <c r="MD31" s="101"/>
      <c r="ME31" s="101"/>
      <c r="MF31" s="101"/>
      <c r="MG31" s="101"/>
      <c r="MH31" s="101"/>
      <c r="MI31" s="101"/>
      <c r="MJ31" s="101"/>
      <c r="MK31" s="101"/>
      <c r="ML31" s="101"/>
      <c r="MM31" s="101"/>
      <c r="MN31" s="101"/>
      <c r="MO31" s="101"/>
      <c r="MP31" s="101"/>
      <c r="MQ31" s="101"/>
      <c r="MR31" s="101"/>
      <c r="MS31" s="101"/>
      <c r="MT31" s="101"/>
      <c r="MU31" s="101"/>
      <c r="MV31" s="101"/>
      <c r="MW31" s="101"/>
      <c r="MX31" s="101"/>
      <c r="MY31" s="101"/>
      <c r="MZ31" s="101"/>
      <c r="NA31" s="101"/>
      <c r="NB31" s="101"/>
      <c r="NC31" s="101"/>
      <c r="ND31" s="101"/>
      <c r="NE31" s="101"/>
      <c r="NF31" s="101"/>
      <c r="NG31" s="101"/>
      <c r="NH31" s="101"/>
      <c r="NI31" s="101"/>
      <c r="NJ31" s="101"/>
      <c r="NK31" s="101"/>
      <c r="NL31" s="101"/>
      <c r="NM31" s="101"/>
      <c r="NN31" s="101"/>
      <c r="NO31" s="101"/>
      <c r="NP31" s="101"/>
      <c r="NQ31" s="101"/>
      <c r="NR31" s="101"/>
      <c r="NS31" s="101"/>
      <c r="NT31" s="101"/>
      <c r="NU31" s="101"/>
      <c r="NV31" s="101"/>
      <c r="NW31" s="101"/>
      <c r="NX31" s="101"/>
      <c r="NY31" s="101"/>
      <c r="NZ31" s="101"/>
      <c r="OA31" s="101"/>
      <c r="OB31" s="101"/>
      <c r="OC31" s="101"/>
      <c r="OD31" s="101"/>
      <c r="OE31" s="101"/>
      <c r="OF31" s="101"/>
      <c r="OG31" s="101"/>
      <c r="OH31" s="101"/>
      <c r="OI31" s="101"/>
      <c r="OJ31" s="101"/>
      <c r="OK31" s="101"/>
      <c r="OL31" s="101"/>
      <c r="OM31" s="101"/>
      <c r="ON31" s="101"/>
      <c r="OO31" s="101"/>
      <c r="OP31" s="101"/>
      <c r="OQ31" s="101"/>
      <c r="OR31" s="101"/>
      <c r="OS31" s="101"/>
      <c r="OT31" s="101"/>
      <c r="OU31" s="101"/>
      <c r="OV31" s="101"/>
      <c r="OW31" s="101"/>
      <c r="OX31" s="101"/>
      <c r="OY31" s="101"/>
      <c r="OZ31" s="101"/>
      <c r="PA31" s="101"/>
      <c r="PB31" s="101"/>
      <c r="PC31" s="101"/>
      <c r="PD31" s="101"/>
      <c r="PE31" s="101"/>
      <c r="PF31" s="101"/>
      <c r="PG31" s="101"/>
      <c r="PH31" s="101"/>
      <c r="PI31" s="101"/>
      <c r="PJ31" s="101"/>
      <c r="PK31" s="101"/>
      <c r="PL31" s="101"/>
      <c r="PM31" s="101"/>
      <c r="PN31" s="101"/>
      <c r="PO31" s="101"/>
      <c r="PP31" s="101"/>
      <c r="PQ31" s="101"/>
      <c r="PR31" s="101"/>
      <c r="PS31" s="101"/>
      <c r="PT31" s="101"/>
      <c r="PU31" s="101"/>
      <c r="PV31" s="101"/>
      <c r="PW31" s="101"/>
      <c r="PX31" s="101"/>
      <c r="PY31" s="101"/>
      <c r="PZ31" s="101"/>
      <c r="QA31" s="101"/>
      <c r="QB31" s="101"/>
      <c r="QC31" s="101"/>
      <c r="QD31" s="101"/>
      <c r="QE31" s="101"/>
      <c r="QF31" s="101"/>
      <c r="QG31" s="101"/>
      <c r="QH31" s="101"/>
      <c r="QI31" s="101"/>
      <c r="QJ31" s="101"/>
      <c r="QK31" s="101"/>
      <c r="QL31" s="101"/>
      <c r="QM31" s="101"/>
      <c r="QN31" s="101"/>
      <c r="QO31" s="101"/>
      <c r="QP31" s="101"/>
      <c r="QQ31" s="101"/>
      <c r="QR31" s="101"/>
      <c r="QS31" s="101"/>
      <c r="QT31" s="101"/>
      <c r="QU31" s="101"/>
      <c r="QV31" s="101"/>
      <c r="QW31" s="101"/>
      <c r="QX31" s="101"/>
      <c r="QY31" s="101"/>
      <c r="QZ31" s="101"/>
      <c r="RA31" s="101"/>
      <c r="RB31" s="101"/>
      <c r="RC31" s="101"/>
      <c r="RD31" s="101"/>
      <c r="RE31" s="101"/>
      <c r="RF31" s="101"/>
      <c r="RG31" s="101"/>
      <c r="RH31" s="101"/>
      <c r="RI31" s="101"/>
      <c r="RJ31" s="101"/>
      <c r="RK31" s="101"/>
      <c r="RL31" s="101"/>
      <c r="RM31" s="101"/>
      <c r="RN31" s="101"/>
      <c r="RO31" s="101"/>
      <c r="RP31" s="101"/>
      <c r="RQ31" s="101"/>
      <c r="RR31" s="101"/>
      <c r="RS31" s="101"/>
      <c r="RT31" s="101"/>
      <c r="RU31" s="101"/>
      <c r="RV31" s="101"/>
      <c r="RW31" s="101"/>
      <c r="RX31" s="101"/>
      <c r="RY31" s="101"/>
      <c r="RZ31" s="101"/>
      <c r="SA31" s="101"/>
      <c r="SB31" s="101"/>
      <c r="SC31" s="101"/>
      <c r="SD31" s="101"/>
      <c r="SE31" s="101"/>
      <c r="SF31" s="101"/>
      <c r="SG31" s="101"/>
      <c r="SH31" s="101"/>
      <c r="SI31" s="101"/>
      <c r="SJ31" s="101"/>
      <c r="SK31" s="101"/>
      <c r="SL31" s="101"/>
      <c r="SM31" s="101"/>
      <c r="SN31" s="101"/>
      <c r="SO31" s="101"/>
      <c r="SP31" s="101"/>
      <c r="SQ31" s="101"/>
      <c r="SR31" s="101"/>
      <c r="SS31" s="101"/>
      <c r="ST31" s="101"/>
      <c r="SU31" s="101"/>
      <c r="SV31" s="101"/>
      <c r="SW31" s="101"/>
      <c r="SX31" s="101"/>
      <c r="SY31" s="101"/>
      <c r="SZ31" s="101"/>
      <c r="TA31" s="101"/>
      <c r="TB31" s="101"/>
      <c r="TC31" s="101"/>
      <c r="TD31" s="101"/>
      <c r="TE31" s="101"/>
      <c r="TF31" s="101"/>
      <c r="TG31" s="101"/>
      <c r="TH31" s="101"/>
      <c r="TI31" s="101"/>
      <c r="TJ31" s="101"/>
      <c r="TK31" s="101"/>
      <c r="TL31" s="101"/>
      <c r="TM31" s="101"/>
      <c r="TN31" s="101"/>
      <c r="TO31" s="101"/>
      <c r="TP31" s="101"/>
      <c r="TQ31" s="101"/>
      <c r="TR31" s="101"/>
      <c r="TS31" s="101"/>
      <c r="TT31" s="101"/>
      <c r="TU31" s="101"/>
      <c r="TV31" s="101"/>
      <c r="TW31" s="101"/>
      <c r="TX31" s="101"/>
      <c r="TY31" s="101"/>
      <c r="TZ31" s="101"/>
      <c r="UA31" s="101"/>
      <c r="UB31" s="101"/>
      <c r="UC31" s="101"/>
      <c r="UD31" s="101"/>
      <c r="UE31" s="101"/>
      <c r="UF31" s="101"/>
      <c r="UG31" s="101"/>
      <c r="UH31" s="101"/>
      <c r="UI31" s="101"/>
      <c r="UJ31" s="101"/>
      <c r="UK31" s="101"/>
      <c r="UL31" s="101"/>
      <c r="UM31" s="101"/>
      <c r="UN31" s="101"/>
      <c r="UO31" s="101"/>
      <c r="UP31" s="101"/>
      <c r="UQ31" s="101"/>
      <c r="UR31" s="101"/>
      <c r="US31" s="101"/>
      <c r="UT31" s="101"/>
      <c r="UU31" s="101"/>
      <c r="UV31" s="101"/>
      <c r="UW31" s="101"/>
      <c r="UX31" s="101"/>
      <c r="UY31" s="101"/>
      <c r="UZ31" s="101"/>
      <c r="VA31" s="101"/>
      <c r="VB31" s="101"/>
      <c r="VC31" s="101"/>
      <c r="VD31" s="101"/>
      <c r="VE31" s="101"/>
      <c r="VF31" s="101"/>
      <c r="VG31" s="101"/>
      <c r="VH31" s="101"/>
      <c r="VI31" s="101"/>
      <c r="VJ31" s="101"/>
      <c r="VK31" s="101"/>
      <c r="VL31" s="101"/>
      <c r="VM31" s="101"/>
      <c r="VN31" s="101"/>
      <c r="VO31" s="101"/>
      <c r="VP31" s="101"/>
      <c r="VQ31" s="101"/>
      <c r="VR31" s="101"/>
      <c r="VS31" s="101"/>
      <c r="VT31" s="101"/>
      <c r="VU31" s="101"/>
      <c r="VV31" s="101"/>
      <c r="VW31" s="101"/>
      <c r="VX31" s="101"/>
      <c r="VY31" s="101"/>
      <c r="VZ31" s="101"/>
      <c r="WA31" s="101"/>
      <c r="WB31" s="101"/>
      <c r="WC31" s="101"/>
      <c r="WD31" s="101"/>
      <c r="WE31" s="101"/>
      <c r="WF31" s="101"/>
      <c r="WG31" s="101"/>
      <c r="WH31" s="101"/>
      <c r="WI31" s="101"/>
      <c r="WJ31" s="101"/>
      <c r="WK31" s="101"/>
      <c r="WL31" s="101"/>
      <c r="WM31" s="101"/>
      <c r="WN31" s="101"/>
      <c r="WO31" s="101"/>
      <c r="WP31" s="101"/>
      <c r="WQ31" s="101"/>
      <c r="WR31" s="101"/>
      <c r="WS31" s="101"/>
      <c r="WT31" s="101"/>
      <c r="WU31" s="101"/>
      <c r="WV31" s="101"/>
      <c r="WW31" s="101"/>
      <c r="WX31" s="101"/>
      <c r="WY31" s="101"/>
      <c r="WZ31" s="101"/>
      <c r="XA31" s="101"/>
      <c r="XB31" s="101"/>
      <c r="XC31" s="101"/>
      <c r="XD31" s="101"/>
      <c r="XE31" s="101"/>
      <c r="XF31" s="101"/>
      <c r="XG31" s="101"/>
      <c r="XH31" s="101"/>
      <c r="XI31" s="101"/>
      <c r="XJ31" s="101"/>
      <c r="XK31" s="101"/>
      <c r="XL31" s="101"/>
      <c r="XM31" s="101"/>
      <c r="XN31" s="101"/>
      <c r="XO31" s="101"/>
      <c r="XP31" s="101"/>
      <c r="XQ31" s="101"/>
      <c r="XR31" s="101"/>
      <c r="XS31" s="101"/>
      <c r="XT31" s="101"/>
      <c r="XU31" s="101"/>
      <c r="XV31" s="101"/>
      <c r="XW31" s="101"/>
      <c r="XX31" s="101"/>
      <c r="XY31" s="101"/>
      <c r="XZ31" s="101"/>
      <c r="YA31" s="101"/>
      <c r="YB31" s="101"/>
      <c r="YC31" s="101"/>
      <c r="YD31" s="101"/>
      <c r="YE31" s="101"/>
      <c r="YF31" s="101"/>
      <c r="YG31" s="101"/>
      <c r="YH31" s="101"/>
      <c r="YI31" s="101"/>
      <c r="YJ31" s="101"/>
      <c r="YK31" s="101"/>
      <c r="YL31" s="101"/>
      <c r="YM31" s="101"/>
      <c r="YN31" s="101"/>
      <c r="YO31" s="101"/>
      <c r="YP31" s="101"/>
      <c r="YQ31" s="101"/>
      <c r="YR31" s="101"/>
      <c r="YS31" s="101"/>
      <c r="YT31" s="101"/>
      <c r="YU31" s="101"/>
      <c r="YV31" s="101"/>
      <c r="YW31" s="101"/>
      <c r="YX31" s="101"/>
      <c r="YY31" s="101"/>
      <c r="YZ31" s="101"/>
      <c r="ZA31" s="101"/>
      <c r="ZB31" s="101"/>
      <c r="ZC31" s="101"/>
      <c r="ZD31" s="101"/>
      <c r="ZE31" s="101"/>
      <c r="ZF31" s="101"/>
      <c r="ZG31" s="101"/>
      <c r="ZH31" s="101"/>
      <c r="ZI31" s="101"/>
      <c r="ZJ31" s="101"/>
      <c r="ZK31" s="101"/>
      <c r="ZL31" s="101"/>
      <c r="ZM31" s="101"/>
      <c r="ZN31" s="101"/>
      <c r="ZO31" s="101"/>
      <c r="ZP31" s="101"/>
      <c r="ZQ31" s="101"/>
      <c r="ZR31" s="101"/>
      <c r="ZS31" s="101"/>
      <c r="ZT31" s="101"/>
      <c r="ZU31" s="101"/>
      <c r="ZV31" s="101"/>
      <c r="ZW31" s="101"/>
      <c r="ZX31" s="101"/>
      <c r="ZY31" s="101"/>
      <c r="ZZ31" s="101"/>
      <c r="AAA31" s="101"/>
      <c r="AAB31" s="101"/>
      <c r="AAC31" s="101"/>
      <c r="AAD31" s="101"/>
      <c r="AAE31" s="101"/>
      <c r="AAF31" s="101"/>
      <c r="AAG31" s="101"/>
      <c r="AAH31" s="101"/>
      <c r="AAI31" s="101"/>
      <c r="AAJ31" s="101"/>
      <c r="AAK31" s="101"/>
      <c r="AAL31" s="101"/>
      <c r="AAM31" s="101"/>
      <c r="AAN31" s="101"/>
      <c r="AAO31" s="101"/>
      <c r="AAP31" s="101"/>
      <c r="AAQ31" s="101"/>
      <c r="AAR31" s="101"/>
      <c r="AAS31" s="101"/>
      <c r="AAT31" s="101"/>
      <c r="AAU31" s="101"/>
      <c r="AAV31" s="101"/>
      <c r="AAW31" s="101"/>
      <c r="AAX31" s="101"/>
      <c r="AAY31" s="101"/>
      <c r="AAZ31" s="101"/>
      <c r="ABA31" s="101"/>
      <c r="ABB31" s="101"/>
      <c r="ABC31" s="101"/>
      <c r="ABD31" s="101"/>
      <c r="ABE31" s="101"/>
      <c r="ABF31" s="101"/>
      <c r="ABG31" s="101"/>
      <c r="ABH31" s="101"/>
      <c r="ABI31" s="101"/>
      <c r="ABJ31" s="101"/>
      <c r="ABK31" s="101"/>
      <c r="ABL31" s="101"/>
      <c r="ABM31" s="101"/>
      <c r="ABN31" s="101"/>
      <c r="ABO31" s="101"/>
      <c r="ABP31" s="101"/>
      <c r="ABQ31" s="101"/>
      <c r="ABR31" s="101"/>
      <c r="ABS31" s="101"/>
      <c r="ABT31" s="101"/>
      <c r="ABU31" s="101"/>
      <c r="ABV31" s="101"/>
      <c r="ABW31" s="101"/>
      <c r="ABX31" s="101"/>
      <c r="ABY31" s="101"/>
      <c r="ABZ31" s="101"/>
      <c r="ACA31" s="101"/>
      <c r="ACB31" s="101"/>
      <c r="ACC31" s="101"/>
      <c r="ACD31" s="101"/>
      <c r="ACE31" s="101"/>
      <c r="ACF31" s="101"/>
      <c r="ACG31" s="101"/>
      <c r="ACH31" s="101"/>
      <c r="ACI31" s="101"/>
      <c r="ACJ31" s="101"/>
      <c r="ACK31" s="101"/>
      <c r="ACL31" s="101"/>
      <c r="ACM31" s="101"/>
      <c r="ACN31" s="101"/>
      <c r="ACO31" s="101"/>
      <c r="ACP31" s="101"/>
      <c r="ACQ31" s="101"/>
      <c r="ACR31" s="101"/>
      <c r="ACS31" s="101"/>
      <c r="ACT31" s="101"/>
      <c r="ACU31" s="101"/>
      <c r="ACV31" s="101"/>
      <c r="ACW31" s="101"/>
      <c r="ACX31" s="101"/>
      <c r="ACY31" s="101"/>
      <c r="ACZ31" s="101"/>
      <c r="ADA31" s="101"/>
      <c r="ADB31" s="101"/>
      <c r="ADC31" s="101"/>
      <c r="ADD31" s="101"/>
      <c r="ADE31" s="101"/>
      <c r="ADF31" s="101"/>
      <c r="ADG31" s="101"/>
      <c r="ADH31" s="101"/>
      <c r="ADI31" s="101"/>
      <c r="ADJ31" s="101"/>
      <c r="ADK31" s="101"/>
      <c r="ADL31" s="101"/>
      <c r="ADM31" s="101"/>
      <c r="ADN31" s="101"/>
      <c r="ADO31" s="101"/>
      <c r="ADP31" s="101"/>
      <c r="ADQ31" s="101"/>
      <c r="ADR31" s="101"/>
      <c r="ADS31" s="101"/>
      <c r="ADT31" s="101"/>
      <c r="ADU31" s="101"/>
      <c r="ADV31" s="101"/>
      <c r="ADW31" s="101"/>
      <c r="ADX31" s="101"/>
      <c r="ADY31" s="101"/>
      <c r="ADZ31" s="101"/>
      <c r="AEA31" s="101"/>
      <c r="AEB31" s="101"/>
      <c r="AEC31" s="101"/>
      <c r="AED31" s="101"/>
      <c r="AEE31" s="101"/>
      <c r="AEF31" s="101"/>
      <c r="AEG31" s="101"/>
      <c r="AEH31" s="101"/>
      <c r="AEI31" s="101"/>
      <c r="AEJ31" s="101"/>
      <c r="AEK31" s="101"/>
      <c r="AEL31" s="101"/>
      <c r="AEM31" s="101"/>
      <c r="AEN31" s="101"/>
      <c r="AEO31" s="101"/>
      <c r="AEP31" s="101"/>
      <c r="AEQ31" s="101"/>
      <c r="AER31" s="101"/>
      <c r="AES31" s="101"/>
      <c r="AET31" s="101"/>
      <c r="AEU31" s="101"/>
      <c r="AEV31" s="101"/>
      <c r="AEW31" s="101"/>
      <c r="AEX31" s="101"/>
      <c r="AEY31" s="101"/>
      <c r="AEZ31" s="101"/>
      <c r="AFA31" s="101"/>
      <c r="AFB31" s="101"/>
      <c r="AFC31" s="101"/>
      <c r="AFD31" s="101"/>
      <c r="AFE31" s="101"/>
      <c r="AFF31" s="101"/>
      <c r="AFG31" s="101"/>
      <c r="AFH31" s="101"/>
      <c r="AFI31" s="101"/>
      <c r="AFJ31" s="101"/>
      <c r="AFK31" s="101"/>
      <c r="AFL31" s="101"/>
      <c r="AFM31" s="101"/>
      <c r="AFN31" s="101"/>
      <c r="AFO31" s="101"/>
      <c r="AFP31" s="101"/>
      <c r="AFQ31" s="101"/>
      <c r="AFR31" s="101"/>
      <c r="AFS31" s="101"/>
      <c r="AFT31" s="101"/>
      <c r="AFU31" s="101"/>
      <c r="AFV31" s="101"/>
      <c r="AFW31" s="101"/>
      <c r="AFX31" s="101"/>
      <c r="AFY31" s="101"/>
      <c r="AFZ31" s="101"/>
      <c r="AGA31" s="101"/>
      <c r="AGB31" s="101"/>
      <c r="AGC31" s="101"/>
      <c r="AGD31" s="101"/>
      <c r="AGE31" s="101"/>
      <c r="AGF31" s="101"/>
      <c r="AGG31" s="101"/>
      <c r="AGH31" s="101"/>
      <c r="AGI31" s="101"/>
      <c r="AGJ31" s="101"/>
      <c r="AGK31" s="101"/>
      <c r="AGL31" s="101"/>
      <c r="AGM31" s="101"/>
      <c r="AGN31" s="101"/>
      <c r="AGO31" s="101"/>
      <c r="AGP31" s="101"/>
      <c r="AGQ31" s="101"/>
      <c r="AGR31" s="101"/>
      <c r="AGS31" s="101"/>
      <c r="AGT31" s="101"/>
      <c r="AGU31" s="101"/>
      <c r="AGV31" s="101"/>
      <c r="AGW31" s="101"/>
      <c r="AGX31" s="101"/>
      <c r="AGY31" s="101"/>
      <c r="AGZ31" s="101"/>
      <c r="AHA31" s="101"/>
      <c r="AHB31" s="101"/>
      <c r="AHC31" s="101"/>
      <c r="AHD31" s="101"/>
      <c r="AHE31" s="101"/>
      <c r="AHF31" s="101"/>
      <c r="AHG31" s="101"/>
      <c r="AHH31" s="101"/>
      <c r="AHI31" s="101"/>
      <c r="AHJ31" s="101"/>
      <c r="AHK31" s="101"/>
      <c r="AHL31" s="101"/>
      <c r="AHM31" s="101"/>
      <c r="AHN31" s="101"/>
      <c r="AHO31" s="101"/>
      <c r="AHP31" s="101"/>
      <c r="AHQ31" s="101"/>
      <c r="AHR31" s="101"/>
      <c r="AHS31" s="101"/>
      <c r="AHT31" s="101"/>
      <c r="AHU31" s="101"/>
      <c r="AHV31" s="101"/>
      <c r="AHW31" s="101"/>
      <c r="AHX31" s="101"/>
      <c r="AHY31" s="101"/>
      <c r="AHZ31" s="101"/>
      <c r="AIA31" s="101"/>
      <c r="AIB31" s="101"/>
      <c r="AIC31" s="101"/>
      <c r="AID31" s="101"/>
      <c r="AIE31" s="101"/>
      <c r="AIF31" s="101"/>
      <c r="AIG31" s="101"/>
      <c r="AIH31" s="101"/>
      <c r="AII31" s="101"/>
      <c r="AIJ31" s="101"/>
      <c r="AIK31" s="101"/>
      <c r="AIL31" s="101"/>
      <c r="AIM31" s="101"/>
      <c r="AIN31" s="101"/>
      <c r="AIO31" s="101"/>
      <c r="AIP31" s="101"/>
      <c r="AIQ31" s="101"/>
      <c r="AIR31" s="101"/>
      <c r="AIS31" s="101"/>
      <c r="AIT31" s="101"/>
      <c r="AIU31" s="101"/>
      <c r="AIV31" s="101"/>
      <c r="AIW31" s="101"/>
      <c r="AIX31" s="101"/>
      <c r="AIY31" s="101"/>
      <c r="AIZ31" s="101"/>
      <c r="AJA31" s="101"/>
      <c r="AJB31" s="101"/>
      <c r="AJC31" s="101"/>
      <c r="AJD31" s="101"/>
      <c r="AJE31" s="101"/>
      <c r="AJF31" s="101"/>
      <c r="AJG31" s="101"/>
      <c r="AJH31" s="101"/>
      <c r="AJI31" s="101"/>
      <c r="AJJ31" s="101"/>
      <c r="AJK31" s="101"/>
      <c r="AJL31" s="101"/>
      <c r="AJM31" s="101"/>
      <c r="AJN31" s="101"/>
      <c r="AJO31" s="101"/>
      <c r="AJP31" s="101"/>
      <c r="AJQ31" s="101"/>
      <c r="AJR31" s="101"/>
      <c r="AJS31" s="101"/>
      <c r="AJT31" s="101"/>
      <c r="AJU31" s="101"/>
      <c r="AJV31" s="101"/>
      <c r="AJW31" s="101"/>
      <c r="AJX31" s="101"/>
      <c r="AJY31" s="101"/>
      <c r="AJZ31" s="101"/>
      <c r="AKA31" s="101"/>
      <c r="AKB31" s="101"/>
      <c r="AKC31" s="101"/>
      <c r="AKD31" s="101"/>
      <c r="AKE31" s="101"/>
      <c r="AKF31" s="101"/>
      <c r="AKG31" s="101"/>
      <c r="AKH31" s="101"/>
      <c r="AKI31" s="101"/>
      <c r="AKJ31" s="101"/>
      <c r="AKK31" s="101"/>
      <c r="AKL31" s="101"/>
      <c r="AKM31" s="101"/>
      <c r="AKN31" s="101"/>
      <c r="AKO31" s="101"/>
      <c r="AKP31" s="101"/>
      <c r="AKQ31" s="101"/>
      <c r="AKR31" s="101"/>
      <c r="AKS31" s="101"/>
      <c r="AKT31" s="101"/>
      <c r="AKU31" s="101"/>
      <c r="AKV31" s="101"/>
      <c r="AKW31" s="101"/>
      <c r="AKX31" s="101"/>
      <c r="AKY31" s="101"/>
      <c r="AKZ31" s="101"/>
      <c r="ALA31" s="101"/>
      <c r="ALB31" s="101"/>
      <c r="ALC31" s="101"/>
      <c r="ALD31" s="101"/>
      <c r="ALE31" s="101"/>
      <c r="ALF31" s="101"/>
      <c r="ALG31" s="101"/>
      <c r="ALH31" s="101"/>
      <c r="ALI31" s="101"/>
      <c r="ALJ31" s="101"/>
      <c r="ALK31" s="101"/>
      <c r="ALL31" s="101"/>
      <c r="ALM31" s="101"/>
      <c r="ALN31" s="101"/>
      <c r="ALO31" s="101"/>
      <c r="ALP31" s="101"/>
      <c r="ALQ31" s="101"/>
      <c r="ALR31" s="101"/>
      <c r="ALS31" s="101"/>
      <c r="ALT31" s="101"/>
      <c r="ALU31" s="101"/>
      <c r="ALV31" s="101"/>
      <c r="ALW31" s="101"/>
      <c r="ALX31" s="101"/>
    </row>
    <row r="32" spans="1:1020" x14ac:dyDescent="0.2">
      <c r="A32" s="393" t="s">
        <v>15</v>
      </c>
      <c r="B32" s="106" t="s">
        <v>440</v>
      </c>
      <c r="C32" s="102"/>
      <c r="D32" s="102"/>
      <c r="F32" s="102"/>
      <c r="H32" s="102"/>
      <c r="J32" s="102"/>
      <c r="K32" s="97"/>
      <c r="L32" s="100"/>
      <c r="M32" s="99"/>
      <c r="N32" s="431"/>
      <c r="O32" s="27">
        <v>1</v>
      </c>
      <c r="Q32" s="99"/>
      <c r="R32" s="100">
        <v>1</v>
      </c>
      <c r="S32" s="100"/>
      <c r="T32" s="99"/>
      <c r="U32" s="100"/>
      <c r="V32" s="425"/>
      <c r="W32" s="100"/>
      <c r="X32" s="26" t="s">
        <v>1659</v>
      </c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  <c r="IU32" s="101"/>
      <c r="IV32" s="101"/>
      <c r="IW32" s="101"/>
      <c r="IX32" s="101"/>
      <c r="IY32" s="101"/>
      <c r="IZ32" s="101"/>
      <c r="JA32" s="101"/>
      <c r="JB32" s="101"/>
      <c r="JC32" s="101"/>
      <c r="JD32" s="101"/>
      <c r="JE32" s="101"/>
      <c r="JF32" s="101"/>
      <c r="JG32" s="101"/>
      <c r="JH32" s="101"/>
      <c r="JI32" s="101"/>
      <c r="JJ32" s="101"/>
      <c r="JK32" s="101"/>
      <c r="JL32" s="101"/>
      <c r="JM32" s="101"/>
      <c r="JN32" s="101"/>
      <c r="JO32" s="101"/>
      <c r="JP32" s="101"/>
      <c r="JQ32" s="101"/>
      <c r="JR32" s="101"/>
      <c r="JS32" s="101"/>
      <c r="JT32" s="101"/>
      <c r="JU32" s="101"/>
      <c r="JV32" s="101"/>
      <c r="JW32" s="101"/>
      <c r="JX32" s="101"/>
      <c r="JY32" s="101"/>
      <c r="JZ32" s="101"/>
      <c r="KA32" s="101"/>
      <c r="KB32" s="101"/>
      <c r="KC32" s="101"/>
      <c r="KD32" s="101"/>
      <c r="KE32" s="101"/>
      <c r="KF32" s="101"/>
      <c r="KG32" s="101"/>
      <c r="KH32" s="101"/>
      <c r="KI32" s="101"/>
      <c r="KJ32" s="101"/>
      <c r="KK32" s="101"/>
      <c r="KL32" s="101"/>
      <c r="KM32" s="101"/>
      <c r="KN32" s="101"/>
      <c r="KO32" s="101"/>
      <c r="KP32" s="101"/>
      <c r="KQ32" s="101"/>
      <c r="KR32" s="101"/>
      <c r="KS32" s="101"/>
      <c r="KT32" s="101"/>
      <c r="KU32" s="101"/>
      <c r="KV32" s="101"/>
      <c r="KW32" s="101"/>
      <c r="KX32" s="101"/>
      <c r="KY32" s="101"/>
      <c r="KZ32" s="101"/>
      <c r="LA32" s="101"/>
      <c r="LB32" s="101"/>
      <c r="LC32" s="101"/>
      <c r="LD32" s="101"/>
      <c r="LE32" s="101"/>
      <c r="LF32" s="101"/>
      <c r="LG32" s="101"/>
      <c r="LH32" s="101"/>
      <c r="LI32" s="101"/>
      <c r="LJ32" s="101"/>
      <c r="LK32" s="101"/>
      <c r="LL32" s="101"/>
      <c r="LM32" s="101"/>
      <c r="LN32" s="101"/>
      <c r="LO32" s="101"/>
      <c r="LP32" s="101"/>
      <c r="LQ32" s="101"/>
      <c r="LR32" s="101"/>
      <c r="LS32" s="101"/>
      <c r="LT32" s="101"/>
      <c r="LU32" s="101"/>
      <c r="LV32" s="101"/>
      <c r="LW32" s="101"/>
      <c r="LX32" s="101"/>
      <c r="LY32" s="101"/>
      <c r="LZ32" s="101"/>
      <c r="MA32" s="101"/>
      <c r="MB32" s="101"/>
      <c r="MC32" s="101"/>
      <c r="MD32" s="101"/>
      <c r="ME32" s="101"/>
      <c r="MF32" s="101"/>
      <c r="MG32" s="101"/>
      <c r="MH32" s="101"/>
      <c r="MI32" s="101"/>
      <c r="MJ32" s="101"/>
      <c r="MK32" s="101"/>
      <c r="ML32" s="101"/>
      <c r="MM32" s="101"/>
      <c r="MN32" s="101"/>
      <c r="MO32" s="101"/>
      <c r="MP32" s="101"/>
      <c r="MQ32" s="101"/>
      <c r="MR32" s="101"/>
      <c r="MS32" s="101"/>
      <c r="MT32" s="101"/>
      <c r="MU32" s="101"/>
      <c r="MV32" s="101"/>
      <c r="MW32" s="101"/>
      <c r="MX32" s="101"/>
      <c r="MY32" s="101"/>
      <c r="MZ32" s="101"/>
      <c r="NA32" s="101"/>
      <c r="NB32" s="101"/>
      <c r="NC32" s="101"/>
      <c r="ND32" s="101"/>
      <c r="NE32" s="101"/>
      <c r="NF32" s="101"/>
      <c r="NG32" s="101"/>
      <c r="NH32" s="101"/>
      <c r="NI32" s="101"/>
      <c r="NJ32" s="101"/>
      <c r="NK32" s="101"/>
      <c r="NL32" s="101"/>
      <c r="NM32" s="101"/>
      <c r="NN32" s="101"/>
      <c r="NO32" s="101"/>
      <c r="NP32" s="101"/>
      <c r="NQ32" s="101"/>
      <c r="NR32" s="101"/>
      <c r="NS32" s="101"/>
      <c r="NT32" s="101"/>
      <c r="NU32" s="101"/>
      <c r="NV32" s="101"/>
      <c r="NW32" s="101"/>
      <c r="NX32" s="101"/>
      <c r="NY32" s="101"/>
      <c r="NZ32" s="101"/>
      <c r="OA32" s="101"/>
      <c r="OB32" s="101"/>
      <c r="OC32" s="101"/>
      <c r="OD32" s="101"/>
      <c r="OE32" s="101"/>
      <c r="OF32" s="101"/>
      <c r="OG32" s="101"/>
      <c r="OH32" s="101"/>
      <c r="OI32" s="101"/>
      <c r="OJ32" s="101"/>
      <c r="OK32" s="101"/>
      <c r="OL32" s="101"/>
      <c r="OM32" s="101"/>
      <c r="ON32" s="101"/>
      <c r="OO32" s="101"/>
      <c r="OP32" s="101"/>
      <c r="OQ32" s="101"/>
      <c r="OR32" s="101"/>
      <c r="OS32" s="101"/>
      <c r="OT32" s="101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101"/>
      <c r="PY32" s="101"/>
      <c r="PZ32" s="101"/>
      <c r="QA32" s="101"/>
      <c r="QB32" s="101"/>
      <c r="QC32" s="101"/>
      <c r="QD32" s="101"/>
      <c r="QE32" s="101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101"/>
      <c r="RJ32" s="101"/>
      <c r="RK32" s="101"/>
      <c r="RL32" s="101"/>
      <c r="RM32" s="101"/>
      <c r="RN32" s="101"/>
      <c r="RO32" s="101"/>
      <c r="RP32" s="101"/>
      <c r="RQ32" s="101"/>
      <c r="RR32" s="101"/>
      <c r="RS32" s="101"/>
      <c r="RT32" s="101"/>
      <c r="RU32" s="101"/>
      <c r="RV32" s="101"/>
      <c r="RW32" s="101"/>
      <c r="RX32" s="101"/>
      <c r="RY32" s="101"/>
      <c r="RZ32" s="101"/>
      <c r="SA32" s="101"/>
      <c r="SB32" s="101"/>
      <c r="SC32" s="101"/>
      <c r="SD32" s="101"/>
      <c r="SE32" s="101"/>
      <c r="SF32" s="101"/>
      <c r="SG32" s="101"/>
      <c r="SH32" s="101"/>
      <c r="SI32" s="101"/>
      <c r="SJ32" s="101"/>
      <c r="SK32" s="101"/>
      <c r="SL32" s="101"/>
      <c r="SM32" s="101"/>
      <c r="SN32" s="101"/>
      <c r="SO32" s="101"/>
      <c r="SP32" s="101"/>
      <c r="SQ32" s="101"/>
      <c r="SR32" s="101"/>
      <c r="SS32" s="101"/>
      <c r="ST32" s="101"/>
      <c r="SU32" s="101"/>
      <c r="SV32" s="101"/>
      <c r="SW32" s="101"/>
      <c r="SX32" s="101"/>
      <c r="SY32" s="101"/>
      <c r="SZ32" s="101"/>
      <c r="TA32" s="101"/>
      <c r="TB32" s="101"/>
      <c r="TC32" s="101"/>
      <c r="TD32" s="101"/>
      <c r="TE32" s="101"/>
      <c r="TF32" s="101"/>
      <c r="TG32" s="101"/>
      <c r="TH32" s="101"/>
      <c r="TI32" s="101"/>
      <c r="TJ32" s="101"/>
      <c r="TK32" s="101"/>
      <c r="TL32" s="101"/>
      <c r="TM32" s="101"/>
      <c r="TN32" s="101"/>
      <c r="TO32" s="101"/>
      <c r="TP32" s="101"/>
      <c r="TQ32" s="101"/>
      <c r="TR32" s="101"/>
      <c r="TS32" s="101"/>
      <c r="TT32" s="101"/>
      <c r="TU32" s="101"/>
      <c r="TV32" s="101"/>
      <c r="TW32" s="101"/>
      <c r="TX32" s="101"/>
      <c r="TY32" s="101"/>
      <c r="TZ32" s="101"/>
      <c r="UA32" s="101"/>
      <c r="UB32" s="101"/>
      <c r="UC32" s="101"/>
      <c r="UD32" s="101"/>
      <c r="UE32" s="101"/>
      <c r="UF32" s="101"/>
      <c r="UG32" s="101"/>
      <c r="UH32" s="101"/>
      <c r="UI32" s="101"/>
      <c r="UJ32" s="101"/>
      <c r="UK32" s="101"/>
      <c r="UL32" s="101"/>
      <c r="UM32" s="101"/>
      <c r="UN32" s="101"/>
      <c r="UO32" s="101"/>
      <c r="UP32" s="101"/>
      <c r="UQ32" s="101"/>
      <c r="UR32" s="101"/>
      <c r="US32" s="101"/>
      <c r="UT32" s="101"/>
      <c r="UU32" s="101"/>
      <c r="UV32" s="101"/>
      <c r="UW32" s="101"/>
      <c r="UX32" s="101"/>
      <c r="UY32" s="101"/>
      <c r="UZ32" s="101"/>
      <c r="VA32" s="101"/>
      <c r="VB32" s="101"/>
      <c r="VC32" s="101"/>
      <c r="VD32" s="101"/>
      <c r="VE32" s="101"/>
      <c r="VF32" s="101"/>
      <c r="VG32" s="101"/>
      <c r="VH32" s="101"/>
      <c r="VI32" s="101"/>
      <c r="VJ32" s="101"/>
      <c r="VK32" s="101"/>
      <c r="VL32" s="101"/>
      <c r="VM32" s="101"/>
      <c r="VN32" s="101"/>
      <c r="VO32" s="101"/>
      <c r="VP32" s="101"/>
      <c r="VQ32" s="101"/>
      <c r="VR32" s="101"/>
      <c r="VS32" s="101"/>
      <c r="VT32" s="101"/>
      <c r="VU32" s="101"/>
      <c r="VV32" s="101"/>
      <c r="VW32" s="101"/>
      <c r="VX32" s="101"/>
      <c r="VY32" s="101"/>
      <c r="VZ32" s="101"/>
      <c r="WA32" s="101"/>
      <c r="WB32" s="101"/>
      <c r="WC32" s="101"/>
      <c r="WD32" s="101"/>
      <c r="WE32" s="101"/>
      <c r="WF32" s="101"/>
      <c r="WG32" s="101"/>
      <c r="WH32" s="101"/>
      <c r="WI32" s="101"/>
      <c r="WJ32" s="101"/>
      <c r="WK32" s="101"/>
      <c r="WL32" s="101"/>
      <c r="WM32" s="101"/>
      <c r="WN32" s="101"/>
      <c r="WO32" s="101"/>
      <c r="WP32" s="101"/>
      <c r="WQ32" s="101"/>
      <c r="WR32" s="101"/>
      <c r="WS32" s="101"/>
      <c r="WT32" s="101"/>
      <c r="WU32" s="101"/>
      <c r="WV32" s="101"/>
      <c r="WW32" s="101"/>
      <c r="WX32" s="101"/>
      <c r="WY32" s="101"/>
      <c r="WZ32" s="101"/>
      <c r="XA32" s="101"/>
      <c r="XB32" s="101"/>
      <c r="XC32" s="101"/>
      <c r="XD32" s="101"/>
      <c r="XE32" s="101"/>
      <c r="XF32" s="101"/>
      <c r="XG32" s="101"/>
      <c r="XH32" s="101"/>
      <c r="XI32" s="101"/>
      <c r="XJ32" s="101"/>
      <c r="XK32" s="101"/>
      <c r="XL32" s="101"/>
      <c r="XM32" s="101"/>
      <c r="XN32" s="101"/>
      <c r="XO32" s="101"/>
      <c r="XP32" s="101"/>
      <c r="XQ32" s="101"/>
      <c r="XR32" s="101"/>
      <c r="XS32" s="101"/>
      <c r="XT32" s="101"/>
      <c r="XU32" s="101"/>
      <c r="XV32" s="101"/>
      <c r="XW32" s="101"/>
      <c r="XX32" s="101"/>
      <c r="XY32" s="101"/>
      <c r="XZ32" s="101"/>
      <c r="YA32" s="101"/>
      <c r="YB32" s="101"/>
      <c r="YC32" s="101"/>
      <c r="YD32" s="101"/>
      <c r="YE32" s="101"/>
      <c r="YF32" s="101"/>
      <c r="YG32" s="101"/>
      <c r="YH32" s="101"/>
      <c r="YI32" s="101"/>
      <c r="YJ32" s="101"/>
      <c r="YK32" s="101"/>
      <c r="YL32" s="101"/>
      <c r="YM32" s="101"/>
      <c r="YN32" s="101"/>
      <c r="YO32" s="101"/>
      <c r="YP32" s="101"/>
      <c r="YQ32" s="101"/>
      <c r="YR32" s="101"/>
      <c r="YS32" s="101"/>
      <c r="YT32" s="101"/>
      <c r="YU32" s="101"/>
      <c r="YV32" s="101"/>
      <c r="YW32" s="101"/>
      <c r="YX32" s="101"/>
      <c r="YY32" s="101"/>
      <c r="YZ32" s="101"/>
      <c r="ZA32" s="101"/>
      <c r="ZB32" s="101"/>
      <c r="ZC32" s="101"/>
      <c r="ZD32" s="101"/>
      <c r="ZE32" s="101"/>
      <c r="ZF32" s="101"/>
      <c r="ZG32" s="101"/>
      <c r="ZH32" s="101"/>
      <c r="ZI32" s="101"/>
      <c r="ZJ32" s="101"/>
      <c r="ZK32" s="101"/>
      <c r="ZL32" s="101"/>
      <c r="ZM32" s="101"/>
      <c r="ZN32" s="101"/>
      <c r="ZO32" s="101"/>
      <c r="ZP32" s="101"/>
      <c r="ZQ32" s="101"/>
      <c r="ZR32" s="101"/>
      <c r="ZS32" s="101"/>
      <c r="ZT32" s="101"/>
      <c r="ZU32" s="101"/>
      <c r="ZV32" s="101"/>
      <c r="ZW32" s="101"/>
      <c r="ZX32" s="101"/>
      <c r="ZY32" s="101"/>
      <c r="ZZ32" s="101"/>
      <c r="AAA32" s="101"/>
      <c r="AAB32" s="101"/>
      <c r="AAC32" s="101"/>
      <c r="AAD32" s="101"/>
      <c r="AAE32" s="101"/>
      <c r="AAF32" s="101"/>
      <c r="AAG32" s="101"/>
      <c r="AAH32" s="101"/>
      <c r="AAI32" s="101"/>
      <c r="AAJ32" s="101"/>
      <c r="AAK32" s="101"/>
      <c r="AAL32" s="101"/>
      <c r="AAM32" s="101"/>
      <c r="AAN32" s="101"/>
      <c r="AAO32" s="101"/>
      <c r="AAP32" s="101"/>
      <c r="AAQ32" s="101"/>
      <c r="AAR32" s="101"/>
      <c r="AAS32" s="101"/>
      <c r="AAT32" s="101"/>
      <c r="AAU32" s="101"/>
      <c r="AAV32" s="101"/>
      <c r="AAW32" s="101"/>
      <c r="AAX32" s="101"/>
      <c r="AAY32" s="101"/>
      <c r="AAZ32" s="101"/>
      <c r="ABA32" s="101"/>
      <c r="ABB32" s="101"/>
      <c r="ABC32" s="101"/>
      <c r="ABD32" s="101"/>
      <c r="ABE32" s="101"/>
      <c r="ABF32" s="101"/>
      <c r="ABG32" s="101"/>
      <c r="ABH32" s="101"/>
      <c r="ABI32" s="101"/>
      <c r="ABJ32" s="101"/>
      <c r="ABK32" s="101"/>
      <c r="ABL32" s="101"/>
      <c r="ABM32" s="101"/>
      <c r="ABN32" s="101"/>
      <c r="ABO32" s="101"/>
      <c r="ABP32" s="101"/>
      <c r="ABQ32" s="101"/>
      <c r="ABR32" s="101"/>
      <c r="ABS32" s="101"/>
      <c r="ABT32" s="101"/>
      <c r="ABU32" s="101"/>
      <c r="ABV32" s="101"/>
      <c r="ABW32" s="101"/>
      <c r="ABX32" s="101"/>
      <c r="ABY32" s="101"/>
      <c r="ABZ32" s="101"/>
      <c r="ACA32" s="101"/>
      <c r="ACB32" s="101"/>
      <c r="ACC32" s="101"/>
      <c r="ACD32" s="101"/>
      <c r="ACE32" s="101"/>
      <c r="ACF32" s="101"/>
      <c r="ACG32" s="101"/>
      <c r="ACH32" s="101"/>
      <c r="ACI32" s="101"/>
      <c r="ACJ32" s="101"/>
      <c r="ACK32" s="101"/>
      <c r="ACL32" s="101"/>
      <c r="ACM32" s="101"/>
      <c r="ACN32" s="101"/>
      <c r="ACO32" s="101"/>
      <c r="ACP32" s="101"/>
      <c r="ACQ32" s="101"/>
      <c r="ACR32" s="101"/>
      <c r="ACS32" s="101"/>
      <c r="ACT32" s="101"/>
      <c r="ACU32" s="101"/>
      <c r="ACV32" s="101"/>
      <c r="ACW32" s="101"/>
      <c r="ACX32" s="101"/>
      <c r="ACY32" s="101"/>
      <c r="ACZ32" s="101"/>
      <c r="ADA32" s="101"/>
      <c r="ADB32" s="101"/>
      <c r="ADC32" s="101"/>
      <c r="ADD32" s="101"/>
      <c r="ADE32" s="101"/>
      <c r="ADF32" s="101"/>
      <c r="ADG32" s="101"/>
      <c r="ADH32" s="101"/>
      <c r="ADI32" s="101"/>
      <c r="ADJ32" s="101"/>
      <c r="ADK32" s="101"/>
      <c r="ADL32" s="101"/>
      <c r="ADM32" s="101"/>
      <c r="ADN32" s="101"/>
      <c r="ADO32" s="101"/>
      <c r="ADP32" s="101"/>
      <c r="ADQ32" s="101"/>
      <c r="ADR32" s="101"/>
      <c r="ADS32" s="101"/>
      <c r="ADT32" s="101"/>
      <c r="ADU32" s="101"/>
      <c r="ADV32" s="101"/>
      <c r="ADW32" s="101"/>
      <c r="ADX32" s="101"/>
      <c r="ADY32" s="101"/>
      <c r="ADZ32" s="101"/>
      <c r="AEA32" s="101"/>
      <c r="AEB32" s="101"/>
      <c r="AEC32" s="101"/>
      <c r="AED32" s="101"/>
      <c r="AEE32" s="101"/>
      <c r="AEF32" s="101"/>
      <c r="AEG32" s="101"/>
      <c r="AEH32" s="101"/>
      <c r="AEI32" s="101"/>
      <c r="AEJ32" s="101"/>
      <c r="AEK32" s="101"/>
      <c r="AEL32" s="101"/>
      <c r="AEM32" s="101"/>
      <c r="AEN32" s="101"/>
      <c r="AEO32" s="101"/>
      <c r="AEP32" s="101"/>
      <c r="AEQ32" s="101"/>
      <c r="AER32" s="101"/>
      <c r="AES32" s="101"/>
      <c r="AET32" s="101"/>
      <c r="AEU32" s="101"/>
      <c r="AEV32" s="101"/>
      <c r="AEW32" s="101"/>
      <c r="AEX32" s="101"/>
      <c r="AEY32" s="101"/>
      <c r="AEZ32" s="101"/>
      <c r="AFA32" s="101"/>
      <c r="AFB32" s="101"/>
      <c r="AFC32" s="101"/>
      <c r="AFD32" s="101"/>
      <c r="AFE32" s="101"/>
      <c r="AFF32" s="101"/>
      <c r="AFG32" s="101"/>
      <c r="AFH32" s="101"/>
      <c r="AFI32" s="101"/>
      <c r="AFJ32" s="101"/>
      <c r="AFK32" s="101"/>
      <c r="AFL32" s="101"/>
      <c r="AFM32" s="101"/>
      <c r="AFN32" s="101"/>
      <c r="AFO32" s="101"/>
      <c r="AFP32" s="101"/>
      <c r="AFQ32" s="101"/>
      <c r="AFR32" s="101"/>
      <c r="AFS32" s="101"/>
      <c r="AFT32" s="101"/>
      <c r="AFU32" s="101"/>
      <c r="AFV32" s="101"/>
      <c r="AFW32" s="101"/>
      <c r="AFX32" s="101"/>
      <c r="AFY32" s="101"/>
      <c r="AFZ32" s="101"/>
      <c r="AGA32" s="101"/>
      <c r="AGB32" s="101"/>
      <c r="AGC32" s="101"/>
      <c r="AGD32" s="101"/>
      <c r="AGE32" s="101"/>
      <c r="AGF32" s="101"/>
      <c r="AGG32" s="101"/>
      <c r="AGH32" s="101"/>
      <c r="AGI32" s="101"/>
      <c r="AGJ32" s="101"/>
      <c r="AGK32" s="101"/>
      <c r="AGL32" s="101"/>
      <c r="AGM32" s="101"/>
      <c r="AGN32" s="101"/>
      <c r="AGO32" s="101"/>
      <c r="AGP32" s="101"/>
      <c r="AGQ32" s="101"/>
      <c r="AGR32" s="101"/>
      <c r="AGS32" s="101"/>
      <c r="AGT32" s="101"/>
      <c r="AGU32" s="101"/>
      <c r="AGV32" s="101"/>
      <c r="AGW32" s="101"/>
      <c r="AGX32" s="101"/>
      <c r="AGY32" s="101"/>
      <c r="AGZ32" s="101"/>
      <c r="AHA32" s="101"/>
      <c r="AHB32" s="101"/>
      <c r="AHC32" s="101"/>
      <c r="AHD32" s="101"/>
      <c r="AHE32" s="101"/>
      <c r="AHF32" s="101"/>
      <c r="AHG32" s="101"/>
      <c r="AHH32" s="101"/>
      <c r="AHI32" s="101"/>
      <c r="AHJ32" s="101"/>
      <c r="AHK32" s="101"/>
      <c r="AHL32" s="101"/>
      <c r="AHM32" s="101"/>
      <c r="AHN32" s="101"/>
      <c r="AHO32" s="101"/>
      <c r="AHP32" s="101"/>
      <c r="AHQ32" s="101"/>
      <c r="AHR32" s="101"/>
      <c r="AHS32" s="101"/>
      <c r="AHT32" s="101"/>
      <c r="AHU32" s="101"/>
      <c r="AHV32" s="101"/>
      <c r="AHW32" s="101"/>
      <c r="AHX32" s="101"/>
      <c r="AHY32" s="101"/>
      <c r="AHZ32" s="101"/>
      <c r="AIA32" s="101"/>
      <c r="AIB32" s="101"/>
      <c r="AIC32" s="101"/>
      <c r="AID32" s="101"/>
      <c r="AIE32" s="101"/>
      <c r="AIF32" s="101"/>
      <c r="AIG32" s="101"/>
      <c r="AIH32" s="101"/>
      <c r="AII32" s="101"/>
      <c r="AIJ32" s="101"/>
      <c r="AIK32" s="101"/>
      <c r="AIL32" s="101"/>
      <c r="AIM32" s="101"/>
      <c r="AIN32" s="101"/>
      <c r="AIO32" s="101"/>
      <c r="AIP32" s="101"/>
      <c r="AIQ32" s="101"/>
      <c r="AIR32" s="101"/>
      <c r="AIS32" s="101"/>
      <c r="AIT32" s="101"/>
      <c r="AIU32" s="101"/>
      <c r="AIV32" s="101"/>
      <c r="AIW32" s="101"/>
      <c r="AIX32" s="101"/>
      <c r="AIY32" s="101"/>
      <c r="AIZ32" s="101"/>
      <c r="AJA32" s="101"/>
      <c r="AJB32" s="101"/>
      <c r="AJC32" s="101"/>
      <c r="AJD32" s="101"/>
      <c r="AJE32" s="101"/>
      <c r="AJF32" s="101"/>
      <c r="AJG32" s="101"/>
      <c r="AJH32" s="101"/>
      <c r="AJI32" s="101"/>
      <c r="AJJ32" s="101"/>
      <c r="AJK32" s="101"/>
      <c r="AJL32" s="101"/>
      <c r="AJM32" s="101"/>
      <c r="AJN32" s="101"/>
      <c r="AJO32" s="101"/>
      <c r="AJP32" s="101"/>
      <c r="AJQ32" s="101"/>
      <c r="AJR32" s="101"/>
      <c r="AJS32" s="101"/>
      <c r="AJT32" s="101"/>
      <c r="AJU32" s="101"/>
      <c r="AJV32" s="101"/>
      <c r="AJW32" s="101"/>
      <c r="AJX32" s="101"/>
      <c r="AJY32" s="101"/>
      <c r="AJZ32" s="101"/>
      <c r="AKA32" s="101"/>
      <c r="AKB32" s="101"/>
      <c r="AKC32" s="101"/>
      <c r="AKD32" s="101"/>
      <c r="AKE32" s="101"/>
      <c r="AKF32" s="101"/>
      <c r="AKG32" s="101"/>
      <c r="AKH32" s="101"/>
      <c r="AKI32" s="101"/>
      <c r="AKJ32" s="101"/>
      <c r="AKK32" s="101"/>
      <c r="AKL32" s="101"/>
      <c r="AKM32" s="101"/>
      <c r="AKN32" s="101"/>
      <c r="AKO32" s="101"/>
      <c r="AKP32" s="101"/>
      <c r="AKQ32" s="101"/>
      <c r="AKR32" s="101"/>
      <c r="AKS32" s="101"/>
      <c r="AKT32" s="101"/>
      <c r="AKU32" s="101"/>
      <c r="AKV32" s="101"/>
      <c r="AKW32" s="101"/>
      <c r="AKX32" s="101"/>
      <c r="AKY32" s="101"/>
      <c r="AKZ32" s="101"/>
      <c r="ALA32" s="101"/>
      <c r="ALB32" s="101"/>
      <c r="ALC32" s="101"/>
      <c r="ALD32" s="101"/>
      <c r="ALE32" s="101"/>
      <c r="ALF32" s="101"/>
      <c r="ALG32" s="101"/>
      <c r="ALH32" s="101"/>
      <c r="ALI32" s="101"/>
      <c r="ALJ32" s="101"/>
      <c r="ALK32" s="101"/>
      <c r="ALL32" s="101"/>
      <c r="ALM32" s="101"/>
      <c r="ALN32" s="101"/>
      <c r="ALO32" s="101"/>
      <c r="ALP32" s="101"/>
      <c r="ALQ32" s="101"/>
      <c r="ALR32" s="101"/>
      <c r="ALS32" s="101"/>
      <c r="ALT32" s="101"/>
      <c r="ALU32" s="101"/>
      <c r="ALV32" s="101"/>
      <c r="ALW32" s="101"/>
      <c r="ALX32" s="101"/>
    </row>
    <row r="33" spans="1:1012" x14ac:dyDescent="0.2">
      <c r="A33" s="266" t="s">
        <v>22</v>
      </c>
      <c r="B33" s="87" t="s">
        <v>87</v>
      </c>
      <c r="C33" s="95"/>
      <c r="D33" s="95"/>
      <c r="F33" s="95"/>
      <c r="H33" s="95"/>
      <c r="J33" s="95"/>
      <c r="K33" s="102"/>
      <c r="N33" s="431"/>
      <c r="Q33" s="431"/>
      <c r="R33" s="27">
        <v>1</v>
      </c>
      <c r="T33" s="431"/>
      <c r="U33" s="100"/>
      <c r="V33" s="425"/>
      <c r="W33" s="100"/>
      <c r="X33" s="26" t="s">
        <v>1663</v>
      </c>
    </row>
    <row r="34" spans="1:1012" x14ac:dyDescent="0.2">
      <c r="A34" s="393" t="s">
        <v>20</v>
      </c>
      <c r="B34" s="106" t="s">
        <v>319</v>
      </c>
      <c r="C34" s="97"/>
      <c r="D34" s="97"/>
      <c r="E34" s="100">
        <v>5</v>
      </c>
      <c r="F34" s="97"/>
      <c r="G34" s="100">
        <v>5</v>
      </c>
      <c r="H34" s="97"/>
      <c r="I34" s="100">
        <v>5</v>
      </c>
      <c r="J34" s="97"/>
      <c r="K34" s="97"/>
      <c r="L34" s="100">
        <v>4</v>
      </c>
      <c r="M34" s="99"/>
      <c r="N34" s="431"/>
      <c r="O34" s="27">
        <v>2</v>
      </c>
      <c r="Q34" s="99"/>
      <c r="R34" s="100">
        <v>1</v>
      </c>
      <c r="S34" s="100"/>
      <c r="T34" s="99"/>
      <c r="U34" s="100">
        <v>1</v>
      </c>
      <c r="V34" s="425"/>
      <c r="W34" s="100"/>
      <c r="X34" s="26" t="s">
        <v>1659</v>
      </c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  <c r="IU34" s="101"/>
      <c r="IV34" s="101"/>
      <c r="IW34" s="101"/>
      <c r="IX34" s="101"/>
      <c r="IY34" s="101"/>
      <c r="IZ34" s="101"/>
      <c r="JA34" s="101"/>
      <c r="JB34" s="101"/>
      <c r="JC34" s="101"/>
      <c r="JD34" s="101"/>
      <c r="JE34" s="101"/>
      <c r="JF34" s="101"/>
      <c r="JG34" s="101"/>
      <c r="JH34" s="101"/>
      <c r="JI34" s="101"/>
      <c r="JJ34" s="101"/>
      <c r="JK34" s="101"/>
      <c r="JL34" s="101"/>
      <c r="JM34" s="101"/>
      <c r="JN34" s="101"/>
      <c r="JO34" s="101"/>
      <c r="JP34" s="101"/>
      <c r="JQ34" s="101"/>
      <c r="JR34" s="101"/>
      <c r="JS34" s="101"/>
      <c r="JT34" s="101"/>
      <c r="JU34" s="101"/>
      <c r="JV34" s="101"/>
      <c r="JW34" s="101"/>
      <c r="JX34" s="101"/>
      <c r="JY34" s="101"/>
      <c r="JZ34" s="101"/>
      <c r="KA34" s="101"/>
      <c r="KB34" s="101"/>
      <c r="KC34" s="101"/>
      <c r="KD34" s="101"/>
      <c r="KE34" s="101"/>
      <c r="KF34" s="101"/>
      <c r="KG34" s="101"/>
      <c r="KH34" s="101"/>
      <c r="KI34" s="101"/>
      <c r="KJ34" s="101"/>
      <c r="KK34" s="101"/>
      <c r="KL34" s="101"/>
      <c r="KM34" s="101"/>
      <c r="KN34" s="101"/>
      <c r="KO34" s="101"/>
      <c r="KP34" s="101"/>
      <c r="KQ34" s="101"/>
      <c r="KR34" s="101"/>
      <c r="KS34" s="101"/>
      <c r="KT34" s="101"/>
      <c r="KU34" s="101"/>
      <c r="KV34" s="101"/>
      <c r="KW34" s="101"/>
      <c r="KX34" s="101"/>
      <c r="KY34" s="101"/>
      <c r="KZ34" s="101"/>
      <c r="LA34" s="101"/>
      <c r="LB34" s="101"/>
      <c r="LC34" s="101"/>
      <c r="LD34" s="101"/>
      <c r="LE34" s="101"/>
      <c r="LF34" s="101"/>
      <c r="LG34" s="101"/>
      <c r="LH34" s="101"/>
      <c r="LI34" s="101"/>
      <c r="LJ34" s="101"/>
      <c r="LK34" s="101"/>
      <c r="LL34" s="101"/>
      <c r="LM34" s="101"/>
      <c r="LN34" s="101"/>
      <c r="LO34" s="101"/>
      <c r="LP34" s="101"/>
      <c r="LQ34" s="101"/>
      <c r="LR34" s="101"/>
      <c r="LS34" s="101"/>
      <c r="LT34" s="101"/>
      <c r="LU34" s="101"/>
      <c r="LV34" s="101"/>
      <c r="LW34" s="101"/>
      <c r="LX34" s="101"/>
      <c r="LY34" s="101"/>
      <c r="LZ34" s="101"/>
      <c r="MA34" s="101"/>
      <c r="MB34" s="101"/>
      <c r="MC34" s="101"/>
      <c r="MD34" s="101"/>
      <c r="ME34" s="101"/>
      <c r="MF34" s="101"/>
      <c r="MG34" s="101"/>
      <c r="MH34" s="101"/>
      <c r="MI34" s="101"/>
      <c r="MJ34" s="101"/>
      <c r="MK34" s="101"/>
      <c r="ML34" s="101"/>
      <c r="MM34" s="101"/>
      <c r="MN34" s="101"/>
      <c r="MO34" s="101"/>
      <c r="MP34" s="101"/>
      <c r="MQ34" s="101"/>
      <c r="MR34" s="101"/>
      <c r="MS34" s="101"/>
      <c r="MT34" s="101"/>
      <c r="MU34" s="101"/>
      <c r="MV34" s="101"/>
      <c r="MW34" s="101"/>
      <c r="MX34" s="101"/>
      <c r="MY34" s="101"/>
      <c r="MZ34" s="101"/>
      <c r="NA34" s="101"/>
      <c r="NB34" s="101"/>
      <c r="NC34" s="101"/>
      <c r="ND34" s="101"/>
      <c r="NE34" s="101"/>
      <c r="NF34" s="101"/>
      <c r="NG34" s="101"/>
      <c r="NH34" s="101"/>
      <c r="NI34" s="101"/>
      <c r="NJ34" s="101"/>
      <c r="NK34" s="101"/>
      <c r="NL34" s="101"/>
      <c r="NM34" s="101"/>
      <c r="NN34" s="101"/>
      <c r="NO34" s="101"/>
      <c r="NP34" s="101"/>
      <c r="NQ34" s="101"/>
      <c r="NR34" s="101"/>
      <c r="NS34" s="101"/>
      <c r="NT34" s="101"/>
      <c r="NU34" s="101"/>
      <c r="NV34" s="101"/>
      <c r="NW34" s="101"/>
      <c r="NX34" s="101"/>
      <c r="NY34" s="101"/>
      <c r="NZ34" s="101"/>
      <c r="OA34" s="101"/>
      <c r="OB34" s="101"/>
      <c r="OC34" s="101"/>
      <c r="OD34" s="101"/>
      <c r="OE34" s="101"/>
      <c r="OF34" s="101"/>
      <c r="OG34" s="101"/>
      <c r="OH34" s="101"/>
      <c r="OI34" s="101"/>
      <c r="OJ34" s="101"/>
      <c r="OK34" s="101"/>
      <c r="OL34" s="101"/>
      <c r="OM34" s="101"/>
      <c r="ON34" s="101"/>
      <c r="OO34" s="101"/>
      <c r="OP34" s="101"/>
      <c r="OQ34" s="101"/>
      <c r="OR34" s="101"/>
      <c r="OS34" s="101"/>
      <c r="OT34" s="101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101"/>
      <c r="PY34" s="101"/>
      <c r="PZ34" s="101"/>
      <c r="QA34" s="101"/>
      <c r="QB34" s="101"/>
      <c r="QC34" s="101"/>
      <c r="QD34" s="101"/>
      <c r="QE34" s="101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101"/>
      <c r="RJ34" s="101"/>
      <c r="RK34" s="101"/>
      <c r="RL34" s="101"/>
      <c r="RM34" s="101"/>
      <c r="RN34" s="101"/>
      <c r="RO34" s="101"/>
      <c r="RP34" s="101"/>
      <c r="RQ34" s="101"/>
      <c r="RR34" s="101"/>
      <c r="RS34" s="101"/>
      <c r="RT34" s="101"/>
      <c r="RU34" s="101"/>
      <c r="RV34" s="101"/>
      <c r="RW34" s="101"/>
      <c r="RX34" s="101"/>
      <c r="RY34" s="101"/>
      <c r="RZ34" s="101"/>
      <c r="SA34" s="101"/>
      <c r="SB34" s="101"/>
      <c r="SC34" s="101"/>
      <c r="SD34" s="101"/>
      <c r="SE34" s="101"/>
      <c r="SF34" s="101"/>
      <c r="SG34" s="101"/>
      <c r="SH34" s="101"/>
      <c r="SI34" s="101"/>
      <c r="SJ34" s="101"/>
      <c r="SK34" s="101"/>
      <c r="SL34" s="101"/>
      <c r="SM34" s="101"/>
      <c r="SN34" s="101"/>
      <c r="SO34" s="101"/>
      <c r="SP34" s="101"/>
      <c r="SQ34" s="101"/>
      <c r="SR34" s="101"/>
      <c r="SS34" s="101"/>
      <c r="ST34" s="101"/>
      <c r="SU34" s="101"/>
      <c r="SV34" s="101"/>
      <c r="SW34" s="101"/>
      <c r="SX34" s="101"/>
      <c r="SY34" s="101"/>
      <c r="SZ34" s="101"/>
      <c r="TA34" s="101"/>
      <c r="TB34" s="101"/>
      <c r="TC34" s="101"/>
      <c r="TD34" s="101"/>
      <c r="TE34" s="101"/>
      <c r="TF34" s="101"/>
      <c r="TG34" s="101"/>
      <c r="TH34" s="101"/>
      <c r="TI34" s="101"/>
      <c r="TJ34" s="101"/>
      <c r="TK34" s="101"/>
      <c r="TL34" s="101"/>
      <c r="TM34" s="101"/>
      <c r="TN34" s="101"/>
      <c r="TO34" s="101"/>
      <c r="TP34" s="101"/>
      <c r="TQ34" s="101"/>
      <c r="TR34" s="101"/>
      <c r="TS34" s="101"/>
      <c r="TT34" s="101"/>
      <c r="TU34" s="101"/>
      <c r="TV34" s="101"/>
      <c r="TW34" s="101"/>
      <c r="TX34" s="101"/>
      <c r="TY34" s="101"/>
      <c r="TZ34" s="101"/>
      <c r="UA34" s="101"/>
      <c r="UB34" s="101"/>
      <c r="UC34" s="101"/>
      <c r="UD34" s="101"/>
      <c r="UE34" s="101"/>
      <c r="UF34" s="101"/>
      <c r="UG34" s="101"/>
      <c r="UH34" s="101"/>
      <c r="UI34" s="101"/>
      <c r="UJ34" s="101"/>
      <c r="UK34" s="101"/>
      <c r="UL34" s="101"/>
      <c r="UM34" s="101"/>
      <c r="UN34" s="101"/>
      <c r="UO34" s="101"/>
      <c r="UP34" s="101"/>
      <c r="UQ34" s="101"/>
      <c r="UR34" s="101"/>
      <c r="US34" s="101"/>
      <c r="UT34" s="101"/>
      <c r="UU34" s="101"/>
      <c r="UV34" s="101"/>
      <c r="UW34" s="101"/>
      <c r="UX34" s="101"/>
      <c r="UY34" s="101"/>
      <c r="UZ34" s="101"/>
      <c r="VA34" s="101"/>
      <c r="VB34" s="101"/>
      <c r="VC34" s="101"/>
      <c r="VD34" s="101"/>
      <c r="VE34" s="101"/>
      <c r="VF34" s="101"/>
      <c r="VG34" s="101"/>
      <c r="VH34" s="101"/>
      <c r="VI34" s="101"/>
      <c r="VJ34" s="101"/>
      <c r="VK34" s="101"/>
      <c r="VL34" s="101"/>
      <c r="VM34" s="101"/>
      <c r="VN34" s="101"/>
      <c r="VO34" s="101"/>
      <c r="VP34" s="101"/>
      <c r="VQ34" s="101"/>
      <c r="VR34" s="101"/>
      <c r="VS34" s="101"/>
      <c r="VT34" s="101"/>
      <c r="VU34" s="101"/>
      <c r="VV34" s="101"/>
      <c r="VW34" s="101"/>
      <c r="VX34" s="101"/>
      <c r="VY34" s="101"/>
      <c r="VZ34" s="101"/>
      <c r="WA34" s="101"/>
      <c r="WB34" s="101"/>
      <c r="WC34" s="101"/>
      <c r="WD34" s="101"/>
      <c r="WE34" s="101"/>
      <c r="WF34" s="101"/>
      <c r="WG34" s="101"/>
      <c r="WH34" s="101"/>
      <c r="WI34" s="101"/>
      <c r="WJ34" s="101"/>
      <c r="WK34" s="101"/>
      <c r="WL34" s="101"/>
      <c r="WM34" s="101"/>
      <c r="WN34" s="101"/>
      <c r="WO34" s="101"/>
      <c r="WP34" s="101"/>
      <c r="WQ34" s="101"/>
      <c r="WR34" s="101"/>
      <c r="WS34" s="101"/>
      <c r="WT34" s="101"/>
      <c r="WU34" s="101"/>
      <c r="WV34" s="101"/>
      <c r="WW34" s="101"/>
      <c r="WX34" s="101"/>
      <c r="WY34" s="101"/>
      <c r="WZ34" s="101"/>
      <c r="XA34" s="101"/>
      <c r="XB34" s="101"/>
      <c r="XC34" s="101"/>
      <c r="XD34" s="101"/>
      <c r="XE34" s="101"/>
      <c r="XF34" s="101"/>
      <c r="XG34" s="101"/>
      <c r="XH34" s="101"/>
      <c r="XI34" s="101"/>
      <c r="XJ34" s="101"/>
      <c r="XK34" s="101"/>
      <c r="XL34" s="101"/>
      <c r="XM34" s="101"/>
      <c r="XN34" s="101"/>
      <c r="XO34" s="101"/>
      <c r="XP34" s="101"/>
      <c r="XQ34" s="101"/>
      <c r="XR34" s="101"/>
      <c r="XS34" s="101"/>
      <c r="XT34" s="101"/>
      <c r="XU34" s="101"/>
      <c r="XV34" s="101"/>
      <c r="XW34" s="101"/>
      <c r="XX34" s="101"/>
      <c r="XY34" s="101"/>
      <c r="XZ34" s="101"/>
      <c r="YA34" s="101"/>
      <c r="YB34" s="101"/>
      <c r="YC34" s="101"/>
      <c r="YD34" s="101"/>
      <c r="YE34" s="101"/>
      <c r="YF34" s="101"/>
      <c r="YG34" s="101"/>
      <c r="YH34" s="101"/>
      <c r="YI34" s="101"/>
      <c r="YJ34" s="101"/>
      <c r="YK34" s="101"/>
      <c r="YL34" s="101"/>
      <c r="YM34" s="101"/>
      <c r="YN34" s="101"/>
      <c r="YO34" s="101"/>
      <c r="YP34" s="101"/>
      <c r="YQ34" s="101"/>
      <c r="YR34" s="101"/>
      <c r="YS34" s="101"/>
      <c r="YT34" s="101"/>
      <c r="YU34" s="101"/>
      <c r="YV34" s="101"/>
      <c r="YW34" s="101"/>
      <c r="YX34" s="101"/>
      <c r="YY34" s="101"/>
      <c r="YZ34" s="101"/>
      <c r="ZA34" s="101"/>
      <c r="ZB34" s="101"/>
      <c r="ZC34" s="101"/>
      <c r="ZD34" s="101"/>
      <c r="ZE34" s="101"/>
      <c r="ZF34" s="101"/>
      <c r="ZG34" s="101"/>
      <c r="ZH34" s="101"/>
      <c r="ZI34" s="101"/>
      <c r="ZJ34" s="101"/>
      <c r="ZK34" s="101"/>
      <c r="ZL34" s="101"/>
      <c r="ZM34" s="101"/>
      <c r="ZN34" s="101"/>
      <c r="ZO34" s="101"/>
      <c r="ZP34" s="101"/>
      <c r="ZQ34" s="101"/>
      <c r="ZR34" s="101"/>
      <c r="ZS34" s="101"/>
      <c r="ZT34" s="101"/>
      <c r="ZU34" s="101"/>
      <c r="ZV34" s="101"/>
      <c r="ZW34" s="101"/>
      <c r="ZX34" s="101"/>
      <c r="ZY34" s="101"/>
      <c r="ZZ34" s="101"/>
      <c r="AAA34" s="101"/>
      <c r="AAB34" s="101"/>
      <c r="AAC34" s="101"/>
      <c r="AAD34" s="101"/>
      <c r="AAE34" s="101"/>
      <c r="AAF34" s="101"/>
      <c r="AAG34" s="101"/>
      <c r="AAH34" s="101"/>
      <c r="AAI34" s="101"/>
      <c r="AAJ34" s="101"/>
      <c r="AAK34" s="101"/>
      <c r="AAL34" s="101"/>
      <c r="AAM34" s="101"/>
      <c r="AAN34" s="101"/>
      <c r="AAO34" s="101"/>
      <c r="AAP34" s="101"/>
      <c r="AAQ34" s="101"/>
      <c r="AAR34" s="101"/>
      <c r="AAS34" s="101"/>
      <c r="AAT34" s="101"/>
      <c r="AAU34" s="101"/>
      <c r="AAV34" s="101"/>
      <c r="AAW34" s="101"/>
      <c r="AAX34" s="101"/>
      <c r="AAY34" s="101"/>
      <c r="AAZ34" s="101"/>
      <c r="ABA34" s="101"/>
      <c r="ABB34" s="101"/>
      <c r="ABC34" s="101"/>
      <c r="ABD34" s="101"/>
      <c r="ABE34" s="101"/>
      <c r="ABF34" s="101"/>
      <c r="ABG34" s="101"/>
      <c r="ABH34" s="101"/>
      <c r="ABI34" s="101"/>
      <c r="ABJ34" s="101"/>
      <c r="ABK34" s="101"/>
      <c r="ABL34" s="101"/>
      <c r="ABM34" s="101"/>
      <c r="ABN34" s="101"/>
      <c r="ABO34" s="101"/>
      <c r="ABP34" s="101"/>
      <c r="ABQ34" s="101"/>
      <c r="ABR34" s="101"/>
      <c r="ABS34" s="101"/>
      <c r="ABT34" s="101"/>
      <c r="ABU34" s="101"/>
      <c r="ABV34" s="101"/>
      <c r="ABW34" s="101"/>
      <c r="ABX34" s="101"/>
      <c r="ABY34" s="101"/>
      <c r="ABZ34" s="101"/>
      <c r="ACA34" s="101"/>
      <c r="ACB34" s="101"/>
      <c r="ACC34" s="101"/>
      <c r="ACD34" s="101"/>
      <c r="ACE34" s="101"/>
      <c r="ACF34" s="101"/>
      <c r="ACG34" s="101"/>
      <c r="ACH34" s="101"/>
      <c r="ACI34" s="101"/>
      <c r="ACJ34" s="101"/>
      <c r="ACK34" s="101"/>
      <c r="ACL34" s="101"/>
      <c r="ACM34" s="101"/>
      <c r="ACN34" s="101"/>
      <c r="ACO34" s="101"/>
      <c r="ACP34" s="101"/>
      <c r="ACQ34" s="101"/>
      <c r="ACR34" s="101"/>
      <c r="ACS34" s="101"/>
      <c r="ACT34" s="101"/>
      <c r="ACU34" s="101"/>
      <c r="ACV34" s="101"/>
      <c r="ACW34" s="101"/>
      <c r="ACX34" s="101"/>
      <c r="ACY34" s="101"/>
      <c r="ACZ34" s="101"/>
      <c r="ADA34" s="101"/>
      <c r="ADB34" s="101"/>
      <c r="ADC34" s="101"/>
      <c r="ADD34" s="101"/>
      <c r="ADE34" s="101"/>
      <c r="ADF34" s="101"/>
      <c r="ADG34" s="101"/>
      <c r="ADH34" s="101"/>
      <c r="ADI34" s="101"/>
      <c r="ADJ34" s="101"/>
      <c r="ADK34" s="101"/>
      <c r="ADL34" s="101"/>
      <c r="ADM34" s="101"/>
      <c r="ADN34" s="101"/>
      <c r="ADO34" s="101"/>
      <c r="ADP34" s="101"/>
      <c r="ADQ34" s="101"/>
      <c r="ADR34" s="101"/>
      <c r="ADS34" s="101"/>
      <c r="ADT34" s="101"/>
      <c r="ADU34" s="101"/>
      <c r="ADV34" s="101"/>
      <c r="ADW34" s="101"/>
      <c r="ADX34" s="101"/>
      <c r="ADY34" s="101"/>
      <c r="ADZ34" s="101"/>
      <c r="AEA34" s="101"/>
      <c r="AEB34" s="101"/>
      <c r="AEC34" s="101"/>
      <c r="AED34" s="101"/>
      <c r="AEE34" s="101"/>
      <c r="AEF34" s="101"/>
      <c r="AEG34" s="101"/>
      <c r="AEH34" s="101"/>
      <c r="AEI34" s="101"/>
      <c r="AEJ34" s="101"/>
      <c r="AEK34" s="101"/>
      <c r="AEL34" s="101"/>
      <c r="AEM34" s="101"/>
      <c r="AEN34" s="101"/>
      <c r="AEO34" s="101"/>
      <c r="AEP34" s="101"/>
      <c r="AEQ34" s="101"/>
      <c r="AER34" s="101"/>
      <c r="AES34" s="101"/>
      <c r="AET34" s="101"/>
      <c r="AEU34" s="101"/>
      <c r="AEV34" s="101"/>
      <c r="AEW34" s="101"/>
      <c r="AEX34" s="101"/>
      <c r="AEY34" s="101"/>
      <c r="AEZ34" s="101"/>
      <c r="AFA34" s="101"/>
      <c r="AFB34" s="101"/>
      <c r="AFC34" s="101"/>
      <c r="AFD34" s="101"/>
      <c r="AFE34" s="101"/>
      <c r="AFF34" s="101"/>
      <c r="AFG34" s="101"/>
      <c r="AFH34" s="101"/>
      <c r="AFI34" s="101"/>
      <c r="AFJ34" s="101"/>
      <c r="AFK34" s="101"/>
      <c r="AFL34" s="101"/>
      <c r="AFM34" s="101"/>
      <c r="AFN34" s="101"/>
      <c r="AFO34" s="101"/>
      <c r="AFP34" s="101"/>
      <c r="AFQ34" s="101"/>
      <c r="AFR34" s="101"/>
      <c r="AFS34" s="101"/>
      <c r="AFT34" s="101"/>
      <c r="AFU34" s="101"/>
      <c r="AFV34" s="101"/>
      <c r="AFW34" s="101"/>
      <c r="AFX34" s="101"/>
      <c r="AFY34" s="101"/>
      <c r="AFZ34" s="101"/>
      <c r="AGA34" s="101"/>
      <c r="AGB34" s="101"/>
      <c r="AGC34" s="101"/>
      <c r="AGD34" s="101"/>
      <c r="AGE34" s="101"/>
      <c r="AGF34" s="101"/>
      <c r="AGG34" s="101"/>
      <c r="AGH34" s="101"/>
      <c r="AGI34" s="101"/>
      <c r="AGJ34" s="101"/>
      <c r="AGK34" s="101"/>
      <c r="AGL34" s="101"/>
      <c r="AGM34" s="101"/>
      <c r="AGN34" s="101"/>
      <c r="AGO34" s="101"/>
      <c r="AGP34" s="101"/>
      <c r="AGQ34" s="101"/>
      <c r="AGR34" s="101"/>
      <c r="AGS34" s="101"/>
      <c r="AGT34" s="101"/>
      <c r="AGU34" s="101"/>
      <c r="AGV34" s="101"/>
      <c r="AGW34" s="101"/>
      <c r="AGX34" s="101"/>
      <c r="AGY34" s="101"/>
      <c r="AGZ34" s="101"/>
      <c r="AHA34" s="101"/>
      <c r="AHB34" s="101"/>
      <c r="AHC34" s="101"/>
      <c r="AHD34" s="101"/>
      <c r="AHE34" s="101"/>
      <c r="AHF34" s="101"/>
      <c r="AHG34" s="101"/>
      <c r="AHH34" s="101"/>
      <c r="AHI34" s="101"/>
      <c r="AHJ34" s="101"/>
      <c r="AHK34" s="101"/>
      <c r="AHL34" s="101"/>
      <c r="AHM34" s="101"/>
      <c r="AHN34" s="101"/>
      <c r="AHO34" s="101"/>
      <c r="AHP34" s="101"/>
      <c r="AHQ34" s="101"/>
      <c r="AHR34" s="101"/>
      <c r="AHS34" s="101"/>
      <c r="AHT34" s="101"/>
      <c r="AHU34" s="101"/>
      <c r="AHV34" s="101"/>
      <c r="AHW34" s="101"/>
      <c r="AHX34" s="101"/>
      <c r="AHY34" s="101"/>
      <c r="AHZ34" s="101"/>
      <c r="AIA34" s="101"/>
      <c r="AIB34" s="101"/>
      <c r="AIC34" s="101"/>
      <c r="AID34" s="101"/>
      <c r="AIE34" s="101"/>
      <c r="AIF34" s="101"/>
      <c r="AIG34" s="101"/>
      <c r="AIH34" s="101"/>
      <c r="AII34" s="101"/>
      <c r="AIJ34" s="101"/>
      <c r="AIK34" s="101"/>
      <c r="AIL34" s="101"/>
      <c r="AIM34" s="101"/>
      <c r="AIN34" s="101"/>
      <c r="AIO34" s="101"/>
      <c r="AIP34" s="101"/>
      <c r="AIQ34" s="101"/>
      <c r="AIR34" s="101"/>
      <c r="AIS34" s="101"/>
      <c r="AIT34" s="101"/>
      <c r="AIU34" s="101"/>
      <c r="AIV34" s="101"/>
      <c r="AIW34" s="101"/>
      <c r="AIX34" s="101"/>
      <c r="AIY34" s="101"/>
      <c r="AIZ34" s="101"/>
      <c r="AJA34" s="101"/>
      <c r="AJB34" s="101"/>
      <c r="AJC34" s="101"/>
      <c r="AJD34" s="101"/>
      <c r="AJE34" s="101"/>
      <c r="AJF34" s="101"/>
      <c r="AJG34" s="101"/>
      <c r="AJH34" s="101"/>
      <c r="AJI34" s="101"/>
      <c r="AJJ34" s="101"/>
      <c r="AJK34" s="101"/>
      <c r="AJL34" s="101"/>
      <c r="AJM34" s="101"/>
      <c r="AJN34" s="101"/>
      <c r="AJO34" s="101"/>
      <c r="AJP34" s="101"/>
      <c r="AJQ34" s="101"/>
      <c r="AJR34" s="101"/>
      <c r="AJS34" s="101"/>
      <c r="AJT34" s="101"/>
      <c r="AJU34" s="101"/>
      <c r="AJV34" s="101"/>
      <c r="AJW34" s="101"/>
      <c r="AJX34" s="101"/>
      <c r="AJY34" s="101"/>
      <c r="AJZ34" s="101"/>
      <c r="AKA34" s="101"/>
      <c r="AKB34" s="101"/>
      <c r="AKC34" s="101"/>
      <c r="AKD34" s="101"/>
      <c r="AKE34" s="101"/>
      <c r="AKF34" s="101"/>
      <c r="AKG34" s="101"/>
      <c r="AKH34" s="101"/>
      <c r="AKI34" s="101"/>
      <c r="AKJ34" s="101"/>
      <c r="AKK34" s="101"/>
      <c r="AKL34" s="101"/>
      <c r="AKM34" s="101"/>
      <c r="AKN34" s="101"/>
      <c r="AKO34" s="101"/>
      <c r="AKP34" s="101"/>
      <c r="AKQ34" s="101"/>
      <c r="AKR34" s="101"/>
      <c r="AKS34" s="101"/>
      <c r="AKT34" s="101"/>
      <c r="AKU34" s="101"/>
      <c r="AKV34" s="101"/>
      <c r="AKW34" s="101"/>
      <c r="AKX34" s="101"/>
      <c r="AKY34" s="101"/>
      <c r="AKZ34" s="101"/>
      <c r="ALA34" s="101"/>
      <c r="ALB34" s="101"/>
      <c r="ALC34" s="101"/>
      <c r="ALD34" s="101"/>
      <c r="ALE34" s="101"/>
      <c r="ALF34" s="101"/>
      <c r="ALG34" s="101"/>
      <c r="ALH34" s="101"/>
      <c r="ALI34" s="101"/>
      <c r="ALJ34" s="101"/>
      <c r="ALK34" s="101"/>
      <c r="ALL34" s="101"/>
      <c r="ALM34" s="101"/>
      <c r="ALN34" s="101"/>
      <c r="ALO34" s="101"/>
      <c r="ALP34" s="101"/>
      <c r="ALQ34" s="101"/>
      <c r="ALR34" s="101"/>
      <c r="ALS34" s="101"/>
      <c r="ALT34" s="101"/>
      <c r="ALU34" s="101"/>
      <c r="ALV34" s="101"/>
      <c r="ALW34" s="101"/>
      <c r="ALX34" s="101"/>
    </row>
    <row r="35" spans="1:1012" x14ac:dyDescent="0.2">
      <c r="A35" s="266" t="s">
        <v>7</v>
      </c>
      <c r="B35" s="87" t="s">
        <v>1806</v>
      </c>
      <c r="C35" s="109"/>
      <c r="D35" s="109"/>
      <c r="E35" s="27">
        <v>3</v>
      </c>
      <c r="F35" s="109"/>
      <c r="H35" s="109"/>
      <c r="J35" s="109"/>
      <c r="K35" s="102"/>
      <c r="L35" s="27">
        <v>2</v>
      </c>
      <c r="N35" s="431"/>
      <c r="O35" s="27">
        <v>1</v>
      </c>
      <c r="R35" s="27">
        <v>3</v>
      </c>
      <c r="U35" s="100">
        <v>3</v>
      </c>
      <c r="V35" s="425"/>
      <c r="W35" s="100"/>
      <c r="X35" s="26" t="s">
        <v>1659</v>
      </c>
    </row>
    <row r="36" spans="1:1012" x14ac:dyDescent="0.2">
      <c r="A36" s="266" t="s">
        <v>9</v>
      </c>
      <c r="B36" s="87" t="s">
        <v>442</v>
      </c>
      <c r="C36" s="109"/>
      <c r="D36" s="109"/>
      <c r="F36" s="109"/>
      <c r="H36" s="109"/>
      <c r="J36" s="109"/>
      <c r="K36" s="102"/>
      <c r="N36" s="431"/>
      <c r="O36" s="27">
        <v>1</v>
      </c>
      <c r="R36" s="27">
        <v>4</v>
      </c>
      <c r="U36" s="100">
        <v>5</v>
      </c>
      <c r="V36" s="425"/>
      <c r="W36" s="100"/>
      <c r="X36" s="26" t="s">
        <v>1659</v>
      </c>
    </row>
    <row r="37" spans="1:1012" x14ac:dyDescent="0.2">
      <c r="A37" s="266" t="s">
        <v>8</v>
      </c>
      <c r="B37" s="87" t="s">
        <v>336</v>
      </c>
      <c r="C37" s="109"/>
      <c r="D37" s="109"/>
      <c r="F37" s="109"/>
      <c r="H37" s="109"/>
      <c r="J37" s="109"/>
      <c r="K37" s="102"/>
      <c r="N37" s="431"/>
      <c r="O37" s="27">
        <v>1</v>
      </c>
      <c r="R37" s="27">
        <v>3</v>
      </c>
      <c r="U37" s="100">
        <v>2</v>
      </c>
      <c r="V37" s="425"/>
      <c r="W37" s="100"/>
      <c r="X37" s="26" t="s">
        <v>1659</v>
      </c>
    </row>
    <row r="38" spans="1:1012" x14ac:dyDescent="0.2">
      <c r="A38" s="285" t="s">
        <v>122</v>
      </c>
      <c r="B38" s="270" t="s">
        <v>884</v>
      </c>
      <c r="C38" s="415"/>
      <c r="D38" s="415"/>
      <c r="E38" s="276"/>
      <c r="F38" s="415"/>
      <c r="G38" s="276"/>
      <c r="H38" s="415"/>
      <c r="I38" s="276"/>
      <c r="J38" s="415"/>
      <c r="K38" s="273"/>
      <c r="L38" s="276"/>
      <c r="M38" s="275"/>
      <c r="N38" s="446"/>
      <c r="O38" s="276"/>
      <c r="P38" s="276"/>
      <c r="Q38" s="275"/>
      <c r="R38" s="276"/>
      <c r="S38" s="276"/>
      <c r="T38" s="275"/>
      <c r="U38" s="381">
        <v>1</v>
      </c>
      <c r="V38" s="426"/>
      <c r="W38" s="100"/>
      <c r="X38" s="26" t="s">
        <v>1663</v>
      </c>
    </row>
    <row r="39" spans="1:1012" s="86" customFormat="1" x14ac:dyDescent="0.2">
      <c r="A39" s="86" t="s">
        <v>1411</v>
      </c>
      <c r="B39" s="94"/>
      <c r="C39" s="109"/>
      <c r="D39" s="109"/>
      <c r="E39" s="90">
        <f>COUNT(E30:E38)</f>
        <v>2</v>
      </c>
      <c r="F39" s="89"/>
      <c r="G39" s="90">
        <f t="shared" ref="G39:V39" si="1">COUNT(G30:G38)</f>
        <v>1</v>
      </c>
      <c r="H39" s="89"/>
      <c r="I39" s="90">
        <f t="shared" si="1"/>
        <v>1</v>
      </c>
      <c r="J39" s="89"/>
      <c r="K39" s="89"/>
      <c r="L39" s="90">
        <f t="shared" si="1"/>
        <v>4</v>
      </c>
      <c r="M39" s="89"/>
      <c r="N39" s="89"/>
      <c r="O39" s="90">
        <f t="shared" si="1"/>
        <v>7</v>
      </c>
      <c r="P39" s="90">
        <f t="shared" si="1"/>
        <v>0</v>
      </c>
      <c r="Q39" s="89"/>
      <c r="R39" s="90">
        <f t="shared" si="1"/>
        <v>8</v>
      </c>
      <c r="S39" s="90">
        <f t="shared" si="1"/>
        <v>0</v>
      </c>
      <c r="T39" s="89"/>
      <c r="U39" s="90">
        <f t="shared" si="1"/>
        <v>5</v>
      </c>
      <c r="V39" s="90">
        <f t="shared" si="1"/>
        <v>0</v>
      </c>
      <c r="W39" s="91"/>
      <c r="X39" s="26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  <c r="IX39" s="93"/>
      <c r="IY39" s="93"/>
      <c r="IZ39" s="93"/>
      <c r="JA39" s="93"/>
      <c r="JB39" s="93"/>
      <c r="JC39" s="93"/>
      <c r="JD39" s="93"/>
      <c r="JE39" s="93"/>
      <c r="JF39" s="93"/>
      <c r="JG39" s="93"/>
      <c r="JH39" s="93"/>
      <c r="JI39" s="93"/>
      <c r="JJ39" s="93"/>
      <c r="JK39" s="93"/>
      <c r="JL39" s="93"/>
      <c r="JM39" s="93"/>
      <c r="JN39" s="93"/>
      <c r="JO39" s="93"/>
      <c r="JP39" s="93"/>
      <c r="JQ39" s="93"/>
      <c r="JR39" s="93"/>
      <c r="JS39" s="93"/>
      <c r="JT39" s="93"/>
      <c r="JU39" s="93"/>
      <c r="JV39" s="93"/>
      <c r="JW39" s="93"/>
      <c r="JX39" s="93"/>
      <c r="JY39" s="93"/>
      <c r="JZ39" s="93"/>
      <c r="KA39" s="93"/>
      <c r="KB39" s="93"/>
      <c r="KC39" s="93"/>
      <c r="KD39" s="93"/>
      <c r="KE39" s="93"/>
      <c r="KF39" s="93"/>
      <c r="KG39" s="93"/>
      <c r="KH39" s="93"/>
      <c r="KI39" s="93"/>
      <c r="KJ39" s="93"/>
      <c r="KK39" s="93"/>
      <c r="KL39" s="93"/>
      <c r="KM39" s="93"/>
      <c r="KN39" s="93"/>
      <c r="KO39" s="93"/>
      <c r="KP39" s="93"/>
      <c r="KQ39" s="93"/>
      <c r="KR39" s="93"/>
      <c r="KS39" s="93"/>
      <c r="KT39" s="93"/>
      <c r="KU39" s="93"/>
      <c r="KV39" s="93"/>
      <c r="KW39" s="93"/>
      <c r="KX39" s="93"/>
      <c r="KY39" s="93"/>
      <c r="KZ39" s="93"/>
      <c r="LA39" s="93"/>
      <c r="LB39" s="93"/>
      <c r="LC39" s="93"/>
      <c r="LD39" s="93"/>
      <c r="LE39" s="93"/>
      <c r="LF39" s="93"/>
      <c r="LG39" s="93"/>
      <c r="LH39" s="93"/>
      <c r="LI39" s="93"/>
      <c r="LJ39" s="93"/>
      <c r="LK39" s="93"/>
      <c r="LL39" s="93"/>
      <c r="LM39" s="93"/>
      <c r="LN39" s="93"/>
      <c r="LO39" s="93"/>
      <c r="LP39" s="93"/>
      <c r="LQ39" s="93"/>
      <c r="LR39" s="93"/>
      <c r="LS39" s="93"/>
      <c r="LT39" s="93"/>
      <c r="LU39" s="93"/>
      <c r="LV39" s="93"/>
      <c r="LW39" s="93"/>
      <c r="LX39" s="93"/>
      <c r="LY39" s="93"/>
      <c r="LZ39" s="93"/>
      <c r="MA39" s="93"/>
      <c r="MB39" s="93"/>
      <c r="MC39" s="93"/>
      <c r="MD39" s="93"/>
      <c r="ME39" s="93"/>
      <c r="MF39" s="93"/>
      <c r="MG39" s="93"/>
      <c r="MH39" s="93"/>
      <c r="MI39" s="93"/>
      <c r="MJ39" s="93"/>
      <c r="MK39" s="93"/>
      <c r="ML39" s="93"/>
      <c r="MM39" s="93"/>
      <c r="MN39" s="93"/>
      <c r="MO39" s="93"/>
      <c r="MP39" s="93"/>
      <c r="MQ39" s="93"/>
      <c r="MR39" s="93"/>
      <c r="MS39" s="93"/>
      <c r="MT39" s="93"/>
      <c r="MU39" s="93"/>
      <c r="MV39" s="93"/>
      <c r="MW39" s="93"/>
      <c r="MX39" s="93"/>
      <c r="MY39" s="93"/>
      <c r="MZ39" s="93"/>
      <c r="NA39" s="93"/>
      <c r="NB39" s="93"/>
      <c r="NC39" s="93"/>
      <c r="ND39" s="93"/>
      <c r="NE39" s="93"/>
      <c r="NF39" s="93"/>
      <c r="NG39" s="93"/>
      <c r="NH39" s="93"/>
      <c r="NI39" s="93"/>
      <c r="NJ39" s="93"/>
      <c r="NK39" s="93"/>
      <c r="NL39" s="93"/>
      <c r="NM39" s="93"/>
      <c r="NN39" s="93"/>
      <c r="NO39" s="93"/>
      <c r="NP39" s="93"/>
      <c r="NQ39" s="93"/>
      <c r="NR39" s="93"/>
      <c r="NS39" s="93"/>
      <c r="NT39" s="93"/>
      <c r="NU39" s="93"/>
      <c r="NV39" s="93"/>
      <c r="NW39" s="93"/>
      <c r="NX39" s="93"/>
      <c r="NY39" s="93"/>
      <c r="NZ39" s="93"/>
      <c r="OA39" s="93"/>
      <c r="OB39" s="93"/>
      <c r="OC39" s="93"/>
      <c r="OD39" s="93"/>
      <c r="OE39" s="93"/>
      <c r="OF39" s="93"/>
      <c r="OG39" s="93"/>
      <c r="OH39" s="93"/>
      <c r="OI39" s="93"/>
      <c r="OJ39" s="93"/>
      <c r="OK39" s="93"/>
      <c r="OL39" s="93"/>
      <c r="OM39" s="93"/>
      <c r="ON39" s="93"/>
      <c r="OO39" s="93"/>
      <c r="OP39" s="93"/>
      <c r="OQ39" s="93"/>
      <c r="OR39" s="93"/>
      <c r="OS39" s="93"/>
      <c r="OT39" s="93"/>
      <c r="OU39" s="93"/>
      <c r="OV39" s="93"/>
      <c r="OW39" s="93"/>
      <c r="OX39" s="93"/>
      <c r="OY39" s="93"/>
      <c r="OZ39" s="93"/>
      <c r="PA39" s="93"/>
      <c r="PB39" s="93"/>
      <c r="PC39" s="93"/>
      <c r="PD39" s="93"/>
      <c r="PE39" s="93"/>
      <c r="PF39" s="93"/>
      <c r="PG39" s="93"/>
      <c r="PH39" s="93"/>
      <c r="PI39" s="93"/>
      <c r="PJ39" s="93"/>
      <c r="PK39" s="93"/>
      <c r="PL39" s="93"/>
      <c r="PM39" s="93"/>
      <c r="PN39" s="93"/>
      <c r="PO39" s="93"/>
      <c r="PP39" s="93"/>
      <c r="PQ39" s="93"/>
      <c r="PR39" s="93"/>
      <c r="PS39" s="93"/>
      <c r="PT39" s="93"/>
      <c r="PU39" s="93"/>
      <c r="PV39" s="93"/>
      <c r="PW39" s="93"/>
      <c r="PX39" s="93"/>
      <c r="PY39" s="93"/>
      <c r="PZ39" s="93"/>
      <c r="QA39" s="93"/>
      <c r="QB39" s="93"/>
      <c r="QC39" s="93"/>
      <c r="QD39" s="93"/>
      <c r="QE39" s="93"/>
      <c r="QF39" s="93"/>
      <c r="QG39" s="93"/>
      <c r="QH39" s="93"/>
      <c r="QI39" s="93"/>
      <c r="QJ39" s="93"/>
      <c r="QK39" s="93"/>
      <c r="QL39" s="93"/>
      <c r="QM39" s="93"/>
      <c r="QN39" s="93"/>
      <c r="QO39" s="93"/>
      <c r="QP39" s="93"/>
      <c r="QQ39" s="93"/>
      <c r="QR39" s="93"/>
      <c r="QS39" s="93"/>
      <c r="QT39" s="93"/>
      <c r="QU39" s="93"/>
      <c r="QV39" s="93"/>
      <c r="QW39" s="93"/>
      <c r="QX39" s="93"/>
      <c r="QY39" s="93"/>
      <c r="QZ39" s="93"/>
      <c r="RA39" s="93"/>
      <c r="RB39" s="93"/>
      <c r="RC39" s="93"/>
      <c r="RD39" s="93"/>
      <c r="RE39" s="93"/>
      <c r="RF39" s="93"/>
      <c r="RG39" s="93"/>
      <c r="RH39" s="93"/>
      <c r="RI39" s="93"/>
      <c r="RJ39" s="93"/>
      <c r="RK39" s="93"/>
      <c r="RL39" s="93"/>
      <c r="RM39" s="93"/>
      <c r="RN39" s="93"/>
      <c r="RO39" s="93"/>
      <c r="RP39" s="93"/>
      <c r="RQ39" s="93"/>
      <c r="RR39" s="93"/>
      <c r="RS39" s="93"/>
      <c r="RT39" s="93"/>
      <c r="RU39" s="93"/>
      <c r="RV39" s="93"/>
      <c r="RW39" s="93"/>
      <c r="RX39" s="93"/>
      <c r="RY39" s="93"/>
      <c r="RZ39" s="93"/>
      <c r="SA39" s="93"/>
      <c r="SB39" s="93"/>
      <c r="SC39" s="93"/>
      <c r="SD39" s="93"/>
      <c r="SE39" s="93"/>
      <c r="SF39" s="93"/>
      <c r="SG39" s="93"/>
      <c r="SH39" s="93"/>
      <c r="SI39" s="93"/>
      <c r="SJ39" s="93"/>
      <c r="SK39" s="93"/>
      <c r="SL39" s="93"/>
      <c r="SM39" s="93"/>
      <c r="SN39" s="93"/>
      <c r="SO39" s="93"/>
      <c r="SP39" s="93"/>
      <c r="SQ39" s="93"/>
      <c r="SR39" s="93"/>
      <c r="SS39" s="93"/>
      <c r="ST39" s="93"/>
      <c r="SU39" s="93"/>
      <c r="SV39" s="93"/>
      <c r="SW39" s="93"/>
      <c r="SX39" s="93"/>
      <c r="SY39" s="93"/>
      <c r="SZ39" s="93"/>
      <c r="TA39" s="93"/>
      <c r="TB39" s="93"/>
      <c r="TC39" s="93"/>
      <c r="TD39" s="93"/>
      <c r="TE39" s="93"/>
      <c r="TF39" s="93"/>
      <c r="TG39" s="93"/>
      <c r="TH39" s="93"/>
      <c r="TI39" s="93"/>
      <c r="TJ39" s="93"/>
      <c r="TK39" s="93"/>
      <c r="TL39" s="93"/>
      <c r="TM39" s="93"/>
      <c r="TN39" s="93"/>
      <c r="TO39" s="93"/>
      <c r="TP39" s="93"/>
      <c r="TQ39" s="93"/>
      <c r="TR39" s="93"/>
      <c r="TS39" s="93"/>
      <c r="TT39" s="93"/>
      <c r="TU39" s="93"/>
      <c r="TV39" s="93"/>
      <c r="TW39" s="93"/>
      <c r="TX39" s="93"/>
      <c r="TY39" s="93"/>
      <c r="TZ39" s="93"/>
      <c r="UA39" s="93"/>
      <c r="UB39" s="93"/>
      <c r="UC39" s="93"/>
      <c r="UD39" s="93"/>
      <c r="UE39" s="93"/>
      <c r="UF39" s="93"/>
      <c r="UG39" s="93"/>
      <c r="UH39" s="93"/>
      <c r="UI39" s="93"/>
      <c r="UJ39" s="93"/>
      <c r="UK39" s="93"/>
      <c r="UL39" s="93"/>
      <c r="UM39" s="93"/>
      <c r="UN39" s="93"/>
      <c r="UO39" s="93"/>
      <c r="UP39" s="93"/>
      <c r="UQ39" s="93"/>
      <c r="UR39" s="93"/>
      <c r="US39" s="93"/>
      <c r="UT39" s="93"/>
      <c r="UU39" s="93"/>
      <c r="UV39" s="93"/>
      <c r="UW39" s="93"/>
      <c r="UX39" s="93"/>
      <c r="UY39" s="93"/>
      <c r="UZ39" s="93"/>
      <c r="VA39" s="93"/>
      <c r="VB39" s="93"/>
      <c r="VC39" s="93"/>
      <c r="VD39" s="93"/>
      <c r="VE39" s="93"/>
      <c r="VF39" s="93"/>
      <c r="VG39" s="93"/>
      <c r="VH39" s="93"/>
      <c r="VI39" s="93"/>
      <c r="VJ39" s="93"/>
      <c r="VK39" s="93"/>
      <c r="VL39" s="93"/>
      <c r="VM39" s="93"/>
      <c r="VN39" s="93"/>
      <c r="VO39" s="93"/>
      <c r="VP39" s="93"/>
      <c r="VQ39" s="93"/>
      <c r="VR39" s="93"/>
      <c r="VS39" s="93"/>
      <c r="VT39" s="93"/>
      <c r="VU39" s="93"/>
      <c r="VV39" s="93"/>
      <c r="VW39" s="93"/>
      <c r="VX39" s="93"/>
      <c r="VY39" s="93"/>
      <c r="VZ39" s="93"/>
      <c r="WA39" s="93"/>
      <c r="WB39" s="93"/>
      <c r="WC39" s="93"/>
      <c r="WD39" s="93"/>
      <c r="WE39" s="93"/>
      <c r="WF39" s="93"/>
      <c r="WG39" s="93"/>
      <c r="WH39" s="93"/>
      <c r="WI39" s="93"/>
      <c r="WJ39" s="93"/>
      <c r="WK39" s="93"/>
      <c r="WL39" s="93"/>
      <c r="WM39" s="93"/>
      <c r="WN39" s="93"/>
      <c r="WO39" s="93"/>
      <c r="WP39" s="93"/>
      <c r="WQ39" s="93"/>
      <c r="WR39" s="93"/>
      <c r="WS39" s="93"/>
      <c r="WT39" s="93"/>
      <c r="WU39" s="93"/>
      <c r="WV39" s="93"/>
      <c r="WW39" s="93"/>
      <c r="WX39" s="93"/>
      <c r="WY39" s="93"/>
      <c r="WZ39" s="93"/>
      <c r="XA39" s="93"/>
      <c r="XB39" s="93"/>
      <c r="XC39" s="93"/>
      <c r="XD39" s="93"/>
      <c r="XE39" s="93"/>
      <c r="XF39" s="93"/>
      <c r="XG39" s="93"/>
      <c r="XH39" s="93"/>
      <c r="XI39" s="93"/>
      <c r="XJ39" s="93"/>
      <c r="XK39" s="93"/>
      <c r="XL39" s="93"/>
      <c r="XM39" s="93"/>
      <c r="XN39" s="93"/>
      <c r="XO39" s="93"/>
      <c r="XP39" s="93"/>
      <c r="XQ39" s="93"/>
      <c r="XR39" s="93"/>
      <c r="XS39" s="93"/>
      <c r="XT39" s="93"/>
      <c r="XU39" s="93"/>
      <c r="XV39" s="93"/>
      <c r="XW39" s="93"/>
      <c r="XX39" s="93"/>
      <c r="XY39" s="93"/>
      <c r="XZ39" s="93"/>
      <c r="YA39" s="93"/>
      <c r="YB39" s="93"/>
      <c r="YC39" s="93"/>
      <c r="YD39" s="93"/>
      <c r="YE39" s="93"/>
      <c r="YF39" s="93"/>
      <c r="YG39" s="93"/>
      <c r="YH39" s="93"/>
      <c r="YI39" s="93"/>
      <c r="YJ39" s="93"/>
      <c r="YK39" s="93"/>
      <c r="YL39" s="93"/>
      <c r="YM39" s="93"/>
      <c r="YN39" s="93"/>
      <c r="YO39" s="93"/>
      <c r="YP39" s="93"/>
      <c r="YQ39" s="93"/>
      <c r="YR39" s="93"/>
      <c r="YS39" s="93"/>
      <c r="YT39" s="93"/>
      <c r="YU39" s="93"/>
      <c r="YV39" s="93"/>
      <c r="YW39" s="93"/>
      <c r="YX39" s="93"/>
      <c r="YY39" s="93"/>
      <c r="YZ39" s="93"/>
      <c r="ZA39" s="93"/>
      <c r="ZB39" s="93"/>
      <c r="ZC39" s="93"/>
      <c r="ZD39" s="93"/>
      <c r="ZE39" s="93"/>
      <c r="ZF39" s="93"/>
      <c r="ZG39" s="93"/>
      <c r="ZH39" s="93"/>
      <c r="ZI39" s="93"/>
      <c r="ZJ39" s="93"/>
      <c r="ZK39" s="93"/>
      <c r="ZL39" s="93"/>
      <c r="ZM39" s="93"/>
      <c r="ZN39" s="93"/>
      <c r="ZO39" s="93"/>
      <c r="ZP39" s="93"/>
      <c r="ZQ39" s="93"/>
      <c r="ZR39" s="93"/>
      <c r="ZS39" s="93"/>
      <c r="ZT39" s="93"/>
      <c r="ZU39" s="93"/>
      <c r="ZV39" s="93"/>
      <c r="ZW39" s="93"/>
      <c r="ZX39" s="93"/>
      <c r="ZY39" s="93"/>
      <c r="ZZ39" s="93"/>
      <c r="AAA39" s="93"/>
      <c r="AAB39" s="93"/>
      <c r="AAC39" s="93"/>
      <c r="AAD39" s="93"/>
      <c r="AAE39" s="93"/>
      <c r="AAF39" s="93"/>
      <c r="AAG39" s="93"/>
      <c r="AAH39" s="93"/>
      <c r="AAI39" s="93"/>
      <c r="AAJ39" s="93"/>
      <c r="AAK39" s="93"/>
      <c r="AAL39" s="93"/>
      <c r="AAM39" s="93"/>
      <c r="AAN39" s="93"/>
      <c r="AAO39" s="93"/>
      <c r="AAP39" s="93"/>
      <c r="AAQ39" s="93"/>
      <c r="AAR39" s="93"/>
      <c r="AAS39" s="93"/>
      <c r="AAT39" s="93"/>
      <c r="AAU39" s="93"/>
      <c r="AAV39" s="93"/>
      <c r="AAW39" s="93"/>
      <c r="AAX39" s="93"/>
      <c r="AAY39" s="93"/>
      <c r="AAZ39" s="93"/>
      <c r="ABA39" s="93"/>
      <c r="ABB39" s="93"/>
      <c r="ABC39" s="93"/>
      <c r="ABD39" s="93"/>
      <c r="ABE39" s="93"/>
      <c r="ABF39" s="93"/>
      <c r="ABG39" s="93"/>
      <c r="ABH39" s="93"/>
      <c r="ABI39" s="93"/>
      <c r="ABJ39" s="93"/>
      <c r="ABK39" s="93"/>
      <c r="ABL39" s="93"/>
      <c r="ABM39" s="93"/>
      <c r="ABN39" s="93"/>
      <c r="ABO39" s="93"/>
      <c r="ABP39" s="93"/>
      <c r="ABQ39" s="93"/>
      <c r="ABR39" s="93"/>
      <c r="ABS39" s="93"/>
      <c r="ABT39" s="93"/>
      <c r="ABU39" s="93"/>
      <c r="ABV39" s="93"/>
      <c r="ABW39" s="93"/>
      <c r="ABX39" s="93"/>
      <c r="ABY39" s="93"/>
      <c r="ABZ39" s="93"/>
      <c r="ACA39" s="93"/>
      <c r="ACB39" s="93"/>
      <c r="ACC39" s="93"/>
      <c r="ACD39" s="93"/>
      <c r="ACE39" s="93"/>
      <c r="ACF39" s="93"/>
      <c r="ACG39" s="93"/>
      <c r="ACH39" s="93"/>
      <c r="ACI39" s="93"/>
      <c r="ACJ39" s="93"/>
      <c r="ACK39" s="93"/>
      <c r="ACL39" s="93"/>
      <c r="ACM39" s="93"/>
      <c r="ACN39" s="93"/>
      <c r="ACO39" s="93"/>
      <c r="ACP39" s="93"/>
      <c r="ACQ39" s="93"/>
      <c r="ACR39" s="93"/>
      <c r="ACS39" s="93"/>
      <c r="ACT39" s="93"/>
      <c r="ACU39" s="93"/>
      <c r="ACV39" s="93"/>
      <c r="ACW39" s="93"/>
      <c r="ACX39" s="93"/>
      <c r="ACY39" s="93"/>
      <c r="ACZ39" s="93"/>
      <c r="ADA39" s="93"/>
      <c r="ADB39" s="93"/>
      <c r="ADC39" s="93"/>
      <c r="ADD39" s="93"/>
      <c r="ADE39" s="93"/>
      <c r="ADF39" s="93"/>
      <c r="ADG39" s="93"/>
      <c r="ADH39" s="93"/>
      <c r="ADI39" s="93"/>
      <c r="ADJ39" s="93"/>
      <c r="ADK39" s="93"/>
      <c r="ADL39" s="93"/>
      <c r="ADM39" s="93"/>
      <c r="ADN39" s="93"/>
      <c r="ADO39" s="93"/>
      <c r="ADP39" s="93"/>
      <c r="ADQ39" s="93"/>
      <c r="ADR39" s="93"/>
      <c r="ADS39" s="93"/>
      <c r="ADT39" s="93"/>
      <c r="ADU39" s="93"/>
      <c r="ADV39" s="93"/>
      <c r="ADW39" s="93"/>
      <c r="ADX39" s="93"/>
      <c r="ADY39" s="93"/>
      <c r="ADZ39" s="93"/>
      <c r="AEA39" s="93"/>
      <c r="AEB39" s="93"/>
      <c r="AEC39" s="93"/>
      <c r="AED39" s="93"/>
      <c r="AEE39" s="93"/>
      <c r="AEF39" s="93"/>
      <c r="AEG39" s="93"/>
      <c r="AEH39" s="93"/>
      <c r="AEI39" s="93"/>
      <c r="AEJ39" s="93"/>
      <c r="AEK39" s="93"/>
      <c r="AEL39" s="93"/>
      <c r="AEM39" s="93"/>
      <c r="AEN39" s="93"/>
      <c r="AEO39" s="93"/>
      <c r="AEP39" s="93"/>
      <c r="AEQ39" s="93"/>
      <c r="AER39" s="93"/>
      <c r="AES39" s="93"/>
      <c r="AET39" s="93"/>
      <c r="AEU39" s="93"/>
      <c r="AEV39" s="93"/>
      <c r="AEW39" s="93"/>
      <c r="AEX39" s="93"/>
      <c r="AEY39" s="93"/>
      <c r="AEZ39" s="93"/>
      <c r="AFA39" s="93"/>
      <c r="AFB39" s="93"/>
      <c r="AFC39" s="93"/>
      <c r="AFD39" s="93"/>
      <c r="AFE39" s="93"/>
      <c r="AFF39" s="93"/>
      <c r="AFG39" s="93"/>
      <c r="AFH39" s="93"/>
      <c r="AFI39" s="93"/>
      <c r="AFJ39" s="93"/>
      <c r="AFK39" s="93"/>
      <c r="AFL39" s="93"/>
      <c r="AFM39" s="93"/>
      <c r="AFN39" s="93"/>
      <c r="AFO39" s="93"/>
      <c r="AFP39" s="93"/>
      <c r="AFQ39" s="93"/>
      <c r="AFR39" s="93"/>
      <c r="AFS39" s="93"/>
      <c r="AFT39" s="93"/>
      <c r="AFU39" s="93"/>
      <c r="AFV39" s="93"/>
      <c r="AFW39" s="93"/>
      <c r="AFX39" s="93"/>
      <c r="AFY39" s="93"/>
      <c r="AFZ39" s="93"/>
      <c r="AGA39" s="93"/>
      <c r="AGB39" s="93"/>
      <c r="AGC39" s="93"/>
      <c r="AGD39" s="93"/>
      <c r="AGE39" s="93"/>
      <c r="AGF39" s="93"/>
      <c r="AGG39" s="93"/>
      <c r="AGH39" s="93"/>
      <c r="AGI39" s="93"/>
      <c r="AGJ39" s="93"/>
      <c r="AGK39" s="93"/>
      <c r="AGL39" s="93"/>
      <c r="AGM39" s="93"/>
      <c r="AGN39" s="93"/>
      <c r="AGO39" s="93"/>
      <c r="AGP39" s="93"/>
      <c r="AGQ39" s="93"/>
      <c r="AGR39" s="93"/>
      <c r="AGS39" s="93"/>
      <c r="AGT39" s="93"/>
      <c r="AGU39" s="93"/>
      <c r="AGV39" s="93"/>
      <c r="AGW39" s="93"/>
      <c r="AGX39" s="93"/>
      <c r="AGY39" s="93"/>
      <c r="AGZ39" s="93"/>
      <c r="AHA39" s="93"/>
      <c r="AHB39" s="93"/>
      <c r="AHC39" s="93"/>
      <c r="AHD39" s="93"/>
      <c r="AHE39" s="93"/>
      <c r="AHF39" s="93"/>
      <c r="AHG39" s="93"/>
      <c r="AHH39" s="93"/>
      <c r="AHI39" s="93"/>
      <c r="AHJ39" s="93"/>
      <c r="AHK39" s="93"/>
      <c r="AHL39" s="93"/>
      <c r="AHM39" s="93"/>
      <c r="AHN39" s="93"/>
      <c r="AHO39" s="93"/>
      <c r="AHP39" s="93"/>
      <c r="AHQ39" s="93"/>
      <c r="AHR39" s="93"/>
      <c r="AHS39" s="93"/>
      <c r="AHT39" s="93"/>
      <c r="AHU39" s="93"/>
      <c r="AHV39" s="93"/>
      <c r="AHW39" s="93"/>
      <c r="AHX39" s="93"/>
      <c r="AHY39" s="93"/>
      <c r="AHZ39" s="93"/>
      <c r="AIA39" s="93"/>
      <c r="AIB39" s="93"/>
      <c r="AIC39" s="93"/>
      <c r="AID39" s="93"/>
      <c r="AIE39" s="93"/>
      <c r="AIF39" s="93"/>
      <c r="AIG39" s="93"/>
      <c r="AIH39" s="93"/>
      <c r="AII39" s="93"/>
      <c r="AIJ39" s="93"/>
      <c r="AIK39" s="93"/>
      <c r="AIL39" s="93"/>
      <c r="AIM39" s="93"/>
      <c r="AIN39" s="93"/>
      <c r="AIO39" s="93"/>
      <c r="AIP39" s="93"/>
      <c r="AIQ39" s="93"/>
      <c r="AIR39" s="93"/>
      <c r="AIS39" s="93"/>
      <c r="AIT39" s="93"/>
      <c r="AIU39" s="93"/>
      <c r="AIV39" s="93"/>
      <c r="AIW39" s="93"/>
      <c r="AIX39" s="93"/>
      <c r="AIY39" s="93"/>
      <c r="AIZ39" s="93"/>
      <c r="AJA39" s="93"/>
      <c r="AJB39" s="93"/>
      <c r="AJC39" s="93"/>
      <c r="AJD39" s="93"/>
      <c r="AJE39" s="93"/>
      <c r="AJF39" s="93"/>
      <c r="AJG39" s="93"/>
      <c r="AJH39" s="93"/>
      <c r="AJI39" s="93"/>
      <c r="AJJ39" s="93"/>
      <c r="AJK39" s="93"/>
      <c r="AJL39" s="93"/>
      <c r="AJM39" s="93"/>
      <c r="AJN39" s="93"/>
      <c r="AJO39" s="93"/>
      <c r="AJP39" s="93"/>
      <c r="AJQ39" s="93"/>
      <c r="AJR39" s="93"/>
      <c r="AJS39" s="93"/>
      <c r="AJT39" s="93"/>
      <c r="AJU39" s="93"/>
      <c r="AJV39" s="93"/>
      <c r="AJW39" s="93"/>
      <c r="AJX39" s="93"/>
      <c r="AJY39" s="93"/>
      <c r="AJZ39" s="93"/>
      <c r="AKA39" s="93"/>
      <c r="AKB39" s="93"/>
      <c r="AKC39" s="93"/>
      <c r="AKD39" s="93"/>
      <c r="AKE39" s="93"/>
      <c r="AKF39" s="93"/>
      <c r="AKG39" s="93"/>
      <c r="AKH39" s="93"/>
      <c r="AKI39" s="93"/>
      <c r="AKJ39" s="93"/>
      <c r="AKK39" s="93"/>
      <c r="AKL39" s="93"/>
      <c r="AKM39" s="93"/>
      <c r="AKN39" s="93"/>
      <c r="AKO39" s="93"/>
      <c r="AKP39" s="93"/>
      <c r="AKQ39" s="93"/>
      <c r="AKR39" s="93"/>
      <c r="AKS39" s="93"/>
      <c r="AKT39" s="93"/>
      <c r="AKU39" s="93"/>
      <c r="AKV39" s="93"/>
      <c r="AKW39" s="93"/>
      <c r="AKX39" s="93"/>
      <c r="AKY39" s="93"/>
      <c r="AKZ39" s="93"/>
      <c r="ALA39" s="93"/>
      <c r="ALB39" s="93"/>
      <c r="ALC39" s="93"/>
      <c r="ALD39" s="93"/>
      <c r="ALE39" s="93"/>
      <c r="ALF39" s="93"/>
      <c r="ALG39" s="93"/>
      <c r="ALH39" s="93"/>
      <c r="ALI39" s="93"/>
      <c r="ALJ39" s="93"/>
      <c r="ALK39" s="93"/>
      <c r="ALL39" s="93"/>
      <c r="ALM39" s="93"/>
      <c r="ALN39" s="93"/>
      <c r="ALO39" s="93"/>
      <c r="ALP39" s="93"/>
      <c r="ALQ39" s="93"/>
      <c r="ALR39" s="93"/>
      <c r="ALS39" s="93"/>
      <c r="ALT39" s="93"/>
      <c r="ALU39" s="93"/>
      <c r="ALV39" s="93"/>
      <c r="ALW39" s="93"/>
      <c r="ALX39" s="93"/>
    </row>
    <row r="40" spans="1:1012" x14ac:dyDescent="0.2">
      <c r="A40" s="290"/>
      <c r="B40" s="106"/>
      <c r="C40" s="102"/>
      <c r="D40" s="102"/>
      <c r="F40" s="102"/>
      <c r="H40" s="102"/>
      <c r="J40" s="102"/>
      <c r="K40" s="97"/>
      <c r="L40" s="100"/>
      <c r="M40" s="99"/>
      <c r="N40" s="431"/>
      <c r="Q40" s="99"/>
      <c r="R40" s="100"/>
      <c r="S40" s="100"/>
      <c r="T40" s="99"/>
      <c r="U40" s="100"/>
      <c r="V40" s="100"/>
      <c r="W40" s="100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  <c r="IT40" s="101"/>
      <c r="IU40" s="101"/>
      <c r="IV40" s="101"/>
      <c r="IW40" s="101"/>
      <c r="IX40" s="101"/>
      <c r="IY40" s="101"/>
      <c r="IZ40" s="101"/>
      <c r="JA40" s="101"/>
      <c r="JB40" s="101"/>
      <c r="JC40" s="101"/>
      <c r="JD40" s="101"/>
      <c r="JE40" s="101"/>
      <c r="JF40" s="101"/>
      <c r="JG40" s="101"/>
      <c r="JH40" s="101"/>
      <c r="JI40" s="101"/>
      <c r="JJ40" s="101"/>
      <c r="JK40" s="101"/>
      <c r="JL40" s="101"/>
      <c r="JM40" s="101"/>
      <c r="JN40" s="101"/>
      <c r="JO40" s="101"/>
      <c r="JP40" s="101"/>
      <c r="JQ40" s="101"/>
      <c r="JR40" s="101"/>
      <c r="JS40" s="101"/>
      <c r="JT40" s="101"/>
      <c r="JU40" s="101"/>
      <c r="JV40" s="101"/>
      <c r="JW40" s="101"/>
      <c r="JX40" s="101"/>
      <c r="JY40" s="101"/>
      <c r="JZ40" s="101"/>
      <c r="KA40" s="101"/>
      <c r="KB40" s="101"/>
      <c r="KC40" s="101"/>
      <c r="KD40" s="101"/>
      <c r="KE40" s="101"/>
      <c r="KF40" s="101"/>
      <c r="KG40" s="101"/>
      <c r="KH40" s="101"/>
      <c r="KI40" s="101"/>
      <c r="KJ40" s="101"/>
      <c r="KK40" s="101"/>
      <c r="KL40" s="101"/>
      <c r="KM40" s="101"/>
      <c r="KN40" s="101"/>
      <c r="KO40" s="101"/>
      <c r="KP40" s="101"/>
      <c r="KQ40" s="101"/>
      <c r="KR40" s="101"/>
      <c r="KS40" s="101"/>
      <c r="KT40" s="101"/>
      <c r="KU40" s="101"/>
      <c r="KV40" s="101"/>
      <c r="KW40" s="101"/>
      <c r="KX40" s="101"/>
      <c r="KY40" s="101"/>
      <c r="KZ40" s="101"/>
      <c r="LA40" s="101"/>
      <c r="LB40" s="101"/>
      <c r="LC40" s="101"/>
      <c r="LD40" s="101"/>
      <c r="LE40" s="101"/>
      <c r="LF40" s="101"/>
      <c r="LG40" s="101"/>
      <c r="LH40" s="101"/>
      <c r="LI40" s="101"/>
      <c r="LJ40" s="101"/>
      <c r="LK40" s="101"/>
      <c r="LL40" s="101"/>
      <c r="LM40" s="101"/>
      <c r="LN40" s="101"/>
      <c r="LO40" s="101"/>
      <c r="LP40" s="101"/>
      <c r="LQ40" s="101"/>
      <c r="LR40" s="101"/>
      <c r="LS40" s="101"/>
      <c r="LT40" s="101"/>
      <c r="LU40" s="101"/>
      <c r="LV40" s="101"/>
      <c r="LW40" s="101"/>
      <c r="LX40" s="101"/>
      <c r="LY40" s="101"/>
      <c r="LZ40" s="101"/>
      <c r="MA40" s="101"/>
      <c r="MB40" s="101"/>
      <c r="MC40" s="101"/>
      <c r="MD40" s="101"/>
      <c r="ME40" s="101"/>
      <c r="MF40" s="101"/>
      <c r="MG40" s="101"/>
      <c r="MH40" s="101"/>
      <c r="MI40" s="101"/>
      <c r="MJ40" s="101"/>
      <c r="MK40" s="101"/>
      <c r="ML40" s="101"/>
      <c r="MM40" s="101"/>
      <c r="MN40" s="101"/>
      <c r="MO40" s="101"/>
      <c r="MP40" s="101"/>
      <c r="MQ40" s="101"/>
      <c r="MR40" s="101"/>
      <c r="MS40" s="101"/>
      <c r="MT40" s="101"/>
      <c r="MU40" s="101"/>
      <c r="MV40" s="101"/>
      <c r="MW40" s="101"/>
      <c r="MX40" s="101"/>
      <c r="MY40" s="101"/>
      <c r="MZ40" s="101"/>
      <c r="NA40" s="101"/>
      <c r="NB40" s="101"/>
      <c r="NC40" s="101"/>
      <c r="ND40" s="101"/>
      <c r="NE40" s="101"/>
      <c r="NF40" s="101"/>
      <c r="NG40" s="101"/>
      <c r="NH40" s="101"/>
      <c r="NI40" s="101"/>
      <c r="NJ40" s="101"/>
      <c r="NK40" s="101"/>
      <c r="NL40" s="101"/>
      <c r="NM40" s="101"/>
      <c r="NN40" s="101"/>
      <c r="NO40" s="101"/>
      <c r="NP40" s="101"/>
      <c r="NQ40" s="101"/>
      <c r="NR40" s="101"/>
      <c r="NS40" s="101"/>
      <c r="NT40" s="101"/>
      <c r="NU40" s="101"/>
      <c r="NV40" s="101"/>
      <c r="NW40" s="101"/>
      <c r="NX40" s="101"/>
      <c r="NY40" s="101"/>
      <c r="NZ40" s="101"/>
      <c r="OA40" s="101"/>
      <c r="OB40" s="101"/>
      <c r="OC40" s="101"/>
      <c r="OD40" s="101"/>
      <c r="OE40" s="101"/>
      <c r="OF40" s="101"/>
      <c r="OG40" s="101"/>
      <c r="OH40" s="101"/>
      <c r="OI40" s="101"/>
      <c r="OJ40" s="101"/>
      <c r="OK40" s="101"/>
      <c r="OL40" s="101"/>
      <c r="OM40" s="101"/>
      <c r="ON40" s="101"/>
      <c r="OO40" s="101"/>
      <c r="OP40" s="101"/>
      <c r="OQ40" s="101"/>
      <c r="OR40" s="101"/>
      <c r="OS40" s="101"/>
      <c r="OT40" s="101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101"/>
      <c r="PY40" s="101"/>
      <c r="PZ40" s="101"/>
      <c r="QA40" s="101"/>
      <c r="QB40" s="101"/>
      <c r="QC40" s="101"/>
      <c r="QD40" s="101"/>
      <c r="QE40" s="101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101"/>
      <c r="RJ40" s="101"/>
      <c r="RK40" s="101"/>
      <c r="RL40" s="101"/>
      <c r="RM40" s="101"/>
      <c r="RN40" s="101"/>
      <c r="RO40" s="101"/>
      <c r="RP40" s="101"/>
      <c r="RQ40" s="101"/>
      <c r="RR40" s="101"/>
      <c r="RS40" s="101"/>
      <c r="RT40" s="101"/>
      <c r="RU40" s="101"/>
      <c r="RV40" s="101"/>
      <c r="RW40" s="101"/>
      <c r="RX40" s="101"/>
      <c r="RY40" s="101"/>
      <c r="RZ40" s="101"/>
      <c r="SA40" s="101"/>
      <c r="SB40" s="101"/>
      <c r="SC40" s="101"/>
      <c r="SD40" s="101"/>
      <c r="SE40" s="101"/>
      <c r="SF40" s="101"/>
      <c r="SG40" s="101"/>
      <c r="SH40" s="101"/>
      <c r="SI40" s="101"/>
      <c r="SJ40" s="101"/>
      <c r="SK40" s="101"/>
      <c r="SL40" s="101"/>
      <c r="SM40" s="101"/>
      <c r="SN40" s="101"/>
      <c r="SO40" s="101"/>
      <c r="SP40" s="101"/>
      <c r="SQ40" s="101"/>
      <c r="SR40" s="101"/>
      <c r="SS40" s="101"/>
      <c r="ST40" s="101"/>
      <c r="SU40" s="101"/>
      <c r="SV40" s="101"/>
      <c r="SW40" s="101"/>
      <c r="SX40" s="101"/>
      <c r="SY40" s="101"/>
      <c r="SZ40" s="101"/>
      <c r="TA40" s="101"/>
      <c r="TB40" s="101"/>
      <c r="TC40" s="101"/>
      <c r="TD40" s="101"/>
      <c r="TE40" s="101"/>
      <c r="TF40" s="101"/>
      <c r="TG40" s="101"/>
      <c r="TH40" s="101"/>
      <c r="TI40" s="101"/>
      <c r="TJ40" s="101"/>
      <c r="TK40" s="101"/>
      <c r="TL40" s="101"/>
      <c r="TM40" s="101"/>
      <c r="TN40" s="101"/>
      <c r="TO40" s="101"/>
      <c r="TP40" s="101"/>
      <c r="TQ40" s="101"/>
      <c r="TR40" s="101"/>
      <c r="TS40" s="101"/>
      <c r="TT40" s="101"/>
      <c r="TU40" s="101"/>
      <c r="TV40" s="101"/>
      <c r="TW40" s="101"/>
      <c r="TX40" s="101"/>
      <c r="TY40" s="101"/>
      <c r="TZ40" s="101"/>
      <c r="UA40" s="101"/>
      <c r="UB40" s="101"/>
      <c r="UC40" s="101"/>
      <c r="UD40" s="101"/>
      <c r="UE40" s="101"/>
      <c r="UF40" s="101"/>
      <c r="UG40" s="101"/>
      <c r="UH40" s="101"/>
      <c r="UI40" s="101"/>
      <c r="UJ40" s="101"/>
      <c r="UK40" s="101"/>
      <c r="UL40" s="101"/>
      <c r="UM40" s="101"/>
      <c r="UN40" s="101"/>
      <c r="UO40" s="101"/>
      <c r="UP40" s="101"/>
      <c r="UQ40" s="101"/>
      <c r="UR40" s="101"/>
      <c r="US40" s="101"/>
      <c r="UT40" s="101"/>
      <c r="UU40" s="101"/>
      <c r="UV40" s="101"/>
      <c r="UW40" s="101"/>
      <c r="UX40" s="101"/>
      <c r="UY40" s="101"/>
      <c r="UZ40" s="101"/>
      <c r="VA40" s="101"/>
      <c r="VB40" s="101"/>
      <c r="VC40" s="101"/>
      <c r="VD40" s="101"/>
      <c r="VE40" s="101"/>
      <c r="VF40" s="101"/>
      <c r="VG40" s="101"/>
      <c r="VH40" s="101"/>
      <c r="VI40" s="101"/>
      <c r="VJ40" s="101"/>
      <c r="VK40" s="101"/>
      <c r="VL40" s="101"/>
      <c r="VM40" s="101"/>
      <c r="VN40" s="101"/>
      <c r="VO40" s="101"/>
      <c r="VP40" s="101"/>
      <c r="VQ40" s="101"/>
      <c r="VR40" s="101"/>
      <c r="VS40" s="101"/>
      <c r="VT40" s="101"/>
      <c r="VU40" s="101"/>
      <c r="VV40" s="101"/>
      <c r="VW40" s="101"/>
      <c r="VX40" s="101"/>
      <c r="VY40" s="101"/>
      <c r="VZ40" s="101"/>
      <c r="WA40" s="101"/>
      <c r="WB40" s="101"/>
      <c r="WC40" s="101"/>
      <c r="WD40" s="101"/>
      <c r="WE40" s="101"/>
      <c r="WF40" s="101"/>
      <c r="WG40" s="101"/>
      <c r="WH40" s="101"/>
      <c r="WI40" s="101"/>
      <c r="WJ40" s="101"/>
      <c r="WK40" s="101"/>
      <c r="WL40" s="101"/>
      <c r="WM40" s="101"/>
      <c r="WN40" s="101"/>
      <c r="WO40" s="101"/>
      <c r="WP40" s="101"/>
      <c r="WQ40" s="101"/>
      <c r="WR40" s="101"/>
      <c r="WS40" s="101"/>
      <c r="WT40" s="101"/>
      <c r="WU40" s="101"/>
      <c r="WV40" s="101"/>
      <c r="WW40" s="101"/>
      <c r="WX40" s="101"/>
      <c r="WY40" s="101"/>
      <c r="WZ40" s="101"/>
      <c r="XA40" s="101"/>
      <c r="XB40" s="101"/>
      <c r="XC40" s="101"/>
      <c r="XD40" s="101"/>
      <c r="XE40" s="101"/>
      <c r="XF40" s="101"/>
      <c r="XG40" s="101"/>
      <c r="XH40" s="101"/>
      <c r="XI40" s="101"/>
      <c r="XJ40" s="101"/>
      <c r="XK40" s="101"/>
      <c r="XL40" s="101"/>
      <c r="XM40" s="101"/>
      <c r="XN40" s="101"/>
      <c r="XO40" s="101"/>
      <c r="XP40" s="101"/>
      <c r="XQ40" s="101"/>
      <c r="XR40" s="101"/>
      <c r="XS40" s="101"/>
      <c r="XT40" s="101"/>
      <c r="XU40" s="101"/>
      <c r="XV40" s="101"/>
      <c r="XW40" s="101"/>
      <c r="XX40" s="101"/>
      <c r="XY40" s="101"/>
      <c r="XZ40" s="101"/>
      <c r="YA40" s="101"/>
      <c r="YB40" s="101"/>
      <c r="YC40" s="101"/>
      <c r="YD40" s="101"/>
      <c r="YE40" s="101"/>
      <c r="YF40" s="101"/>
      <c r="YG40" s="101"/>
      <c r="YH40" s="101"/>
      <c r="YI40" s="101"/>
      <c r="YJ40" s="101"/>
      <c r="YK40" s="101"/>
      <c r="YL40" s="101"/>
      <c r="YM40" s="101"/>
      <c r="YN40" s="101"/>
      <c r="YO40" s="101"/>
      <c r="YP40" s="101"/>
      <c r="YQ40" s="101"/>
      <c r="YR40" s="101"/>
      <c r="YS40" s="101"/>
      <c r="YT40" s="101"/>
      <c r="YU40" s="101"/>
      <c r="YV40" s="101"/>
      <c r="YW40" s="101"/>
      <c r="YX40" s="101"/>
      <c r="YY40" s="101"/>
      <c r="YZ40" s="101"/>
      <c r="ZA40" s="101"/>
      <c r="ZB40" s="101"/>
      <c r="ZC40" s="101"/>
      <c r="ZD40" s="101"/>
      <c r="ZE40" s="101"/>
      <c r="ZF40" s="101"/>
      <c r="ZG40" s="101"/>
      <c r="ZH40" s="101"/>
      <c r="ZI40" s="101"/>
      <c r="ZJ40" s="101"/>
      <c r="ZK40" s="101"/>
      <c r="ZL40" s="101"/>
      <c r="ZM40" s="101"/>
      <c r="ZN40" s="101"/>
      <c r="ZO40" s="101"/>
      <c r="ZP40" s="101"/>
      <c r="ZQ40" s="101"/>
      <c r="ZR40" s="101"/>
      <c r="ZS40" s="101"/>
      <c r="ZT40" s="101"/>
      <c r="ZU40" s="101"/>
      <c r="ZV40" s="101"/>
      <c r="ZW40" s="101"/>
      <c r="ZX40" s="101"/>
      <c r="ZY40" s="101"/>
      <c r="ZZ40" s="101"/>
      <c r="AAA40" s="101"/>
      <c r="AAB40" s="101"/>
      <c r="AAC40" s="101"/>
      <c r="AAD40" s="101"/>
      <c r="AAE40" s="101"/>
      <c r="AAF40" s="101"/>
      <c r="AAG40" s="101"/>
      <c r="AAH40" s="101"/>
      <c r="AAI40" s="101"/>
      <c r="AAJ40" s="101"/>
      <c r="AAK40" s="101"/>
      <c r="AAL40" s="101"/>
      <c r="AAM40" s="101"/>
      <c r="AAN40" s="101"/>
      <c r="AAO40" s="101"/>
      <c r="AAP40" s="101"/>
      <c r="AAQ40" s="101"/>
      <c r="AAR40" s="101"/>
      <c r="AAS40" s="101"/>
      <c r="AAT40" s="101"/>
      <c r="AAU40" s="101"/>
      <c r="AAV40" s="101"/>
      <c r="AAW40" s="101"/>
      <c r="AAX40" s="101"/>
      <c r="AAY40" s="101"/>
      <c r="AAZ40" s="101"/>
      <c r="ABA40" s="101"/>
      <c r="ABB40" s="101"/>
      <c r="ABC40" s="101"/>
      <c r="ABD40" s="101"/>
      <c r="ABE40" s="101"/>
      <c r="ABF40" s="101"/>
      <c r="ABG40" s="101"/>
      <c r="ABH40" s="101"/>
      <c r="ABI40" s="101"/>
      <c r="ABJ40" s="101"/>
      <c r="ABK40" s="101"/>
      <c r="ABL40" s="101"/>
      <c r="ABM40" s="101"/>
      <c r="ABN40" s="101"/>
      <c r="ABO40" s="101"/>
      <c r="ABP40" s="101"/>
      <c r="ABQ40" s="101"/>
      <c r="ABR40" s="101"/>
      <c r="ABS40" s="101"/>
      <c r="ABT40" s="101"/>
      <c r="ABU40" s="101"/>
      <c r="ABV40" s="101"/>
      <c r="ABW40" s="101"/>
      <c r="ABX40" s="101"/>
      <c r="ABY40" s="101"/>
      <c r="ABZ40" s="101"/>
      <c r="ACA40" s="101"/>
      <c r="ACB40" s="101"/>
      <c r="ACC40" s="101"/>
      <c r="ACD40" s="101"/>
      <c r="ACE40" s="101"/>
      <c r="ACF40" s="101"/>
      <c r="ACG40" s="101"/>
      <c r="ACH40" s="101"/>
      <c r="ACI40" s="101"/>
      <c r="ACJ40" s="101"/>
      <c r="ACK40" s="101"/>
      <c r="ACL40" s="101"/>
      <c r="ACM40" s="101"/>
      <c r="ACN40" s="101"/>
      <c r="ACO40" s="101"/>
      <c r="ACP40" s="101"/>
      <c r="ACQ40" s="101"/>
      <c r="ACR40" s="101"/>
      <c r="ACS40" s="101"/>
      <c r="ACT40" s="101"/>
      <c r="ACU40" s="101"/>
      <c r="ACV40" s="101"/>
      <c r="ACW40" s="101"/>
      <c r="ACX40" s="101"/>
      <c r="ACY40" s="101"/>
      <c r="ACZ40" s="101"/>
      <c r="ADA40" s="101"/>
      <c r="ADB40" s="101"/>
      <c r="ADC40" s="101"/>
      <c r="ADD40" s="101"/>
      <c r="ADE40" s="101"/>
      <c r="ADF40" s="101"/>
      <c r="ADG40" s="101"/>
      <c r="ADH40" s="101"/>
      <c r="ADI40" s="101"/>
      <c r="ADJ40" s="101"/>
      <c r="ADK40" s="101"/>
      <c r="ADL40" s="101"/>
      <c r="ADM40" s="101"/>
      <c r="ADN40" s="101"/>
      <c r="ADO40" s="101"/>
      <c r="ADP40" s="101"/>
      <c r="ADQ40" s="101"/>
      <c r="ADR40" s="101"/>
      <c r="ADS40" s="101"/>
      <c r="ADT40" s="101"/>
      <c r="ADU40" s="101"/>
      <c r="ADV40" s="101"/>
      <c r="ADW40" s="101"/>
      <c r="ADX40" s="101"/>
      <c r="ADY40" s="101"/>
      <c r="ADZ40" s="101"/>
      <c r="AEA40" s="101"/>
      <c r="AEB40" s="101"/>
      <c r="AEC40" s="101"/>
      <c r="AED40" s="101"/>
      <c r="AEE40" s="101"/>
      <c r="AEF40" s="101"/>
      <c r="AEG40" s="101"/>
      <c r="AEH40" s="101"/>
      <c r="AEI40" s="101"/>
      <c r="AEJ40" s="101"/>
      <c r="AEK40" s="101"/>
      <c r="AEL40" s="101"/>
      <c r="AEM40" s="101"/>
      <c r="AEN40" s="101"/>
      <c r="AEO40" s="101"/>
      <c r="AEP40" s="101"/>
      <c r="AEQ40" s="101"/>
      <c r="AER40" s="101"/>
      <c r="AES40" s="101"/>
      <c r="AET40" s="101"/>
      <c r="AEU40" s="101"/>
      <c r="AEV40" s="101"/>
      <c r="AEW40" s="101"/>
      <c r="AEX40" s="101"/>
      <c r="AEY40" s="101"/>
      <c r="AEZ40" s="101"/>
      <c r="AFA40" s="101"/>
      <c r="AFB40" s="101"/>
      <c r="AFC40" s="101"/>
      <c r="AFD40" s="101"/>
      <c r="AFE40" s="101"/>
      <c r="AFF40" s="101"/>
      <c r="AFG40" s="101"/>
      <c r="AFH40" s="101"/>
      <c r="AFI40" s="101"/>
      <c r="AFJ40" s="101"/>
      <c r="AFK40" s="101"/>
      <c r="AFL40" s="101"/>
      <c r="AFM40" s="101"/>
      <c r="AFN40" s="101"/>
      <c r="AFO40" s="101"/>
      <c r="AFP40" s="101"/>
      <c r="AFQ40" s="101"/>
      <c r="AFR40" s="101"/>
      <c r="AFS40" s="101"/>
      <c r="AFT40" s="101"/>
      <c r="AFU40" s="101"/>
      <c r="AFV40" s="101"/>
      <c r="AFW40" s="101"/>
      <c r="AFX40" s="101"/>
      <c r="AFY40" s="101"/>
      <c r="AFZ40" s="101"/>
      <c r="AGA40" s="101"/>
      <c r="AGB40" s="101"/>
      <c r="AGC40" s="101"/>
      <c r="AGD40" s="101"/>
      <c r="AGE40" s="101"/>
      <c r="AGF40" s="101"/>
      <c r="AGG40" s="101"/>
      <c r="AGH40" s="101"/>
      <c r="AGI40" s="101"/>
      <c r="AGJ40" s="101"/>
      <c r="AGK40" s="101"/>
      <c r="AGL40" s="101"/>
      <c r="AGM40" s="101"/>
      <c r="AGN40" s="101"/>
      <c r="AGO40" s="101"/>
      <c r="AGP40" s="101"/>
      <c r="AGQ40" s="101"/>
      <c r="AGR40" s="101"/>
      <c r="AGS40" s="101"/>
      <c r="AGT40" s="101"/>
      <c r="AGU40" s="101"/>
      <c r="AGV40" s="101"/>
      <c r="AGW40" s="101"/>
      <c r="AGX40" s="101"/>
      <c r="AGY40" s="101"/>
      <c r="AGZ40" s="101"/>
      <c r="AHA40" s="101"/>
      <c r="AHB40" s="101"/>
      <c r="AHC40" s="101"/>
      <c r="AHD40" s="101"/>
      <c r="AHE40" s="101"/>
      <c r="AHF40" s="101"/>
      <c r="AHG40" s="101"/>
      <c r="AHH40" s="101"/>
      <c r="AHI40" s="101"/>
      <c r="AHJ40" s="101"/>
      <c r="AHK40" s="101"/>
      <c r="AHL40" s="101"/>
      <c r="AHM40" s="101"/>
      <c r="AHN40" s="101"/>
      <c r="AHO40" s="101"/>
      <c r="AHP40" s="101"/>
      <c r="AHQ40" s="101"/>
      <c r="AHR40" s="101"/>
      <c r="AHS40" s="101"/>
      <c r="AHT40" s="101"/>
      <c r="AHU40" s="101"/>
      <c r="AHV40" s="101"/>
      <c r="AHW40" s="101"/>
      <c r="AHX40" s="101"/>
      <c r="AHY40" s="101"/>
      <c r="AHZ40" s="101"/>
      <c r="AIA40" s="101"/>
      <c r="AIB40" s="101"/>
      <c r="AIC40" s="101"/>
      <c r="AID40" s="101"/>
      <c r="AIE40" s="101"/>
      <c r="AIF40" s="101"/>
      <c r="AIG40" s="101"/>
      <c r="AIH40" s="101"/>
      <c r="AII40" s="101"/>
      <c r="AIJ40" s="101"/>
      <c r="AIK40" s="101"/>
      <c r="AIL40" s="101"/>
      <c r="AIM40" s="101"/>
      <c r="AIN40" s="101"/>
      <c r="AIO40" s="101"/>
      <c r="AIP40" s="101"/>
      <c r="AIQ40" s="101"/>
      <c r="AIR40" s="101"/>
      <c r="AIS40" s="101"/>
      <c r="AIT40" s="101"/>
      <c r="AIU40" s="101"/>
      <c r="AIV40" s="101"/>
      <c r="AIW40" s="101"/>
      <c r="AIX40" s="101"/>
      <c r="AIY40" s="101"/>
      <c r="AIZ40" s="101"/>
      <c r="AJA40" s="101"/>
      <c r="AJB40" s="101"/>
      <c r="AJC40" s="101"/>
      <c r="AJD40" s="101"/>
      <c r="AJE40" s="101"/>
      <c r="AJF40" s="101"/>
      <c r="AJG40" s="101"/>
      <c r="AJH40" s="101"/>
      <c r="AJI40" s="101"/>
      <c r="AJJ40" s="101"/>
      <c r="AJK40" s="101"/>
      <c r="AJL40" s="101"/>
      <c r="AJM40" s="101"/>
      <c r="AJN40" s="101"/>
      <c r="AJO40" s="101"/>
      <c r="AJP40" s="101"/>
      <c r="AJQ40" s="101"/>
      <c r="AJR40" s="101"/>
      <c r="AJS40" s="101"/>
      <c r="AJT40" s="101"/>
      <c r="AJU40" s="101"/>
      <c r="AJV40" s="101"/>
      <c r="AJW40" s="101"/>
      <c r="AJX40" s="101"/>
      <c r="AJY40" s="101"/>
      <c r="AJZ40" s="101"/>
      <c r="AKA40" s="101"/>
      <c r="AKB40" s="101"/>
      <c r="AKC40" s="101"/>
      <c r="AKD40" s="101"/>
      <c r="AKE40" s="101"/>
      <c r="AKF40" s="101"/>
      <c r="AKG40" s="101"/>
      <c r="AKH40" s="101"/>
      <c r="AKI40" s="101"/>
      <c r="AKJ40" s="101"/>
      <c r="AKK40" s="101"/>
      <c r="AKL40" s="101"/>
      <c r="AKM40" s="101"/>
      <c r="AKN40" s="101"/>
      <c r="AKO40" s="101"/>
      <c r="AKP40" s="101"/>
      <c r="AKQ40" s="101"/>
      <c r="AKR40" s="101"/>
      <c r="AKS40" s="101"/>
      <c r="AKT40" s="101"/>
      <c r="AKU40" s="101"/>
      <c r="AKV40" s="101"/>
      <c r="AKW40" s="101"/>
      <c r="AKX40" s="101"/>
      <c r="AKY40" s="101"/>
      <c r="AKZ40" s="101"/>
      <c r="ALA40" s="101"/>
      <c r="ALB40" s="101"/>
      <c r="ALC40" s="101"/>
      <c r="ALD40" s="101"/>
      <c r="ALE40" s="101"/>
      <c r="ALF40" s="101"/>
      <c r="ALG40" s="101"/>
      <c r="ALH40" s="101"/>
      <c r="ALI40" s="101"/>
      <c r="ALJ40" s="101"/>
      <c r="ALK40" s="101"/>
      <c r="ALL40" s="101"/>
      <c r="ALM40" s="101"/>
      <c r="ALN40" s="101"/>
      <c r="ALO40" s="101"/>
      <c r="ALP40" s="101"/>
      <c r="ALQ40" s="101"/>
      <c r="ALR40" s="101"/>
      <c r="ALS40" s="101"/>
      <c r="ALT40" s="101"/>
      <c r="ALU40" s="101"/>
      <c r="ALV40" s="101"/>
      <c r="ALW40" s="101"/>
      <c r="ALX40" s="101"/>
    </row>
    <row r="41" spans="1:1012" x14ac:dyDescent="0.2">
      <c r="A41" s="86" t="s">
        <v>1658</v>
      </c>
      <c r="U41" s="100"/>
      <c r="V41" s="100"/>
      <c r="W41" s="100"/>
      <c r="X41" s="86" t="s">
        <v>1660</v>
      </c>
    </row>
    <row r="42" spans="1:1012" x14ac:dyDescent="0.2">
      <c r="A42" s="257" t="s">
        <v>28</v>
      </c>
      <c r="B42" s="258" t="s">
        <v>332</v>
      </c>
      <c r="C42" s="259"/>
      <c r="D42" s="259"/>
      <c r="E42" s="264"/>
      <c r="F42" s="259"/>
      <c r="G42" s="264">
        <v>10</v>
      </c>
      <c r="H42" s="259"/>
      <c r="I42" s="264"/>
      <c r="J42" s="259"/>
      <c r="K42" s="261"/>
      <c r="L42" s="264"/>
      <c r="M42" s="263"/>
      <c r="N42" s="450"/>
      <c r="O42" s="264"/>
      <c r="P42" s="264"/>
      <c r="Q42" s="263"/>
      <c r="R42" s="264"/>
      <c r="S42" s="264"/>
      <c r="T42" s="263"/>
      <c r="U42" s="280"/>
      <c r="V42" s="452"/>
      <c r="W42" s="100"/>
      <c r="X42" s="26" t="s">
        <v>1659</v>
      </c>
    </row>
    <row r="43" spans="1:1012" x14ac:dyDescent="0.2">
      <c r="A43" s="266" t="s">
        <v>254</v>
      </c>
      <c r="B43" s="87" t="s">
        <v>924</v>
      </c>
      <c r="C43" s="102"/>
      <c r="D43" s="102"/>
      <c r="F43" s="102"/>
      <c r="H43" s="102"/>
      <c r="J43" s="102"/>
      <c r="K43" s="102"/>
      <c r="L43" s="27">
        <v>1</v>
      </c>
      <c r="N43" s="431"/>
      <c r="U43" s="100"/>
      <c r="V43" s="425"/>
      <c r="W43" s="100"/>
    </row>
    <row r="44" spans="1:1012" x14ac:dyDescent="0.2">
      <c r="A44" s="266" t="s">
        <v>13</v>
      </c>
      <c r="B44" s="87" t="s">
        <v>372</v>
      </c>
      <c r="C44" s="95"/>
      <c r="D44" s="95"/>
      <c r="F44" s="95"/>
      <c r="H44" s="95"/>
      <c r="J44" s="95"/>
      <c r="K44" s="102"/>
      <c r="L44" s="27">
        <v>1</v>
      </c>
      <c r="N44" s="431"/>
      <c r="U44" s="100"/>
      <c r="V44" s="425"/>
      <c r="W44" s="100"/>
      <c r="X44" s="26" t="s">
        <v>1659</v>
      </c>
    </row>
    <row r="45" spans="1:1012" x14ac:dyDescent="0.2">
      <c r="A45" s="266" t="s">
        <v>255</v>
      </c>
      <c r="B45" s="87" t="s">
        <v>662</v>
      </c>
      <c r="C45" s="102"/>
      <c r="D45" s="102"/>
      <c r="F45" s="102"/>
      <c r="H45" s="102"/>
      <c r="J45" s="102"/>
      <c r="K45" s="102"/>
      <c r="L45" s="27">
        <v>1</v>
      </c>
      <c r="N45" s="431"/>
      <c r="U45" s="100"/>
      <c r="V45" s="425"/>
      <c r="W45" s="100"/>
      <c r="X45" s="26" t="s">
        <v>1659</v>
      </c>
    </row>
    <row r="46" spans="1:1012" x14ac:dyDescent="0.2">
      <c r="A46" s="266" t="s">
        <v>283</v>
      </c>
      <c r="B46" s="87" t="s">
        <v>369</v>
      </c>
      <c r="C46" s="102"/>
      <c r="D46" s="102"/>
      <c r="F46" s="102"/>
      <c r="H46" s="102"/>
      <c r="J46" s="102"/>
      <c r="K46" s="102"/>
      <c r="L46" s="27">
        <v>2</v>
      </c>
      <c r="N46" s="431"/>
      <c r="U46" s="100"/>
      <c r="V46" s="425"/>
      <c r="W46" s="100"/>
      <c r="X46" s="26" t="s">
        <v>1659</v>
      </c>
    </row>
    <row r="47" spans="1:1012" x14ac:dyDescent="0.2">
      <c r="A47" s="266" t="s">
        <v>251</v>
      </c>
      <c r="B47" s="87" t="s">
        <v>350</v>
      </c>
      <c r="C47" s="102"/>
      <c r="D47" s="102"/>
      <c r="F47" s="102"/>
      <c r="H47" s="102"/>
      <c r="J47" s="102"/>
      <c r="K47" s="102"/>
      <c r="L47" s="27">
        <v>1</v>
      </c>
      <c r="N47" s="431"/>
      <c r="P47" s="27">
        <v>3</v>
      </c>
      <c r="U47" s="100"/>
      <c r="V47" s="425"/>
      <c r="W47" s="100"/>
      <c r="X47" s="26" t="s">
        <v>1659</v>
      </c>
    </row>
    <row r="48" spans="1:1012" x14ac:dyDescent="0.2">
      <c r="A48" s="266" t="s">
        <v>287</v>
      </c>
      <c r="B48" s="87" t="s">
        <v>453</v>
      </c>
      <c r="C48" s="109"/>
      <c r="D48" s="109"/>
      <c r="F48" s="109"/>
      <c r="H48" s="109"/>
      <c r="J48" s="109"/>
      <c r="K48" s="102"/>
      <c r="L48" s="27">
        <v>1</v>
      </c>
      <c r="N48" s="431"/>
      <c r="P48" s="27">
        <v>5</v>
      </c>
      <c r="U48" s="100"/>
      <c r="V48" s="425"/>
      <c r="W48" s="100"/>
    </row>
    <row r="49" spans="1:24" x14ac:dyDescent="0.2">
      <c r="A49" s="266" t="s">
        <v>403</v>
      </c>
      <c r="B49" s="87" t="s">
        <v>415</v>
      </c>
      <c r="C49" s="102"/>
      <c r="D49" s="102"/>
      <c r="F49" s="102"/>
      <c r="H49" s="102"/>
      <c r="J49" s="102"/>
      <c r="K49" s="102"/>
      <c r="N49" s="431"/>
      <c r="P49" s="27">
        <v>1</v>
      </c>
      <c r="Q49" s="431"/>
      <c r="T49" s="431"/>
      <c r="U49" s="100"/>
      <c r="V49" s="425"/>
      <c r="W49" s="100"/>
      <c r="X49" s="26" t="s">
        <v>1659</v>
      </c>
    </row>
    <row r="50" spans="1:24" x14ac:dyDescent="0.2">
      <c r="A50" s="266" t="s">
        <v>123</v>
      </c>
      <c r="B50" s="87" t="s">
        <v>347</v>
      </c>
      <c r="C50" s="102"/>
      <c r="D50" s="102"/>
      <c r="F50" s="102"/>
      <c r="H50" s="102"/>
      <c r="J50" s="102"/>
      <c r="K50" s="102"/>
      <c r="N50" s="431"/>
      <c r="P50" s="27">
        <v>1</v>
      </c>
      <c r="Q50" s="431"/>
      <c r="T50" s="431"/>
      <c r="U50" s="100"/>
      <c r="V50" s="425"/>
      <c r="W50" s="100"/>
      <c r="X50" s="26" t="s">
        <v>1659</v>
      </c>
    </row>
    <row r="51" spans="1:24" x14ac:dyDescent="0.2">
      <c r="A51" s="283" t="s">
        <v>1038</v>
      </c>
      <c r="B51" s="87" t="s">
        <v>1046</v>
      </c>
      <c r="C51" s="102"/>
      <c r="D51" s="102"/>
      <c r="F51" s="102"/>
      <c r="H51" s="102"/>
      <c r="J51" s="102"/>
      <c r="K51" s="102"/>
      <c r="N51" s="431"/>
      <c r="P51" s="27">
        <v>1</v>
      </c>
      <c r="U51" s="100"/>
      <c r="V51" s="425"/>
      <c r="W51" s="100"/>
    </row>
    <row r="52" spans="1:24" x14ac:dyDescent="0.2">
      <c r="A52" s="266" t="s">
        <v>570</v>
      </c>
      <c r="B52" s="87" t="s">
        <v>633</v>
      </c>
      <c r="C52" s="102"/>
      <c r="D52" s="102"/>
      <c r="F52" s="102"/>
      <c r="H52" s="102"/>
      <c r="J52" s="102"/>
      <c r="K52" s="102"/>
      <c r="N52" s="431"/>
      <c r="P52" s="27">
        <v>1</v>
      </c>
      <c r="U52" s="100"/>
      <c r="V52" s="425"/>
      <c r="W52" s="100"/>
      <c r="X52" s="26" t="s">
        <v>1659</v>
      </c>
    </row>
    <row r="53" spans="1:24" x14ac:dyDescent="0.2">
      <c r="A53" s="266" t="s">
        <v>282</v>
      </c>
      <c r="B53" s="87" t="s">
        <v>446</v>
      </c>
      <c r="C53" s="102"/>
      <c r="D53" s="102"/>
      <c r="F53" s="102"/>
      <c r="H53" s="102"/>
      <c r="J53" s="102"/>
      <c r="K53" s="102"/>
      <c r="N53" s="431"/>
      <c r="P53" s="27">
        <v>1</v>
      </c>
      <c r="U53" s="100"/>
      <c r="V53" s="425"/>
      <c r="W53" s="100"/>
      <c r="X53" s="26" t="s">
        <v>1662</v>
      </c>
    </row>
    <row r="54" spans="1:24" x14ac:dyDescent="0.2">
      <c r="A54" s="266" t="s">
        <v>586</v>
      </c>
      <c r="B54" s="87" t="s">
        <v>618</v>
      </c>
      <c r="C54" s="102"/>
      <c r="D54" s="102"/>
      <c r="F54" s="102"/>
      <c r="H54" s="102"/>
      <c r="J54" s="102"/>
      <c r="K54" s="102"/>
      <c r="M54" s="431"/>
      <c r="N54" s="431"/>
      <c r="P54" s="27">
        <v>1</v>
      </c>
      <c r="U54" s="100"/>
      <c r="V54" s="425"/>
      <c r="W54" s="100"/>
      <c r="X54" s="26" t="s">
        <v>1662</v>
      </c>
    </row>
    <row r="55" spans="1:24" x14ac:dyDescent="0.2">
      <c r="A55" s="266" t="s">
        <v>833</v>
      </c>
      <c r="B55" s="87" t="s">
        <v>904</v>
      </c>
      <c r="C55" s="102"/>
      <c r="D55" s="102"/>
      <c r="F55" s="102"/>
      <c r="H55" s="102"/>
      <c r="J55" s="102"/>
      <c r="K55" s="102"/>
      <c r="N55" s="431"/>
      <c r="P55" s="27">
        <v>2</v>
      </c>
      <c r="Q55" s="431"/>
      <c r="T55" s="431"/>
      <c r="U55" s="100"/>
      <c r="V55" s="425"/>
      <c r="W55" s="100"/>
      <c r="X55" s="26" t="s">
        <v>1659</v>
      </c>
    </row>
    <row r="56" spans="1:24" x14ac:dyDescent="0.2">
      <c r="A56" s="393" t="s">
        <v>164</v>
      </c>
      <c r="B56" s="106" t="s">
        <v>457</v>
      </c>
      <c r="C56" s="102"/>
      <c r="D56" s="102"/>
      <c r="F56" s="102"/>
      <c r="H56" s="102"/>
      <c r="J56" s="102"/>
      <c r="K56" s="102"/>
      <c r="N56" s="431"/>
      <c r="P56" s="27">
        <v>2</v>
      </c>
      <c r="U56" s="100"/>
      <c r="V56" s="425"/>
      <c r="W56" s="100"/>
      <c r="X56" s="26" t="s">
        <v>1659</v>
      </c>
    </row>
    <row r="57" spans="1:24" x14ac:dyDescent="0.2">
      <c r="A57" s="266" t="s">
        <v>292</v>
      </c>
      <c r="B57" s="87" t="s">
        <v>342</v>
      </c>
      <c r="C57" s="109"/>
      <c r="D57" s="109"/>
      <c r="F57" s="109"/>
      <c r="H57" s="109"/>
      <c r="J57" s="109"/>
      <c r="K57" s="102"/>
      <c r="L57" s="27">
        <v>1</v>
      </c>
      <c r="N57" s="431"/>
      <c r="P57" s="27">
        <v>1</v>
      </c>
      <c r="S57" s="27">
        <v>1</v>
      </c>
      <c r="U57" s="100"/>
      <c r="V57" s="425"/>
      <c r="W57" s="100"/>
      <c r="X57" s="26" t="s">
        <v>1659</v>
      </c>
    </row>
    <row r="58" spans="1:24" x14ac:dyDescent="0.2">
      <c r="A58" s="266" t="s">
        <v>260</v>
      </c>
      <c r="B58" s="87" t="s">
        <v>507</v>
      </c>
      <c r="C58" s="102"/>
      <c r="D58" s="102"/>
      <c r="F58" s="102"/>
      <c r="H58" s="102"/>
      <c r="J58" s="102"/>
      <c r="K58" s="102"/>
      <c r="L58" s="27">
        <v>2</v>
      </c>
      <c r="N58" s="431"/>
      <c r="P58" s="27">
        <v>4</v>
      </c>
      <c r="S58" s="27">
        <v>6</v>
      </c>
      <c r="U58" s="100"/>
      <c r="V58" s="425"/>
      <c r="W58" s="100"/>
    </row>
    <row r="59" spans="1:24" x14ac:dyDescent="0.2">
      <c r="A59" s="266" t="s">
        <v>272</v>
      </c>
      <c r="B59" s="87" t="s">
        <v>975</v>
      </c>
      <c r="C59" s="102"/>
      <c r="D59" s="102"/>
      <c r="F59" s="102"/>
      <c r="H59" s="102"/>
      <c r="J59" s="102"/>
      <c r="K59" s="102"/>
      <c r="L59" s="27">
        <v>2</v>
      </c>
      <c r="M59" s="431"/>
      <c r="N59" s="431"/>
      <c r="O59" s="27">
        <v>1</v>
      </c>
      <c r="P59" s="27">
        <v>6</v>
      </c>
      <c r="S59" s="27">
        <v>1</v>
      </c>
      <c r="U59" s="100"/>
      <c r="V59" s="425"/>
      <c r="W59" s="100"/>
      <c r="X59" s="26" t="s">
        <v>1659</v>
      </c>
    </row>
    <row r="60" spans="1:24" x14ac:dyDescent="0.2">
      <c r="A60" s="266" t="s">
        <v>185</v>
      </c>
      <c r="B60" s="87" t="s">
        <v>380</v>
      </c>
      <c r="C60" s="102"/>
      <c r="D60" s="102"/>
      <c r="F60" s="102"/>
      <c r="H60" s="102"/>
      <c r="J60" s="102"/>
      <c r="K60" s="102"/>
      <c r="L60" s="27">
        <v>3</v>
      </c>
      <c r="N60" s="431"/>
      <c r="P60" s="27">
        <v>1</v>
      </c>
      <c r="S60" s="27">
        <v>1</v>
      </c>
      <c r="U60" s="100"/>
      <c r="V60" s="425"/>
      <c r="W60" s="100"/>
      <c r="X60" s="26" t="s">
        <v>1659</v>
      </c>
    </row>
    <row r="61" spans="1:24" x14ac:dyDescent="0.2">
      <c r="A61" s="266" t="s">
        <v>179</v>
      </c>
      <c r="B61" s="87" t="s">
        <v>348</v>
      </c>
      <c r="C61" s="102"/>
      <c r="D61" s="102"/>
      <c r="F61" s="102"/>
      <c r="H61" s="102"/>
      <c r="J61" s="102"/>
      <c r="K61" s="102"/>
      <c r="L61" s="27">
        <v>5</v>
      </c>
      <c r="N61" s="431"/>
      <c r="P61" s="27">
        <v>6</v>
      </c>
      <c r="Q61" s="431"/>
      <c r="S61" s="27">
        <v>9</v>
      </c>
      <c r="T61" s="431"/>
      <c r="U61" s="100"/>
      <c r="V61" s="425"/>
      <c r="W61" s="100"/>
      <c r="X61" s="26" t="s">
        <v>1659</v>
      </c>
    </row>
    <row r="62" spans="1:24" x14ac:dyDescent="0.2">
      <c r="A62" s="266" t="s">
        <v>315</v>
      </c>
      <c r="B62" s="87" t="s">
        <v>625</v>
      </c>
      <c r="C62" s="102"/>
      <c r="D62" s="102"/>
      <c r="F62" s="102"/>
      <c r="H62" s="102"/>
      <c r="J62" s="102"/>
      <c r="K62" s="102"/>
      <c r="N62" s="431"/>
      <c r="P62" s="27">
        <v>1</v>
      </c>
      <c r="S62" s="27">
        <v>1</v>
      </c>
      <c r="U62" s="100"/>
      <c r="V62" s="425"/>
      <c r="W62" s="100"/>
      <c r="X62" s="26" t="s">
        <v>1659</v>
      </c>
    </row>
    <row r="63" spans="1:24" x14ac:dyDescent="0.2">
      <c r="A63" s="266" t="s">
        <v>568</v>
      </c>
      <c r="B63" s="87" t="s">
        <v>622</v>
      </c>
      <c r="C63" s="102"/>
      <c r="D63" s="102"/>
      <c r="F63" s="102"/>
      <c r="H63" s="102"/>
      <c r="J63" s="102"/>
      <c r="K63" s="102"/>
      <c r="N63" s="431"/>
      <c r="P63" s="27">
        <v>1</v>
      </c>
      <c r="Q63" s="431"/>
      <c r="S63" s="27">
        <v>1</v>
      </c>
      <c r="T63" s="431"/>
      <c r="U63" s="100"/>
      <c r="V63" s="425"/>
      <c r="W63" s="100"/>
      <c r="X63" s="26" t="s">
        <v>1659</v>
      </c>
    </row>
    <row r="64" spans="1:24" x14ac:dyDescent="0.2">
      <c r="A64" s="266" t="s">
        <v>746</v>
      </c>
      <c r="B64" s="87" t="s">
        <v>778</v>
      </c>
      <c r="C64" s="102"/>
      <c r="D64" s="102"/>
      <c r="F64" s="102"/>
      <c r="H64" s="102"/>
      <c r="J64" s="102"/>
      <c r="K64" s="102"/>
      <c r="N64" s="431"/>
      <c r="P64" s="27">
        <v>1</v>
      </c>
      <c r="S64" s="27">
        <v>1</v>
      </c>
      <c r="U64" s="100"/>
      <c r="V64" s="425"/>
      <c r="W64" s="100"/>
      <c r="X64" s="26" t="s">
        <v>1659</v>
      </c>
    </row>
    <row r="65" spans="1:24" x14ac:dyDescent="0.2">
      <c r="A65" s="266" t="s">
        <v>593</v>
      </c>
      <c r="B65" s="87" t="s">
        <v>613</v>
      </c>
      <c r="C65" s="102"/>
      <c r="D65" s="102"/>
      <c r="F65" s="102"/>
      <c r="H65" s="102"/>
      <c r="J65" s="102"/>
      <c r="K65" s="102"/>
      <c r="N65" s="431"/>
      <c r="P65" s="27">
        <v>1</v>
      </c>
      <c r="S65" s="27">
        <v>1</v>
      </c>
      <c r="U65" s="100"/>
      <c r="V65" s="425"/>
      <c r="W65" s="100"/>
      <c r="X65" s="26" t="s">
        <v>1659</v>
      </c>
    </row>
    <row r="66" spans="1:24" x14ac:dyDescent="0.2">
      <c r="A66" s="393" t="s">
        <v>499</v>
      </c>
      <c r="B66" s="106" t="s">
        <v>509</v>
      </c>
      <c r="C66" s="102"/>
      <c r="D66" s="102"/>
      <c r="F66" s="102"/>
      <c r="H66" s="102"/>
      <c r="J66" s="102"/>
      <c r="K66" s="102"/>
      <c r="N66" s="431"/>
      <c r="P66" s="27">
        <v>1</v>
      </c>
      <c r="S66" s="27">
        <v>3</v>
      </c>
      <c r="U66" s="100"/>
      <c r="V66" s="425"/>
      <c r="W66" s="100"/>
      <c r="X66" s="26" t="s">
        <v>1659</v>
      </c>
    </row>
    <row r="67" spans="1:24" x14ac:dyDescent="0.2">
      <c r="A67" s="266" t="s">
        <v>573</v>
      </c>
      <c r="B67" s="87" t="s">
        <v>620</v>
      </c>
      <c r="C67" s="102"/>
      <c r="D67" s="102"/>
      <c r="F67" s="102"/>
      <c r="H67" s="102"/>
      <c r="J67" s="102"/>
      <c r="K67" s="102"/>
      <c r="N67" s="431"/>
      <c r="P67" s="27">
        <v>1</v>
      </c>
      <c r="S67" s="27">
        <v>4</v>
      </c>
      <c r="U67" s="100"/>
      <c r="V67" s="425"/>
      <c r="W67" s="100"/>
      <c r="X67" s="26" t="s">
        <v>1659</v>
      </c>
    </row>
    <row r="68" spans="1:24" x14ac:dyDescent="0.2">
      <c r="A68" s="266" t="s">
        <v>188</v>
      </c>
      <c r="B68" s="87" t="s">
        <v>374</v>
      </c>
      <c r="C68" s="102"/>
      <c r="D68" s="102"/>
      <c r="F68" s="102"/>
      <c r="H68" s="102"/>
      <c r="J68" s="102"/>
      <c r="K68" s="102"/>
      <c r="N68" s="431"/>
      <c r="P68" s="27">
        <v>2</v>
      </c>
      <c r="R68" s="27">
        <v>1</v>
      </c>
      <c r="S68" s="27">
        <v>1</v>
      </c>
      <c r="U68" s="100"/>
      <c r="V68" s="425"/>
      <c r="W68" s="100"/>
      <c r="X68" s="26" t="s">
        <v>1659</v>
      </c>
    </row>
    <row r="69" spans="1:24" x14ac:dyDescent="0.2">
      <c r="A69" s="266" t="s">
        <v>587</v>
      </c>
      <c r="B69" s="87" t="s">
        <v>641</v>
      </c>
      <c r="C69" s="102"/>
      <c r="D69" s="102"/>
      <c r="F69" s="102"/>
      <c r="H69" s="102"/>
      <c r="J69" s="102"/>
      <c r="K69" s="102"/>
      <c r="M69" s="431"/>
      <c r="N69" s="431"/>
      <c r="P69" s="27">
        <v>2</v>
      </c>
      <c r="S69" s="27">
        <v>1</v>
      </c>
      <c r="U69" s="100"/>
      <c r="V69" s="425"/>
      <c r="W69" s="100"/>
    </row>
    <row r="70" spans="1:24" x14ac:dyDescent="0.2">
      <c r="A70" s="266" t="s">
        <v>261</v>
      </c>
      <c r="B70" s="87" t="s">
        <v>660</v>
      </c>
      <c r="C70" s="102"/>
      <c r="D70" s="102"/>
      <c r="F70" s="102"/>
      <c r="H70" s="102"/>
      <c r="J70" s="102"/>
      <c r="K70" s="102"/>
      <c r="M70" s="431"/>
      <c r="N70" s="431"/>
      <c r="P70" s="27">
        <v>2</v>
      </c>
      <c r="S70" s="27">
        <v>2</v>
      </c>
      <c r="U70" s="100"/>
      <c r="V70" s="425"/>
      <c r="W70" s="100"/>
      <c r="X70" s="26" t="s">
        <v>1659</v>
      </c>
    </row>
    <row r="71" spans="1:24" x14ac:dyDescent="0.2">
      <c r="A71" s="266" t="s">
        <v>1041</v>
      </c>
      <c r="B71" s="87" t="s">
        <v>910</v>
      </c>
      <c r="C71" s="102"/>
      <c r="D71" s="102"/>
      <c r="F71" s="102"/>
      <c r="H71" s="102"/>
      <c r="J71" s="102"/>
      <c r="K71" s="102"/>
      <c r="N71" s="431"/>
      <c r="P71" s="27">
        <v>3</v>
      </c>
      <c r="S71" s="27">
        <v>1</v>
      </c>
      <c r="U71" s="100"/>
      <c r="V71" s="425"/>
      <c r="W71" s="100"/>
      <c r="X71" s="26" t="s">
        <v>1659</v>
      </c>
    </row>
    <row r="72" spans="1:24" x14ac:dyDescent="0.2">
      <c r="A72" s="266" t="s">
        <v>585</v>
      </c>
      <c r="B72" s="87" t="s">
        <v>617</v>
      </c>
      <c r="C72" s="102"/>
      <c r="D72" s="102"/>
      <c r="F72" s="102"/>
      <c r="H72" s="102"/>
      <c r="J72" s="102"/>
      <c r="K72" s="102"/>
      <c r="N72" s="431"/>
      <c r="P72" s="27">
        <v>3</v>
      </c>
      <c r="S72" s="27">
        <v>2</v>
      </c>
      <c r="U72" s="100"/>
      <c r="V72" s="425"/>
      <c r="W72" s="100"/>
      <c r="X72" s="26" t="s">
        <v>1659</v>
      </c>
    </row>
    <row r="73" spans="1:24" x14ac:dyDescent="0.2">
      <c r="A73" s="393" t="s">
        <v>59</v>
      </c>
      <c r="B73" s="106" t="s">
        <v>60</v>
      </c>
      <c r="C73" s="102"/>
      <c r="D73" s="102"/>
      <c r="F73" s="102"/>
      <c r="H73" s="102"/>
      <c r="J73" s="102"/>
      <c r="K73" s="102"/>
      <c r="N73" s="431"/>
      <c r="P73" s="27">
        <v>3</v>
      </c>
      <c r="S73" s="27">
        <v>4</v>
      </c>
      <c r="U73" s="100"/>
      <c r="V73" s="425"/>
      <c r="W73" s="100"/>
      <c r="X73" s="26" t="s">
        <v>1667</v>
      </c>
    </row>
    <row r="74" spans="1:24" x14ac:dyDescent="0.2">
      <c r="A74" s="266" t="s">
        <v>839</v>
      </c>
      <c r="B74" s="87" t="s">
        <v>897</v>
      </c>
      <c r="C74" s="102"/>
      <c r="D74" s="102"/>
      <c r="F74" s="102"/>
      <c r="H74" s="102"/>
      <c r="J74" s="102"/>
      <c r="K74" s="102"/>
      <c r="N74" s="431"/>
      <c r="P74" s="27">
        <v>7</v>
      </c>
      <c r="S74" s="27">
        <v>3</v>
      </c>
      <c r="U74" s="100"/>
      <c r="V74" s="425"/>
      <c r="W74" s="100"/>
      <c r="X74" s="26" t="s">
        <v>1659</v>
      </c>
    </row>
    <row r="75" spans="1:24" x14ac:dyDescent="0.2">
      <c r="A75" s="266" t="s">
        <v>29</v>
      </c>
      <c r="B75" s="87" t="s">
        <v>333</v>
      </c>
      <c r="C75" s="95"/>
      <c r="D75" s="95"/>
      <c r="F75" s="95"/>
      <c r="G75" s="27">
        <v>2</v>
      </c>
      <c r="H75" s="95"/>
      <c r="J75" s="95"/>
      <c r="K75" s="102"/>
      <c r="L75" s="27">
        <v>3</v>
      </c>
      <c r="N75" s="431"/>
      <c r="R75" s="27">
        <v>1</v>
      </c>
      <c r="U75" s="100"/>
      <c r="V75" s="425"/>
      <c r="W75" s="100"/>
      <c r="X75" s="26" t="s">
        <v>1659</v>
      </c>
    </row>
    <row r="76" spans="1:24" x14ac:dyDescent="0.2">
      <c r="A76" s="266" t="s">
        <v>178</v>
      </c>
      <c r="B76" s="87" t="s">
        <v>349</v>
      </c>
      <c r="C76" s="102"/>
      <c r="D76" s="102"/>
      <c r="F76" s="102"/>
      <c r="H76" s="102"/>
      <c r="I76" s="27">
        <v>1</v>
      </c>
      <c r="J76" s="102"/>
      <c r="K76" s="102"/>
      <c r="N76" s="431"/>
      <c r="Q76" s="431"/>
      <c r="S76" s="27">
        <v>2</v>
      </c>
      <c r="T76" s="431"/>
      <c r="U76" s="100"/>
      <c r="V76" s="425"/>
      <c r="W76" s="100"/>
      <c r="X76" s="26" t="s">
        <v>1659</v>
      </c>
    </row>
    <row r="77" spans="1:24" x14ac:dyDescent="0.2">
      <c r="A77" s="266" t="s">
        <v>713</v>
      </c>
      <c r="B77" s="87" t="s">
        <v>722</v>
      </c>
      <c r="C77" s="102"/>
      <c r="D77" s="102"/>
      <c r="F77" s="102"/>
      <c r="H77" s="102"/>
      <c r="J77" s="102"/>
      <c r="K77" s="102"/>
      <c r="N77" s="431"/>
      <c r="S77" s="27">
        <v>1</v>
      </c>
      <c r="U77" s="100"/>
      <c r="V77" s="425"/>
      <c r="W77" s="100"/>
      <c r="X77" s="26" t="s">
        <v>1659</v>
      </c>
    </row>
    <row r="78" spans="1:24" x14ac:dyDescent="0.2">
      <c r="A78" s="266" t="s">
        <v>1211</v>
      </c>
      <c r="B78" s="87" t="s">
        <v>802</v>
      </c>
      <c r="C78" s="102"/>
      <c r="D78" s="102"/>
      <c r="F78" s="102"/>
      <c r="H78" s="102"/>
      <c r="J78" s="102"/>
      <c r="K78" s="102"/>
      <c r="N78" s="431"/>
      <c r="Q78" s="431"/>
      <c r="S78" s="27">
        <v>1</v>
      </c>
      <c r="T78" s="431"/>
      <c r="U78" s="100"/>
      <c r="V78" s="425"/>
      <c r="W78" s="100"/>
      <c r="X78" s="26" t="s">
        <v>1659</v>
      </c>
    </row>
    <row r="79" spans="1:24" x14ac:dyDescent="0.2">
      <c r="A79" s="283" t="s">
        <v>1341</v>
      </c>
      <c r="B79" s="87" t="s">
        <v>1352</v>
      </c>
      <c r="C79" s="102"/>
      <c r="D79" s="102"/>
      <c r="F79" s="102"/>
      <c r="H79" s="102"/>
      <c r="J79" s="102"/>
      <c r="K79" s="102"/>
      <c r="N79" s="431"/>
      <c r="S79" s="27">
        <v>1</v>
      </c>
      <c r="U79" s="100"/>
      <c r="V79" s="425"/>
      <c r="W79" s="100"/>
    </row>
    <row r="80" spans="1:24" x14ac:dyDescent="0.2">
      <c r="A80" s="266" t="s">
        <v>397</v>
      </c>
      <c r="B80" s="87" t="s">
        <v>379</v>
      </c>
      <c r="C80" s="102"/>
      <c r="D80" s="102"/>
      <c r="F80" s="102"/>
      <c r="H80" s="102"/>
      <c r="J80" s="102"/>
      <c r="K80" s="102"/>
      <c r="N80" s="431"/>
      <c r="S80" s="27">
        <v>1</v>
      </c>
      <c r="U80" s="100"/>
      <c r="V80" s="425"/>
      <c r="W80" s="100"/>
      <c r="X80" s="26" t="s">
        <v>1659</v>
      </c>
    </row>
    <row r="81" spans="1:24" x14ac:dyDescent="0.2">
      <c r="A81" s="266" t="s">
        <v>1363</v>
      </c>
      <c r="B81" s="87" t="s">
        <v>1368</v>
      </c>
      <c r="C81" s="102"/>
      <c r="D81" s="102"/>
      <c r="F81" s="102"/>
      <c r="H81" s="102"/>
      <c r="J81" s="102"/>
      <c r="K81" s="102"/>
      <c r="N81" s="431"/>
      <c r="S81" s="27">
        <v>1</v>
      </c>
      <c r="U81" s="100"/>
      <c r="V81" s="425"/>
      <c r="W81" s="100"/>
      <c r="X81" s="26" t="s">
        <v>1659</v>
      </c>
    </row>
    <row r="82" spans="1:24" x14ac:dyDescent="0.2">
      <c r="A82" s="393" t="s">
        <v>1318</v>
      </c>
      <c r="B82" s="106" t="s">
        <v>1325</v>
      </c>
      <c r="C82" s="102"/>
      <c r="D82" s="102"/>
      <c r="E82" s="100"/>
      <c r="F82" s="102"/>
      <c r="G82" s="100"/>
      <c r="H82" s="102"/>
      <c r="I82" s="100"/>
      <c r="J82" s="102"/>
      <c r="K82" s="102"/>
      <c r="N82" s="431"/>
      <c r="Q82" s="431"/>
      <c r="S82" s="27">
        <v>1</v>
      </c>
      <c r="T82" s="431"/>
      <c r="U82" s="100"/>
      <c r="V82" s="425"/>
      <c r="W82" s="100"/>
    </row>
    <row r="83" spans="1:24" x14ac:dyDescent="0.2">
      <c r="A83" s="393" t="s">
        <v>465</v>
      </c>
      <c r="B83" s="106" t="s">
        <v>460</v>
      </c>
      <c r="C83" s="102"/>
      <c r="D83" s="102"/>
      <c r="E83" s="100"/>
      <c r="F83" s="102"/>
      <c r="G83" s="100"/>
      <c r="H83" s="102"/>
      <c r="I83" s="100"/>
      <c r="J83" s="102"/>
      <c r="K83" s="102"/>
      <c r="N83" s="431"/>
      <c r="Q83" s="431"/>
      <c r="S83" s="27">
        <v>1</v>
      </c>
      <c r="T83" s="431"/>
      <c r="U83" s="100"/>
      <c r="V83" s="425"/>
      <c r="W83" s="100"/>
      <c r="X83" s="26" t="s">
        <v>1659</v>
      </c>
    </row>
    <row r="84" spans="1:24" x14ac:dyDescent="0.2">
      <c r="A84" s="393" t="s">
        <v>584</v>
      </c>
      <c r="B84" s="106" t="s">
        <v>616</v>
      </c>
      <c r="C84" s="102"/>
      <c r="D84" s="102"/>
      <c r="F84" s="102"/>
      <c r="H84" s="102"/>
      <c r="J84" s="102"/>
      <c r="K84" s="102"/>
      <c r="N84" s="431"/>
      <c r="S84" s="27">
        <v>1</v>
      </c>
      <c r="U84" s="100"/>
      <c r="V84" s="425"/>
      <c r="W84" s="100"/>
      <c r="X84" s="26" t="s">
        <v>1659</v>
      </c>
    </row>
    <row r="85" spans="1:24" x14ac:dyDescent="0.2">
      <c r="A85" s="266" t="s">
        <v>1364</v>
      </c>
      <c r="B85" s="87" t="s">
        <v>1367</v>
      </c>
      <c r="C85" s="102"/>
      <c r="D85" s="102"/>
      <c r="F85" s="102"/>
      <c r="H85" s="102"/>
      <c r="J85" s="102"/>
      <c r="K85" s="102"/>
      <c r="N85" s="431"/>
      <c r="S85" s="27">
        <v>1</v>
      </c>
      <c r="U85" s="100"/>
      <c r="V85" s="425"/>
      <c r="W85" s="100"/>
      <c r="X85" s="26" t="s">
        <v>1659</v>
      </c>
    </row>
    <row r="86" spans="1:24" x14ac:dyDescent="0.2">
      <c r="A86" s="266" t="s">
        <v>1365</v>
      </c>
      <c r="B86" s="87" t="s">
        <v>1366</v>
      </c>
      <c r="C86" s="102"/>
      <c r="D86" s="102"/>
      <c r="F86" s="102"/>
      <c r="H86" s="102"/>
      <c r="J86" s="102"/>
      <c r="K86" s="102"/>
      <c r="N86" s="431"/>
      <c r="S86" s="27">
        <v>1</v>
      </c>
      <c r="U86" s="100"/>
      <c r="V86" s="425"/>
      <c r="W86" s="100"/>
      <c r="X86" s="26" t="s">
        <v>1659</v>
      </c>
    </row>
    <row r="87" spans="1:24" x14ac:dyDescent="0.2">
      <c r="A87" s="266" t="s">
        <v>309</v>
      </c>
      <c r="B87" s="87" t="s">
        <v>504</v>
      </c>
      <c r="C87" s="102"/>
      <c r="D87" s="102"/>
      <c r="F87" s="102"/>
      <c r="H87" s="102"/>
      <c r="J87" s="102"/>
      <c r="K87" s="102"/>
      <c r="N87" s="431"/>
      <c r="S87" s="27">
        <v>1</v>
      </c>
      <c r="U87" s="100"/>
      <c r="V87" s="425"/>
      <c r="W87" s="100"/>
      <c r="X87" s="26" t="s">
        <v>1659</v>
      </c>
    </row>
    <row r="88" spans="1:24" x14ac:dyDescent="0.2">
      <c r="A88" s="266" t="s">
        <v>275</v>
      </c>
      <c r="B88" s="87" t="s">
        <v>436</v>
      </c>
      <c r="C88" s="102"/>
      <c r="D88" s="102"/>
      <c r="F88" s="102"/>
      <c r="H88" s="102"/>
      <c r="J88" s="102"/>
      <c r="K88" s="102"/>
      <c r="N88" s="431"/>
      <c r="S88" s="27">
        <v>1</v>
      </c>
      <c r="U88" s="100"/>
      <c r="V88" s="425"/>
      <c r="W88" s="100"/>
      <c r="X88" s="26" t="s">
        <v>1659</v>
      </c>
    </row>
    <row r="89" spans="1:24" x14ac:dyDescent="0.2">
      <c r="A89" s="266" t="s">
        <v>834</v>
      </c>
      <c r="B89" s="87" t="s">
        <v>914</v>
      </c>
      <c r="C89" s="102"/>
      <c r="D89" s="102"/>
      <c r="F89" s="102"/>
      <c r="H89" s="102"/>
      <c r="J89" s="102"/>
      <c r="K89" s="102"/>
      <c r="N89" s="431"/>
      <c r="S89" s="27">
        <v>2</v>
      </c>
      <c r="U89" s="100"/>
      <c r="V89" s="425"/>
      <c r="W89" s="100"/>
      <c r="X89" s="26" t="s">
        <v>1659</v>
      </c>
    </row>
    <row r="90" spans="1:24" x14ac:dyDescent="0.2">
      <c r="A90" s="266" t="s">
        <v>414</v>
      </c>
      <c r="B90" s="87" t="s">
        <v>437</v>
      </c>
      <c r="C90" s="109"/>
      <c r="D90" s="109"/>
      <c r="F90" s="109"/>
      <c r="H90" s="109"/>
      <c r="J90" s="109"/>
      <c r="K90" s="102"/>
      <c r="N90" s="431"/>
      <c r="S90" s="27">
        <v>2</v>
      </c>
      <c r="U90" s="100"/>
      <c r="V90" s="425"/>
      <c r="W90" s="100"/>
      <c r="X90" s="26" t="s">
        <v>1659</v>
      </c>
    </row>
    <row r="91" spans="1:24" x14ac:dyDescent="0.2">
      <c r="A91" s="266" t="s">
        <v>755</v>
      </c>
      <c r="B91" s="87" t="s">
        <v>757</v>
      </c>
      <c r="C91" s="109"/>
      <c r="D91" s="109"/>
      <c r="F91" s="109"/>
      <c r="H91" s="109"/>
      <c r="J91" s="109"/>
      <c r="K91" s="102"/>
      <c r="N91" s="431"/>
      <c r="S91" s="27">
        <v>2</v>
      </c>
      <c r="U91" s="100"/>
      <c r="V91" s="425"/>
      <c r="W91" s="100"/>
      <c r="X91" s="26" t="s">
        <v>1659</v>
      </c>
    </row>
    <row r="92" spans="1:24" x14ac:dyDescent="0.2">
      <c r="A92" s="266" t="s">
        <v>714</v>
      </c>
      <c r="B92" s="87" t="s">
        <v>721</v>
      </c>
      <c r="C92" s="102"/>
      <c r="D92" s="102"/>
      <c r="F92" s="102"/>
      <c r="H92" s="102"/>
      <c r="J92" s="102"/>
      <c r="K92" s="102"/>
      <c r="N92" s="431"/>
      <c r="S92" s="27">
        <v>3</v>
      </c>
      <c r="U92" s="100"/>
      <c r="V92" s="425"/>
      <c r="W92" s="100"/>
      <c r="X92" s="26" t="s">
        <v>1659</v>
      </c>
    </row>
    <row r="93" spans="1:24" x14ac:dyDescent="0.2">
      <c r="A93" s="266" t="s">
        <v>411</v>
      </c>
      <c r="B93" s="87" t="s">
        <v>429</v>
      </c>
      <c r="C93" s="102"/>
      <c r="D93" s="102"/>
      <c r="F93" s="102"/>
      <c r="H93" s="102"/>
      <c r="J93" s="102"/>
      <c r="K93" s="102"/>
      <c r="N93" s="431"/>
      <c r="S93" s="27">
        <v>3</v>
      </c>
      <c r="U93" s="100"/>
      <c r="V93" s="425"/>
      <c r="W93" s="100"/>
      <c r="X93" s="26" t="s">
        <v>1659</v>
      </c>
    </row>
    <row r="94" spans="1:24" x14ac:dyDescent="0.2">
      <c r="A94" s="266" t="s">
        <v>410</v>
      </c>
      <c r="B94" s="87" t="s">
        <v>425</v>
      </c>
      <c r="C94" s="102"/>
      <c r="D94" s="102"/>
      <c r="F94" s="102"/>
      <c r="H94" s="102"/>
      <c r="J94" s="102"/>
      <c r="K94" s="102"/>
      <c r="N94" s="431"/>
      <c r="S94" s="27">
        <v>4</v>
      </c>
      <c r="U94" s="100"/>
      <c r="V94" s="425"/>
      <c r="W94" s="100"/>
      <c r="X94" s="26" t="s">
        <v>1659</v>
      </c>
    </row>
    <row r="95" spans="1:24" x14ac:dyDescent="0.2">
      <c r="A95" s="393" t="s">
        <v>195</v>
      </c>
      <c r="B95" s="106" t="s">
        <v>361</v>
      </c>
      <c r="C95" s="102"/>
      <c r="D95" s="102"/>
      <c r="E95" s="27">
        <v>6</v>
      </c>
      <c r="F95" s="102"/>
      <c r="G95" s="27">
        <v>1</v>
      </c>
      <c r="H95" s="102"/>
      <c r="I95" s="27">
        <v>2</v>
      </c>
      <c r="J95" s="102"/>
      <c r="K95" s="102"/>
      <c r="L95" s="27">
        <v>8</v>
      </c>
      <c r="N95" s="431"/>
      <c r="P95" s="27">
        <v>9</v>
      </c>
      <c r="Q95" s="431"/>
      <c r="S95" s="27">
        <v>10</v>
      </c>
      <c r="T95" s="431"/>
      <c r="U95" s="100">
        <v>3</v>
      </c>
      <c r="V95" s="425">
        <v>9</v>
      </c>
      <c r="W95" s="100"/>
      <c r="X95" s="26" t="s">
        <v>1659</v>
      </c>
    </row>
    <row r="96" spans="1:24" x14ac:dyDescent="0.2">
      <c r="A96" s="266" t="s">
        <v>244</v>
      </c>
      <c r="B96" s="87" t="s">
        <v>354</v>
      </c>
      <c r="C96" s="95"/>
      <c r="D96" s="95"/>
      <c r="E96" s="27">
        <v>2</v>
      </c>
      <c r="F96" s="95"/>
      <c r="G96" s="27">
        <v>1</v>
      </c>
      <c r="H96" s="95"/>
      <c r="I96" s="27">
        <v>3</v>
      </c>
      <c r="J96" s="95"/>
      <c r="K96" s="102"/>
      <c r="L96" s="27">
        <v>7</v>
      </c>
      <c r="N96" s="431"/>
      <c r="P96" s="27">
        <v>6</v>
      </c>
      <c r="Q96" s="431"/>
      <c r="S96" s="27">
        <v>6</v>
      </c>
      <c r="T96" s="431"/>
      <c r="U96" s="100">
        <v>2</v>
      </c>
      <c r="V96" s="425">
        <v>9</v>
      </c>
      <c r="W96" s="100"/>
      <c r="X96" s="26" t="s">
        <v>1659</v>
      </c>
    </row>
    <row r="97" spans="1:24" x14ac:dyDescent="0.2">
      <c r="A97" s="266" t="s">
        <v>203</v>
      </c>
      <c r="B97" s="87" t="s">
        <v>391</v>
      </c>
      <c r="C97" s="102"/>
      <c r="D97" s="102"/>
      <c r="E97" s="27">
        <v>2</v>
      </c>
      <c r="F97" s="102"/>
      <c r="G97" s="27">
        <v>1</v>
      </c>
      <c r="H97" s="102"/>
      <c r="I97" s="27">
        <v>4</v>
      </c>
      <c r="J97" s="102"/>
      <c r="K97" s="102"/>
      <c r="L97" s="27">
        <v>5</v>
      </c>
      <c r="N97" s="431"/>
      <c r="P97" s="27">
        <v>5</v>
      </c>
      <c r="S97" s="27">
        <v>5</v>
      </c>
      <c r="U97" s="100"/>
      <c r="V97" s="425">
        <v>8</v>
      </c>
      <c r="W97" s="100"/>
      <c r="X97" s="26" t="s">
        <v>1659</v>
      </c>
    </row>
    <row r="98" spans="1:24" x14ac:dyDescent="0.2">
      <c r="A98" s="266" t="s">
        <v>109</v>
      </c>
      <c r="B98" s="87" t="s">
        <v>362</v>
      </c>
      <c r="C98" s="102"/>
      <c r="D98" s="102"/>
      <c r="E98" s="27">
        <v>3</v>
      </c>
      <c r="F98" s="102"/>
      <c r="G98" s="27">
        <v>3</v>
      </c>
      <c r="H98" s="102"/>
      <c r="I98" s="27">
        <v>1</v>
      </c>
      <c r="J98" s="102"/>
      <c r="K98" s="102"/>
      <c r="L98" s="27">
        <v>2</v>
      </c>
      <c r="N98" s="431"/>
      <c r="O98" s="27">
        <v>1</v>
      </c>
      <c r="P98" s="27">
        <v>4</v>
      </c>
      <c r="Q98" s="431"/>
      <c r="R98" s="27">
        <v>1</v>
      </c>
      <c r="S98" s="27">
        <v>7</v>
      </c>
      <c r="T98" s="431"/>
      <c r="U98" s="100">
        <v>4</v>
      </c>
      <c r="V98" s="425">
        <v>5</v>
      </c>
      <c r="W98" s="100"/>
      <c r="X98" s="26" t="s">
        <v>1659</v>
      </c>
    </row>
    <row r="99" spans="1:24" x14ac:dyDescent="0.2">
      <c r="A99" s="266" t="s">
        <v>189</v>
      </c>
      <c r="B99" s="87" t="s">
        <v>373</v>
      </c>
      <c r="C99" s="102"/>
      <c r="D99" s="102"/>
      <c r="F99" s="102"/>
      <c r="G99" s="27">
        <v>1</v>
      </c>
      <c r="H99" s="102"/>
      <c r="I99" s="27">
        <v>1</v>
      </c>
      <c r="J99" s="102"/>
      <c r="K99" s="102"/>
      <c r="L99" s="27">
        <v>2</v>
      </c>
      <c r="N99" s="431"/>
      <c r="P99" s="27">
        <v>3</v>
      </c>
      <c r="R99" s="27">
        <v>1</v>
      </c>
      <c r="S99" s="27">
        <v>5</v>
      </c>
      <c r="U99" s="100">
        <v>2</v>
      </c>
      <c r="V99" s="425">
        <v>5</v>
      </c>
      <c r="W99" s="100"/>
      <c r="X99" s="26" t="s">
        <v>1659</v>
      </c>
    </row>
    <row r="100" spans="1:24" x14ac:dyDescent="0.2">
      <c r="A100" s="266" t="s">
        <v>187</v>
      </c>
      <c r="B100" s="87" t="s">
        <v>375</v>
      </c>
      <c r="C100" s="102"/>
      <c r="D100" s="102"/>
      <c r="F100" s="102"/>
      <c r="H100" s="102"/>
      <c r="I100" s="27">
        <v>1</v>
      </c>
      <c r="J100" s="102"/>
      <c r="K100" s="102"/>
      <c r="L100" s="27">
        <v>3</v>
      </c>
      <c r="N100" s="431"/>
      <c r="O100" s="27">
        <v>1</v>
      </c>
      <c r="P100" s="27">
        <v>5</v>
      </c>
      <c r="S100" s="27">
        <v>4</v>
      </c>
      <c r="U100" s="100"/>
      <c r="V100" s="425">
        <v>7</v>
      </c>
      <c r="W100" s="100"/>
      <c r="X100" s="26" t="s">
        <v>1659</v>
      </c>
    </row>
    <row r="101" spans="1:24" x14ac:dyDescent="0.2">
      <c r="A101" s="266" t="s">
        <v>300</v>
      </c>
      <c r="B101" s="87" t="s">
        <v>503</v>
      </c>
      <c r="C101" s="102"/>
      <c r="D101" s="102"/>
      <c r="F101" s="102"/>
      <c r="H101" s="102"/>
      <c r="I101" s="27">
        <v>1</v>
      </c>
      <c r="J101" s="102"/>
      <c r="K101" s="102"/>
      <c r="L101" s="27">
        <v>3</v>
      </c>
      <c r="N101" s="431"/>
      <c r="P101" s="27">
        <v>6</v>
      </c>
      <c r="S101" s="27">
        <v>5</v>
      </c>
      <c r="U101" s="100"/>
      <c r="V101" s="425">
        <v>6</v>
      </c>
      <c r="W101" s="100"/>
      <c r="X101" s="26" t="s">
        <v>1661</v>
      </c>
    </row>
    <row r="102" spans="1:24" x14ac:dyDescent="0.2">
      <c r="A102" s="266" t="s">
        <v>160</v>
      </c>
      <c r="B102" s="87" t="s">
        <v>367</v>
      </c>
      <c r="C102" s="102"/>
      <c r="D102" s="102"/>
      <c r="F102" s="102"/>
      <c r="H102" s="102"/>
      <c r="I102" s="27">
        <v>1</v>
      </c>
      <c r="J102" s="102"/>
      <c r="K102" s="102"/>
      <c r="L102" s="27">
        <v>4</v>
      </c>
      <c r="N102" s="431"/>
      <c r="P102" s="27">
        <v>7</v>
      </c>
      <c r="Q102" s="431"/>
      <c r="S102" s="27">
        <v>6</v>
      </c>
      <c r="T102" s="431"/>
      <c r="U102" s="100"/>
      <c r="V102" s="425">
        <v>7</v>
      </c>
      <c r="W102" s="100"/>
      <c r="X102" s="26" t="s">
        <v>1659</v>
      </c>
    </row>
    <row r="103" spans="1:24" x14ac:dyDescent="0.2">
      <c r="A103" s="266" t="s">
        <v>173</v>
      </c>
      <c r="B103" s="87" t="s">
        <v>343</v>
      </c>
      <c r="C103" s="102"/>
      <c r="D103" s="102"/>
      <c r="F103" s="102"/>
      <c r="H103" s="102"/>
      <c r="I103" s="27">
        <v>1</v>
      </c>
      <c r="J103" s="102"/>
      <c r="K103" s="102"/>
      <c r="L103" s="27">
        <v>6</v>
      </c>
      <c r="N103" s="431"/>
      <c r="P103" s="27">
        <v>8</v>
      </c>
      <c r="Q103" s="431"/>
      <c r="S103" s="27">
        <v>7</v>
      </c>
      <c r="T103" s="431"/>
      <c r="U103" s="100"/>
      <c r="V103" s="425">
        <v>8</v>
      </c>
      <c r="W103" s="100"/>
      <c r="X103" s="26" t="s">
        <v>1659</v>
      </c>
    </row>
    <row r="104" spans="1:24" x14ac:dyDescent="0.2">
      <c r="A104" s="266" t="s">
        <v>311</v>
      </c>
      <c r="B104" s="87" t="s">
        <v>345</v>
      </c>
      <c r="C104" s="102"/>
      <c r="D104" s="102"/>
      <c r="F104" s="102"/>
      <c r="H104" s="102"/>
      <c r="I104" s="27">
        <v>1</v>
      </c>
      <c r="J104" s="102"/>
      <c r="K104" s="102"/>
      <c r="L104" s="27">
        <v>9</v>
      </c>
      <c r="N104" s="431"/>
      <c r="P104" s="27">
        <v>9</v>
      </c>
      <c r="S104" s="27">
        <v>10</v>
      </c>
      <c r="U104" s="100"/>
      <c r="V104" s="425">
        <v>9</v>
      </c>
      <c r="W104" s="100"/>
      <c r="X104" s="26" t="s">
        <v>1659</v>
      </c>
    </row>
    <row r="105" spans="1:24" x14ac:dyDescent="0.2">
      <c r="A105" s="266" t="s">
        <v>201</v>
      </c>
      <c r="B105" s="87" t="s">
        <v>358</v>
      </c>
      <c r="C105" s="102"/>
      <c r="D105" s="102"/>
      <c r="F105" s="102"/>
      <c r="H105" s="102"/>
      <c r="I105" s="27">
        <v>2</v>
      </c>
      <c r="J105" s="102"/>
      <c r="K105" s="102"/>
      <c r="L105" s="27">
        <v>4</v>
      </c>
      <c r="N105" s="431"/>
      <c r="P105" s="27">
        <v>6</v>
      </c>
      <c r="R105" s="27">
        <v>1</v>
      </c>
      <c r="S105" s="27">
        <v>5</v>
      </c>
      <c r="U105" s="100"/>
      <c r="V105" s="425">
        <v>11</v>
      </c>
      <c r="W105" s="100"/>
      <c r="X105" s="26" t="s">
        <v>1659</v>
      </c>
    </row>
    <row r="106" spans="1:24" x14ac:dyDescent="0.2">
      <c r="A106" s="266" t="s">
        <v>176</v>
      </c>
      <c r="B106" s="87" t="s">
        <v>353</v>
      </c>
      <c r="C106" s="102"/>
      <c r="D106" s="102"/>
      <c r="F106" s="102"/>
      <c r="H106" s="102"/>
      <c r="I106" s="27">
        <v>2</v>
      </c>
      <c r="J106" s="102"/>
      <c r="K106" s="102"/>
      <c r="L106" s="27">
        <v>5</v>
      </c>
      <c r="N106" s="431"/>
      <c r="P106" s="27">
        <v>4</v>
      </c>
      <c r="S106" s="27">
        <v>8</v>
      </c>
      <c r="U106" s="100">
        <v>1</v>
      </c>
      <c r="V106" s="425">
        <v>7</v>
      </c>
      <c r="W106" s="100"/>
      <c r="X106" s="26" t="s">
        <v>1659</v>
      </c>
    </row>
    <row r="107" spans="1:24" x14ac:dyDescent="0.2">
      <c r="A107" s="266" t="s">
        <v>167</v>
      </c>
      <c r="B107" s="87" t="s">
        <v>393</v>
      </c>
      <c r="C107" s="102"/>
      <c r="D107" s="102"/>
      <c r="F107" s="102"/>
      <c r="H107" s="102"/>
      <c r="I107" s="27">
        <v>2</v>
      </c>
      <c r="J107" s="102"/>
      <c r="K107" s="102"/>
      <c r="L107" s="27">
        <v>6</v>
      </c>
      <c r="N107" s="431"/>
      <c r="P107" s="27">
        <v>10</v>
      </c>
      <c r="S107" s="27">
        <v>9</v>
      </c>
      <c r="U107" s="100">
        <v>3</v>
      </c>
      <c r="V107" s="425">
        <v>12</v>
      </c>
      <c r="W107" s="100"/>
      <c r="X107" s="26" t="s">
        <v>1659</v>
      </c>
    </row>
    <row r="108" spans="1:24" x14ac:dyDescent="0.2">
      <c r="A108" s="266" t="s">
        <v>190</v>
      </c>
      <c r="B108" s="87" t="s">
        <v>371</v>
      </c>
      <c r="C108" s="102"/>
      <c r="D108" s="102"/>
      <c r="F108" s="102"/>
      <c r="H108" s="102"/>
      <c r="I108" s="27">
        <v>3</v>
      </c>
      <c r="J108" s="102"/>
      <c r="K108" s="102"/>
      <c r="L108" s="27">
        <v>4</v>
      </c>
      <c r="N108" s="431"/>
      <c r="O108" s="27">
        <v>1</v>
      </c>
      <c r="P108" s="27">
        <v>8</v>
      </c>
      <c r="S108" s="27">
        <v>6</v>
      </c>
      <c r="U108" s="100"/>
      <c r="V108" s="425">
        <v>8</v>
      </c>
      <c r="W108" s="100"/>
      <c r="X108" s="26" t="s">
        <v>1659</v>
      </c>
    </row>
    <row r="109" spans="1:24" x14ac:dyDescent="0.2">
      <c r="A109" s="266" t="s">
        <v>207</v>
      </c>
      <c r="B109" s="87" t="s">
        <v>389</v>
      </c>
      <c r="C109" s="102"/>
      <c r="D109" s="102"/>
      <c r="F109" s="102"/>
      <c r="H109" s="102"/>
      <c r="I109" s="27">
        <v>3</v>
      </c>
      <c r="J109" s="102"/>
      <c r="K109" s="102"/>
      <c r="L109" s="27">
        <v>10</v>
      </c>
      <c r="N109" s="431"/>
      <c r="O109" s="27">
        <v>1</v>
      </c>
      <c r="P109" s="27">
        <v>10</v>
      </c>
      <c r="S109" s="27">
        <v>10</v>
      </c>
      <c r="U109" s="100"/>
      <c r="V109" s="425">
        <v>2</v>
      </c>
      <c r="W109" s="100"/>
    </row>
    <row r="110" spans="1:24" x14ac:dyDescent="0.2">
      <c r="A110" s="266" t="s">
        <v>169</v>
      </c>
      <c r="B110" s="87" t="s">
        <v>390</v>
      </c>
      <c r="C110" s="102"/>
      <c r="D110" s="102"/>
      <c r="F110" s="102"/>
      <c r="H110" s="102"/>
      <c r="I110" s="27">
        <v>4</v>
      </c>
      <c r="J110" s="102"/>
      <c r="K110" s="102"/>
      <c r="L110" s="27">
        <v>6</v>
      </c>
      <c r="N110" s="431"/>
      <c r="O110" s="27">
        <v>1</v>
      </c>
      <c r="P110" s="27">
        <v>13</v>
      </c>
      <c r="S110" s="27">
        <v>12</v>
      </c>
      <c r="U110" s="100"/>
      <c r="V110" s="425">
        <v>13</v>
      </c>
      <c r="W110" s="100"/>
      <c r="X110" s="26" t="s">
        <v>1659</v>
      </c>
    </row>
    <row r="111" spans="1:24" x14ac:dyDescent="0.2">
      <c r="A111" s="266" t="s">
        <v>198</v>
      </c>
      <c r="B111" s="87" t="s">
        <v>508</v>
      </c>
      <c r="C111" s="102"/>
      <c r="D111" s="102"/>
      <c r="E111" s="27">
        <v>1</v>
      </c>
      <c r="F111" s="102"/>
      <c r="H111" s="102"/>
      <c r="J111" s="102"/>
      <c r="K111" s="102"/>
      <c r="L111" s="27">
        <v>1</v>
      </c>
      <c r="N111" s="431"/>
      <c r="P111" s="27">
        <v>4</v>
      </c>
      <c r="S111" s="27">
        <v>4</v>
      </c>
      <c r="U111" s="100">
        <v>1</v>
      </c>
      <c r="V111" s="425">
        <v>3</v>
      </c>
      <c r="W111" s="100"/>
      <c r="X111" s="26" t="s">
        <v>1659</v>
      </c>
    </row>
    <row r="112" spans="1:24" x14ac:dyDescent="0.2">
      <c r="A112" s="266" t="s">
        <v>256</v>
      </c>
      <c r="B112" s="87" t="s">
        <v>368</v>
      </c>
      <c r="C112" s="102"/>
      <c r="D112" s="102"/>
      <c r="F112" s="102"/>
      <c r="H112" s="102"/>
      <c r="J112" s="102"/>
      <c r="K112" s="102"/>
      <c r="L112" s="27">
        <v>1</v>
      </c>
      <c r="N112" s="431"/>
      <c r="P112" s="27">
        <v>2</v>
      </c>
      <c r="S112" s="27">
        <v>4</v>
      </c>
      <c r="U112" s="100"/>
      <c r="V112" s="425">
        <v>4</v>
      </c>
      <c r="W112" s="100"/>
      <c r="X112" s="26" t="s">
        <v>1659</v>
      </c>
    </row>
    <row r="113" spans="1:1012" x14ac:dyDescent="0.2">
      <c r="A113" s="266" t="s">
        <v>220</v>
      </c>
      <c r="B113" s="87" t="s">
        <v>428</v>
      </c>
      <c r="C113" s="102"/>
      <c r="D113" s="102"/>
      <c r="F113" s="102"/>
      <c r="H113" s="102"/>
      <c r="J113" s="102"/>
      <c r="K113" s="102"/>
      <c r="L113" s="27">
        <v>1</v>
      </c>
      <c r="N113" s="431"/>
      <c r="P113" s="27">
        <v>2</v>
      </c>
      <c r="S113" s="27">
        <v>4</v>
      </c>
      <c r="U113" s="100"/>
      <c r="V113" s="425">
        <v>5</v>
      </c>
      <c r="W113" s="100"/>
      <c r="X113" s="26" t="s">
        <v>1659</v>
      </c>
    </row>
    <row r="114" spans="1:1012" x14ac:dyDescent="0.2">
      <c r="A114" s="266" t="s">
        <v>249</v>
      </c>
      <c r="B114" s="87" t="s">
        <v>630</v>
      </c>
      <c r="C114" s="109"/>
      <c r="D114" s="109"/>
      <c r="F114" s="109"/>
      <c r="H114" s="109"/>
      <c r="J114" s="109"/>
      <c r="K114" s="102"/>
      <c r="L114" s="27">
        <v>1</v>
      </c>
      <c r="N114" s="431"/>
      <c r="P114" s="27">
        <v>3</v>
      </c>
      <c r="S114" s="27">
        <v>1</v>
      </c>
      <c r="U114" s="100"/>
      <c r="V114" s="425">
        <v>1</v>
      </c>
      <c r="W114" s="100"/>
      <c r="X114" s="26" t="s">
        <v>1659</v>
      </c>
    </row>
    <row r="115" spans="1:1012" x14ac:dyDescent="0.2">
      <c r="A115" s="266" t="s">
        <v>166</v>
      </c>
      <c r="B115" s="87" t="s">
        <v>433</v>
      </c>
      <c r="C115" s="102"/>
      <c r="D115" s="102"/>
      <c r="F115" s="102"/>
      <c r="H115" s="102"/>
      <c r="J115" s="102"/>
      <c r="K115" s="102"/>
      <c r="L115" s="27">
        <v>1</v>
      </c>
      <c r="M115" s="431"/>
      <c r="N115" s="431"/>
      <c r="P115" s="27">
        <v>3</v>
      </c>
      <c r="S115" s="27">
        <v>1</v>
      </c>
      <c r="U115" s="100"/>
      <c r="V115" s="425">
        <v>5</v>
      </c>
      <c r="W115" s="100"/>
      <c r="X115" s="26" t="s">
        <v>1659</v>
      </c>
    </row>
    <row r="116" spans="1:1012" x14ac:dyDescent="0.2">
      <c r="A116" s="266" t="s">
        <v>291</v>
      </c>
      <c r="B116" s="87" t="s">
        <v>426</v>
      </c>
      <c r="C116" s="102"/>
      <c r="D116" s="102"/>
      <c r="F116" s="102"/>
      <c r="H116" s="102"/>
      <c r="J116" s="102"/>
      <c r="K116" s="102"/>
      <c r="L116" s="27">
        <v>1</v>
      </c>
      <c r="N116" s="431"/>
      <c r="O116" s="27">
        <v>1</v>
      </c>
      <c r="P116" s="27">
        <v>7</v>
      </c>
      <c r="S116" s="27">
        <v>3</v>
      </c>
      <c r="U116" s="100"/>
      <c r="V116" s="425">
        <v>8</v>
      </c>
      <c r="W116" s="100"/>
      <c r="X116" s="26" t="s">
        <v>1659</v>
      </c>
    </row>
    <row r="117" spans="1:1012" x14ac:dyDescent="0.2">
      <c r="A117" s="393" t="s">
        <v>399</v>
      </c>
      <c r="B117" s="106" t="s">
        <v>46</v>
      </c>
      <c r="C117" s="97"/>
      <c r="D117" s="97"/>
      <c r="E117" s="100"/>
      <c r="F117" s="97"/>
      <c r="G117" s="100"/>
      <c r="H117" s="97"/>
      <c r="I117" s="100"/>
      <c r="J117" s="97"/>
      <c r="K117" s="97"/>
      <c r="L117" s="27">
        <v>2</v>
      </c>
      <c r="N117" s="431"/>
      <c r="P117" s="27">
        <v>1</v>
      </c>
      <c r="Q117" s="99"/>
      <c r="R117" s="100">
        <v>3</v>
      </c>
      <c r="S117" s="100">
        <v>2</v>
      </c>
      <c r="T117" s="99"/>
      <c r="U117" s="100">
        <v>2</v>
      </c>
      <c r="V117" s="425">
        <v>3</v>
      </c>
      <c r="W117" s="100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  <c r="HH117" s="101"/>
      <c r="HI117" s="101"/>
      <c r="HJ117" s="101"/>
      <c r="HK117" s="101"/>
      <c r="HL117" s="101"/>
      <c r="HM117" s="101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  <c r="IU117" s="101"/>
      <c r="IV117" s="101"/>
      <c r="IW117" s="101"/>
      <c r="IX117" s="101"/>
      <c r="IY117" s="101"/>
      <c r="IZ117" s="101"/>
      <c r="JA117" s="101"/>
      <c r="JB117" s="101"/>
      <c r="JC117" s="101"/>
      <c r="JD117" s="101"/>
      <c r="JE117" s="101"/>
      <c r="JF117" s="101"/>
      <c r="JG117" s="101"/>
      <c r="JH117" s="101"/>
      <c r="JI117" s="101"/>
      <c r="JJ117" s="101"/>
      <c r="JK117" s="101"/>
      <c r="JL117" s="101"/>
      <c r="JM117" s="101"/>
      <c r="JN117" s="101"/>
      <c r="JO117" s="101"/>
      <c r="JP117" s="101"/>
      <c r="JQ117" s="101"/>
      <c r="JR117" s="101"/>
      <c r="JS117" s="101"/>
      <c r="JT117" s="101"/>
      <c r="JU117" s="101"/>
      <c r="JV117" s="101"/>
      <c r="JW117" s="101"/>
      <c r="JX117" s="101"/>
      <c r="JY117" s="101"/>
      <c r="JZ117" s="101"/>
      <c r="KA117" s="101"/>
      <c r="KB117" s="101"/>
      <c r="KC117" s="101"/>
      <c r="KD117" s="101"/>
      <c r="KE117" s="101"/>
      <c r="KF117" s="101"/>
      <c r="KG117" s="101"/>
      <c r="KH117" s="101"/>
      <c r="KI117" s="101"/>
      <c r="KJ117" s="101"/>
      <c r="KK117" s="101"/>
      <c r="KL117" s="101"/>
      <c r="KM117" s="101"/>
      <c r="KN117" s="101"/>
      <c r="KO117" s="101"/>
      <c r="KP117" s="101"/>
      <c r="KQ117" s="101"/>
      <c r="KR117" s="101"/>
      <c r="KS117" s="101"/>
      <c r="KT117" s="101"/>
      <c r="KU117" s="101"/>
      <c r="KV117" s="101"/>
      <c r="KW117" s="101"/>
      <c r="KX117" s="101"/>
      <c r="KY117" s="101"/>
      <c r="KZ117" s="101"/>
      <c r="LA117" s="101"/>
      <c r="LB117" s="101"/>
      <c r="LC117" s="101"/>
      <c r="LD117" s="101"/>
      <c r="LE117" s="101"/>
      <c r="LF117" s="101"/>
      <c r="LG117" s="101"/>
      <c r="LH117" s="101"/>
      <c r="LI117" s="101"/>
      <c r="LJ117" s="101"/>
      <c r="LK117" s="101"/>
      <c r="LL117" s="101"/>
      <c r="LM117" s="101"/>
      <c r="LN117" s="101"/>
      <c r="LO117" s="101"/>
      <c r="LP117" s="101"/>
      <c r="LQ117" s="101"/>
      <c r="LR117" s="101"/>
      <c r="LS117" s="101"/>
      <c r="LT117" s="101"/>
      <c r="LU117" s="101"/>
      <c r="LV117" s="101"/>
      <c r="LW117" s="101"/>
      <c r="LX117" s="101"/>
      <c r="LY117" s="101"/>
      <c r="LZ117" s="101"/>
      <c r="MA117" s="101"/>
      <c r="MB117" s="101"/>
      <c r="MC117" s="101"/>
      <c r="MD117" s="101"/>
      <c r="ME117" s="101"/>
      <c r="MF117" s="101"/>
      <c r="MG117" s="101"/>
      <c r="MH117" s="101"/>
      <c r="MI117" s="101"/>
      <c r="MJ117" s="101"/>
      <c r="MK117" s="101"/>
      <c r="ML117" s="101"/>
      <c r="MM117" s="101"/>
      <c r="MN117" s="101"/>
      <c r="MO117" s="101"/>
      <c r="MP117" s="101"/>
      <c r="MQ117" s="101"/>
      <c r="MR117" s="101"/>
      <c r="MS117" s="101"/>
      <c r="MT117" s="101"/>
      <c r="MU117" s="101"/>
      <c r="MV117" s="101"/>
      <c r="MW117" s="101"/>
      <c r="MX117" s="101"/>
      <c r="MY117" s="101"/>
      <c r="MZ117" s="101"/>
      <c r="NA117" s="101"/>
      <c r="NB117" s="101"/>
      <c r="NC117" s="101"/>
      <c r="ND117" s="101"/>
      <c r="NE117" s="101"/>
      <c r="NF117" s="101"/>
      <c r="NG117" s="101"/>
      <c r="NH117" s="101"/>
      <c r="NI117" s="101"/>
      <c r="NJ117" s="101"/>
      <c r="NK117" s="101"/>
      <c r="NL117" s="101"/>
      <c r="NM117" s="101"/>
      <c r="NN117" s="101"/>
      <c r="NO117" s="101"/>
      <c r="NP117" s="101"/>
      <c r="NQ117" s="101"/>
      <c r="NR117" s="101"/>
      <c r="NS117" s="101"/>
      <c r="NT117" s="101"/>
      <c r="NU117" s="101"/>
      <c r="NV117" s="101"/>
      <c r="NW117" s="101"/>
      <c r="NX117" s="101"/>
      <c r="NY117" s="101"/>
      <c r="NZ117" s="101"/>
      <c r="OA117" s="101"/>
      <c r="OB117" s="101"/>
      <c r="OC117" s="101"/>
      <c r="OD117" s="101"/>
      <c r="OE117" s="101"/>
      <c r="OF117" s="101"/>
      <c r="OG117" s="101"/>
      <c r="OH117" s="101"/>
      <c r="OI117" s="101"/>
      <c r="OJ117" s="101"/>
      <c r="OK117" s="101"/>
      <c r="OL117" s="101"/>
      <c r="OM117" s="101"/>
      <c r="ON117" s="101"/>
      <c r="OO117" s="101"/>
      <c r="OP117" s="101"/>
      <c r="OQ117" s="101"/>
      <c r="OR117" s="101"/>
      <c r="OS117" s="101"/>
      <c r="OT117" s="101"/>
      <c r="OU117" s="101"/>
      <c r="OV117" s="101"/>
      <c r="OW117" s="101"/>
      <c r="OX117" s="101"/>
      <c r="OY117" s="101"/>
      <c r="OZ117" s="101"/>
      <c r="PA117" s="101"/>
      <c r="PB117" s="101"/>
      <c r="PC117" s="101"/>
      <c r="PD117" s="101"/>
      <c r="PE117" s="101"/>
      <c r="PF117" s="101"/>
      <c r="PG117" s="101"/>
      <c r="PH117" s="101"/>
      <c r="PI117" s="101"/>
      <c r="PJ117" s="101"/>
      <c r="PK117" s="101"/>
      <c r="PL117" s="101"/>
      <c r="PM117" s="101"/>
      <c r="PN117" s="101"/>
      <c r="PO117" s="101"/>
      <c r="PP117" s="101"/>
      <c r="PQ117" s="101"/>
      <c r="PR117" s="101"/>
      <c r="PS117" s="101"/>
      <c r="PT117" s="101"/>
      <c r="PU117" s="101"/>
      <c r="PV117" s="101"/>
      <c r="PW117" s="101"/>
      <c r="PX117" s="101"/>
      <c r="PY117" s="101"/>
      <c r="PZ117" s="101"/>
      <c r="QA117" s="101"/>
      <c r="QB117" s="101"/>
      <c r="QC117" s="101"/>
      <c r="QD117" s="101"/>
      <c r="QE117" s="101"/>
      <c r="QF117" s="101"/>
      <c r="QG117" s="101"/>
      <c r="QH117" s="101"/>
      <c r="QI117" s="101"/>
      <c r="QJ117" s="101"/>
      <c r="QK117" s="101"/>
      <c r="QL117" s="101"/>
      <c r="QM117" s="101"/>
      <c r="QN117" s="101"/>
      <c r="QO117" s="101"/>
      <c r="QP117" s="101"/>
      <c r="QQ117" s="101"/>
      <c r="QR117" s="101"/>
      <c r="QS117" s="101"/>
      <c r="QT117" s="101"/>
      <c r="QU117" s="101"/>
      <c r="QV117" s="101"/>
      <c r="QW117" s="101"/>
      <c r="QX117" s="101"/>
      <c r="QY117" s="101"/>
      <c r="QZ117" s="101"/>
      <c r="RA117" s="101"/>
      <c r="RB117" s="101"/>
      <c r="RC117" s="101"/>
      <c r="RD117" s="101"/>
      <c r="RE117" s="101"/>
      <c r="RF117" s="101"/>
      <c r="RG117" s="101"/>
      <c r="RH117" s="101"/>
      <c r="RI117" s="101"/>
      <c r="RJ117" s="101"/>
      <c r="RK117" s="101"/>
      <c r="RL117" s="101"/>
      <c r="RM117" s="101"/>
      <c r="RN117" s="101"/>
      <c r="RO117" s="101"/>
      <c r="RP117" s="101"/>
      <c r="RQ117" s="101"/>
      <c r="RR117" s="101"/>
      <c r="RS117" s="101"/>
      <c r="RT117" s="101"/>
      <c r="RU117" s="101"/>
      <c r="RV117" s="101"/>
      <c r="RW117" s="101"/>
      <c r="RX117" s="101"/>
      <c r="RY117" s="101"/>
      <c r="RZ117" s="101"/>
      <c r="SA117" s="101"/>
      <c r="SB117" s="101"/>
      <c r="SC117" s="101"/>
      <c r="SD117" s="101"/>
      <c r="SE117" s="101"/>
      <c r="SF117" s="101"/>
      <c r="SG117" s="101"/>
      <c r="SH117" s="101"/>
      <c r="SI117" s="101"/>
      <c r="SJ117" s="101"/>
      <c r="SK117" s="101"/>
      <c r="SL117" s="101"/>
      <c r="SM117" s="101"/>
      <c r="SN117" s="101"/>
      <c r="SO117" s="101"/>
      <c r="SP117" s="101"/>
      <c r="SQ117" s="101"/>
      <c r="SR117" s="101"/>
      <c r="SS117" s="101"/>
      <c r="ST117" s="101"/>
      <c r="SU117" s="101"/>
      <c r="SV117" s="101"/>
      <c r="SW117" s="101"/>
      <c r="SX117" s="101"/>
      <c r="SY117" s="101"/>
      <c r="SZ117" s="101"/>
      <c r="TA117" s="101"/>
      <c r="TB117" s="101"/>
      <c r="TC117" s="101"/>
      <c r="TD117" s="101"/>
      <c r="TE117" s="101"/>
      <c r="TF117" s="101"/>
      <c r="TG117" s="101"/>
      <c r="TH117" s="101"/>
      <c r="TI117" s="101"/>
      <c r="TJ117" s="101"/>
      <c r="TK117" s="101"/>
      <c r="TL117" s="101"/>
      <c r="TM117" s="101"/>
      <c r="TN117" s="101"/>
      <c r="TO117" s="101"/>
      <c r="TP117" s="101"/>
      <c r="TQ117" s="101"/>
      <c r="TR117" s="101"/>
      <c r="TS117" s="101"/>
      <c r="TT117" s="101"/>
      <c r="TU117" s="101"/>
      <c r="TV117" s="101"/>
      <c r="TW117" s="101"/>
      <c r="TX117" s="101"/>
      <c r="TY117" s="101"/>
      <c r="TZ117" s="101"/>
      <c r="UA117" s="101"/>
      <c r="UB117" s="101"/>
      <c r="UC117" s="101"/>
      <c r="UD117" s="101"/>
      <c r="UE117" s="101"/>
      <c r="UF117" s="101"/>
      <c r="UG117" s="101"/>
      <c r="UH117" s="101"/>
      <c r="UI117" s="101"/>
      <c r="UJ117" s="101"/>
      <c r="UK117" s="101"/>
      <c r="UL117" s="101"/>
      <c r="UM117" s="101"/>
      <c r="UN117" s="101"/>
      <c r="UO117" s="101"/>
      <c r="UP117" s="101"/>
      <c r="UQ117" s="101"/>
      <c r="UR117" s="101"/>
      <c r="US117" s="101"/>
      <c r="UT117" s="101"/>
      <c r="UU117" s="101"/>
      <c r="UV117" s="101"/>
      <c r="UW117" s="101"/>
      <c r="UX117" s="101"/>
      <c r="UY117" s="101"/>
      <c r="UZ117" s="101"/>
      <c r="VA117" s="101"/>
      <c r="VB117" s="101"/>
      <c r="VC117" s="101"/>
      <c r="VD117" s="101"/>
      <c r="VE117" s="101"/>
      <c r="VF117" s="101"/>
      <c r="VG117" s="101"/>
      <c r="VH117" s="101"/>
      <c r="VI117" s="101"/>
      <c r="VJ117" s="101"/>
      <c r="VK117" s="101"/>
      <c r="VL117" s="101"/>
      <c r="VM117" s="101"/>
      <c r="VN117" s="101"/>
      <c r="VO117" s="101"/>
      <c r="VP117" s="101"/>
      <c r="VQ117" s="101"/>
      <c r="VR117" s="101"/>
      <c r="VS117" s="101"/>
      <c r="VT117" s="101"/>
      <c r="VU117" s="101"/>
      <c r="VV117" s="101"/>
      <c r="VW117" s="101"/>
      <c r="VX117" s="101"/>
      <c r="VY117" s="101"/>
      <c r="VZ117" s="101"/>
      <c r="WA117" s="101"/>
      <c r="WB117" s="101"/>
      <c r="WC117" s="101"/>
      <c r="WD117" s="101"/>
      <c r="WE117" s="101"/>
      <c r="WF117" s="101"/>
      <c r="WG117" s="101"/>
      <c r="WH117" s="101"/>
      <c r="WI117" s="101"/>
      <c r="WJ117" s="101"/>
      <c r="WK117" s="101"/>
      <c r="WL117" s="101"/>
      <c r="WM117" s="101"/>
      <c r="WN117" s="101"/>
      <c r="WO117" s="101"/>
      <c r="WP117" s="101"/>
      <c r="WQ117" s="101"/>
      <c r="WR117" s="101"/>
      <c r="WS117" s="101"/>
      <c r="WT117" s="101"/>
      <c r="WU117" s="101"/>
      <c r="WV117" s="101"/>
      <c r="WW117" s="101"/>
      <c r="WX117" s="101"/>
      <c r="WY117" s="101"/>
      <c r="WZ117" s="101"/>
      <c r="XA117" s="101"/>
      <c r="XB117" s="101"/>
      <c r="XC117" s="101"/>
      <c r="XD117" s="101"/>
      <c r="XE117" s="101"/>
      <c r="XF117" s="101"/>
      <c r="XG117" s="101"/>
      <c r="XH117" s="101"/>
      <c r="XI117" s="101"/>
      <c r="XJ117" s="101"/>
      <c r="XK117" s="101"/>
      <c r="XL117" s="101"/>
      <c r="XM117" s="101"/>
      <c r="XN117" s="101"/>
      <c r="XO117" s="101"/>
      <c r="XP117" s="101"/>
      <c r="XQ117" s="101"/>
      <c r="XR117" s="101"/>
      <c r="XS117" s="101"/>
      <c r="XT117" s="101"/>
      <c r="XU117" s="101"/>
      <c r="XV117" s="101"/>
      <c r="XW117" s="101"/>
      <c r="XX117" s="101"/>
      <c r="XY117" s="101"/>
      <c r="XZ117" s="101"/>
      <c r="YA117" s="101"/>
      <c r="YB117" s="101"/>
      <c r="YC117" s="101"/>
      <c r="YD117" s="101"/>
      <c r="YE117" s="101"/>
      <c r="YF117" s="101"/>
      <c r="YG117" s="101"/>
      <c r="YH117" s="101"/>
      <c r="YI117" s="101"/>
      <c r="YJ117" s="101"/>
      <c r="YK117" s="101"/>
      <c r="YL117" s="101"/>
      <c r="YM117" s="101"/>
      <c r="YN117" s="101"/>
      <c r="YO117" s="101"/>
      <c r="YP117" s="101"/>
      <c r="YQ117" s="101"/>
      <c r="YR117" s="101"/>
      <c r="YS117" s="101"/>
      <c r="YT117" s="101"/>
      <c r="YU117" s="101"/>
      <c r="YV117" s="101"/>
      <c r="YW117" s="101"/>
      <c r="YX117" s="101"/>
      <c r="YY117" s="101"/>
      <c r="YZ117" s="101"/>
      <c r="ZA117" s="101"/>
      <c r="ZB117" s="101"/>
      <c r="ZC117" s="101"/>
      <c r="ZD117" s="101"/>
      <c r="ZE117" s="101"/>
      <c r="ZF117" s="101"/>
      <c r="ZG117" s="101"/>
      <c r="ZH117" s="101"/>
      <c r="ZI117" s="101"/>
      <c r="ZJ117" s="101"/>
      <c r="ZK117" s="101"/>
      <c r="ZL117" s="101"/>
      <c r="ZM117" s="101"/>
      <c r="ZN117" s="101"/>
      <c r="ZO117" s="101"/>
      <c r="ZP117" s="101"/>
      <c r="ZQ117" s="101"/>
      <c r="ZR117" s="101"/>
      <c r="ZS117" s="101"/>
      <c r="ZT117" s="101"/>
      <c r="ZU117" s="101"/>
      <c r="ZV117" s="101"/>
      <c r="ZW117" s="101"/>
      <c r="ZX117" s="101"/>
      <c r="ZY117" s="101"/>
      <c r="ZZ117" s="101"/>
      <c r="AAA117" s="101"/>
      <c r="AAB117" s="101"/>
      <c r="AAC117" s="101"/>
      <c r="AAD117" s="101"/>
      <c r="AAE117" s="101"/>
      <c r="AAF117" s="101"/>
      <c r="AAG117" s="101"/>
      <c r="AAH117" s="101"/>
      <c r="AAI117" s="101"/>
      <c r="AAJ117" s="101"/>
      <c r="AAK117" s="101"/>
      <c r="AAL117" s="101"/>
      <c r="AAM117" s="101"/>
      <c r="AAN117" s="101"/>
      <c r="AAO117" s="101"/>
      <c r="AAP117" s="101"/>
      <c r="AAQ117" s="101"/>
      <c r="AAR117" s="101"/>
      <c r="AAS117" s="101"/>
      <c r="AAT117" s="101"/>
      <c r="AAU117" s="101"/>
      <c r="AAV117" s="101"/>
      <c r="AAW117" s="101"/>
      <c r="AAX117" s="101"/>
      <c r="AAY117" s="101"/>
      <c r="AAZ117" s="101"/>
      <c r="ABA117" s="101"/>
      <c r="ABB117" s="101"/>
      <c r="ABC117" s="101"/>
      <c r="ABD117" s="101"/>
      <c r="ABE117" s="101"/>
      <c r="ABF117" s="101"/>
      <c r="ABG117" s="101"/>
      <c r="ABH117" s="101"/>
      <c r="ABI117" s="101"/>
      <c r="ABJ117" s="101"/>
      <c r="ABK117" s="101"/>
      <c r="ABL117" s="101"/>
      <c r="ABM117" s="101"/>
      <c r="ABN117" s="101"/>
      <c r="ABO117" s="101"/>
      <c r="ABP117" s="101"/>
      <c r="ABQ117" s="101"/>
      <c r="ABR117" s="101"/>
      <c r="ABS117" s="101"/>
      <c r="ABT117" s="101"/>
      <c r="ABU117" s="101"/>
      <c r="ABV117" s="101"/>
      <c r="ABW117" s="101"/>
      <c r="ABX117" s="101"/>
      <c r="ABY117" s="101"/>
      <c r="ABZ117" s="101"/>
      <c r="ACA117" s="101"/>
      <c r="ACB117" s="101"/>
      <c r="ACC117" s="101"/>
      <c r="ACD117" s="101"/>
      <c r="ACE117" s="101"/>
      <c r="ACF117" s="101"/>
      <c r="ACG117" s="101"/>
      <c r="ACH117" s="101"/>
      <c r="ACI117" s="101"/>
      <c r="ACJ117" s="101"/>
      <c r="ACK117" s="101"/>
      <c r="ACL117" s="101"/>
      <c r="ACM117" s="101"/>
      <c r="ACN117" s="101"/>
      <c r="ACO117" s="101"/>
      <c r="ACP117" s="101"/>
      <c r="ACQ117" s="101"/>
      <c r="ACR117" s="101"/>
      <c r="ACS117" s="101"/>
      <c r="ACT117" s="101"/>
      <c r="ACU117" s="101"/>
      <c r="ACV117" s="101"/>
      <c r="ACW117" s="101"/>
      <c r="ACX117" s="101"/>
      <c r="ACY117" s="101"/>
      <c r="ACZ117" s="101"/>
      <c r="ADA117" s="101"/>
      <c r="ADB117" s="101"/>
      <c r="ADC117" s="101"/>
      <c r="ADD117" s="101"/>
      <c r="ADE117" s="101"/>
      <c r="ADF117" s="101"/>
      <c r="ADG117" s="101"/>
      <c r="ADH117" s="101"/>
      <c r="ADI117" s="101"/>
      <c r="ADJ117" s="101"/>
      <c r="ADK117" s="101"/>
      <c r="ADL117" s="101"/>
      <c r="ADM117" s="101"/>
      <c r="ADN117" s="101"/>
      <c r="ADO117" s="101"/>
      <c r="ADP117" s="101"/>
      <c r="ADQ117" s="101"/>
      <c r="ADR117" s="101"/>
      <c r="ADS117" s="101"/>
      <c r="ADT117" s="101"/>
      <c r="ADU117" s="101"/>
      <c r="ADV117" s="101"/>
      <c r="ADW117" s="101"/>
      <c r="ADX117" s="101"/>
      <c r="ADY117" s="101"/>
      <c r="ADZ117" s="101"/>
      <c r="AEA117" s="101"/>
      <c r="AEB117" s="101"/>
      <c r="AEC117" s="101"/>
      <c r="AED117" s="101"/>
      <c r="AEE117" s="101"/>
      <c r="AEF117" s="101"/>
      <c r="AEG117" s="101"/>
      <c r="AEH117" s="101"/>
      <c r="AEI117" s="101"/>
      <c r="AEJ117" s="101"/>
      <c r="AEK117" s="101"/>
      <c r="AEL117" s="101"/>
      <c r="AEM117" s="101"/>
      <c r="AEN117" s="101"/>
      <c r="AEO117" s="101"/>
      <c r="AEP117" s="101"/>
      <c r="AEQ117" s="101"/>
      <c r="AER117" s="101"/>
      <c r="AES117" s="101"/>
      <c r="AET117" s="101"/>
      <c r="AEU117" s="101"/>
      <c r="AEV117" s="101"/>
      <c r="AEW117" s="101"/>
      <c r="AEX117" s="101"/>
      <c r="AEY117" s="101"/>
      <c r="AEZ117" s="101"/>
      <c r="AFA117" s="101"/>
      <c r="AFB117" s="101"/>
      <c r="AFC117" s="101"/>
      <c r="AFD117" s="101"/>
      <c r="AFE117" s="101"/>
      <c r="AFF117" s="101"/>
      <c r="AFG117" s="101"/>
      <c r="AFH117" s="101"/>
      <c r="AFI117" s="101"/>
      <c r="AFJ117" s="101"/>
      <c r="AFK117" s="101"/>
      <c r="AFL117" s="101"/>
      <c r="AFM117" s="101"/>
      <c r="AFN117" s="101"/>
      <c r="AFO117" s="101"/>
      <c r="AFP117" s="101"/>
      <c r="AFQ117" s="101"/>
      <c r="AFR117" s="101"/>
      <c r="AFS117" s="101"/>
      <c r="AFT117" s="101"/>
      <c r="AFU117" s="101"/>
      <c r="AFV117" s="101"/>
      <c r="AFW117" s="101"/>
      <c r="AFX117" s="101"/>
      <c r="AFY117" s="101"/>
      <c r="AFZ117" s="101"/>
      <c r="AGA117" s="101"/>
      <c r="AGB117" s="101"/>
      <c r="AGC117" s="101"/>
      <c r="AGD117" s="101"/>
      <c r="AGE117" s="101"/>
      <c r="AGF117" s="101"/>
      <c r="AGG117" s="101"/>
      <c r="AGH117" s="101"/>
      <c r="AGI117" s="101"/>
      <c r="AGJ117" s="101"/>
      <c r="AGK117" s="101"/>
      <c r="AGL117" s="101"/>
      <c r="AGM117" s="101"/>
      <c r="AGN117" s="101"/>
      <c r="AGO117" s="101"/>
      <c r="AGP117" s="101"/>
      <c r="AGQ117" s="101"/>
      <c r="AGR117" s="101"/>
      <c r="AGS117" s="101"/>
      <c r="AGT117" s="101"/>
      <c r="AGU117" s="101"/>
      <c r="AGV117" s="101"/>
      <c r="AGW117" s="101"/>
      <c r="AGX117" s="101"/>
      <c r="AGY117" s="101"/>
      <c r="AGZ117" s="101"/>
      <c r="AHA117" s="101"/>
      <c r="AHB117" s="101"/>
      <c r="AHC117" s="101"/>
      <c r="AHD117" s="101"/>
      <c r="AHE117" s="101"/>
      <c r="AHF117" s="101"/>
      <c r="AHG117" s="101"/>
      <c r="AHH117" s="101"/>
      <c r="AHI117" s="101"/>
      <c r="AHJ117" s="101"/>
      <c r="AHK117" s="101"/>
      <c r="AHL117" s="101"/>
      <c r="AHM117" s="101"/>
      <c r="AHN117" s="101"/>
      <c r="AHO117" s="101"/>
      <c r="AHP117" s="101"/>
      <c r="AHQ117" s="101"/>
      <c r="AHR117" s="101"/>
      <c r="AHS117" s="101"/>
      <c r="AHT117" s="101"/>
      <c r="AHU117" s="101"/>
      <c r="AHV117" s="101"/>
      <c r="AHW117" s="101"/>
      <c r="AHX117" s="101"/>
      <c r="AHY117" s="101"/>
      <c r="AHZ117" s="101"/>
      <c r="AIA117" s="101"/>
      <c r="AIB117" s="101"/>
      <c r="AIC117" s="101"/>
      <c r="AID117" s="101"/>
      <c r="AIE117" s="101"/>
      <c r="AIF117" s="101"/>
      <c r="AIG117" s="101"/>
      <c r="AIH117" s="101"/>
      <c r="AII117" s="101"/>
      <c r="AIJ117" s="101"/>
      <c r="AIK117" s="101"/>
      <c r="AIL117" s="101"/>
      <c r="AIM117" s="101"/>
      <c r="AIN117" s="101"/>
      <c r="AIO117" s="101"/>
      <c r="AIP117" s="101"/>
      <c r="AIQ117" s="101"/>
      <c r="AIR117" s="101"/>
      <c r="AIS117" s="101"/>
      <c r="AIT117" s="101"/>
      <c r="AIU117" s="101"/>
      <c r="AIV117" s="101"/>
      <c r="AIW117" s="101"/>
      <c r="AIX117" s="101"/>
      <c r="AIY117" s="101"/>
      <c r="AIZ117" s="101"/>
      <c r="AJA117" s="101"/>
      <c r="AJB117" s="101"/>
      <c r="AJC117" s="101"/>
      <c r="AJD117" s="101"/>
      <c r="AJE117" s="101"/>
      <c r="AJF117" s="101"/>
      <c r="AJG117" s="101"/>
      <c r="AJH117" s="101"/>
      <c r="AJI117" s="101"/>
      <c r="AJJ117" s="101"/>
      <c r="AJK117" s="101"/>
      <c r="AJL117" s="101"/>
      <c r="AJM117" s="101"/>
      <c r="AJN117" s="101"/>
      <c r="AJO117" s="101"/>
      <c r="AJP117" s="101"/>
      <c r="AJQ117" s="101"/>
      <c r="AJR117" s="101"/>
      <c r="AJS117" s="101"/>
      <c r="AJT117" s="101"/>
      <c r="AJU117" s="101"/>
      <c r="AJV117" s="101"/>
      <c r="AJW117" s="101"/>
      <c r="AJX117" s="101"/>
      <c r="AJY117" s="101"/>
      <c r="AJZ117" s="101"/>
      <c r="AKA117" s="101"/>
      <c r="AKB117" s="101"/>
      <c r="AKC117" s="101"/>
      <c r="AKD117" s="101"/>
      <c r="AKE117" s="101"/>
      <c r="AKF117" s="101"/>
      <c r="AKG117" s="101"/>
      <c r="AKH117" s="101"/>
      <c r="AKI117" s="101"/>
      <c r="AKJ117" s="101"/>
      <c r="AKK117" s="101"/>
      <c r="AKL117" s="101"/>
      <c r="AKM117" s="101"/>
      <c r="AKN117" s="101"/>
      <c r="AKO117" s="101"/>
      <c r="AKP117" s="101"/>
      <c r="AKQ117" s="101"/>
      <c r="AKR117" s="101"/>
      <c r="AKS117" s="101"/>
      <c r="AKT117" s="101"/>
      <c r="AKU117" s="101"/>
      <c r="AKV117" s="101"/>
      <c r="AKW117" s="101"/>
      <c r="AKX117" s="101"/>
      <c r="AKY117" s="101"/>
      <c r="AKZ117" s="101"/>
      <c r="ALA117" s="101"/>
      <c r="ALB117" s="101"/>
      <c r="ALC117" s="101"/>
      <c r="ALD117" s="101"/>
      <c r="ALE117" s="101"/>
      <c r="ALF117" s="101"/>
      <c r="ALG117" s="101"/>
      <c r="ALH117" s="101"/>
      <c r="ALI117" s="101"/>
      <c r="ALJ117" s="101"/>
      <c r="ALK117" s="101"/>
      <c r="ALL117" s="101"/>
      <c r="ALM117" s="101"/>
      <c r="ALN117" s="101"/>
      <c r="ALO117" s="101"/>
      <c r="ALP117" s="101"/>
      <c r="ALQ117" s="101"/>
      <c r="ALR117" s="101"/>
      <c r="ALS117" s="101"/>
      <c r="ALT117" s="101"/>
      <c r="ALU117" s="101"/>
      <c r="ALV117" s="101"/>
      <c r="ALW117" s="101"/>
      <c r="ALX117" s="101"/>
    </row>
    <row r="118" spans="1:1012" x14ac:dyDescent="0.2">
      <c r="A118" s="393" t="s">
        <v>194</v>
      </c>
      <c r="B118" s="106" t="s">
        <v>703</v>
      </c>
      <c r="C118" s="102"/>
      <c r="D118" s="102"/>
      <c r="E118" s="100"/>
      <c r="F118" s="102"/>
      <c r="G118" s="100"/>
      <c r="H118" s="102"/>
      <c r="I118" s="100"/>
      <c r="J118" s="102"/>
      <c r="K118" s="102"/>
      <c r="L118" s="27">
        <v>2</v>
      </c>
      <c r="N118" s="431"/>
      <c r="P118" s="27">
        <v>1</v>
      </c>
      <c r="Q118" s="431"/>
      <c r="S118" s="27">
        <v>3</v>
      </c>
      <c r="T118" s="431"/>
      <c r="U118" s="100"/>
      <c r="V118" s="425">
        <v>3</v>
      </c>
      <c r="W118" s="100"/>
      <c r="X118" s="26" t="s">
        <v>1659</v>
      </c>
    </row>
    <row r="119" spans="1:1012" x14ac:dyDescent="0.2">
      <c r="A119" s="266" t="s">
        <v>293</v>
      </c>
      <c r="B119" s="87" t="s">
        <v>356</v>
      </c>
      <c r="C119" s="102"/>
      <c r="D119" s="102"/>
      <c r="F119" s="102"/>
      <c r="H119" s="102"/>
      <c r="J119" s="102"/>
      <c r="K119" s="102"/>
      <c r="L119" s="27">
        <v>2</v>
      </c>
      <c r="N119" s="431"/>
      <c r="P119" s="27">
        <v>7</v>
      </c>
      <c r="Q119" s="431"/>
      <c r="S119" s="27">
        <v>9</v>
      </c>
      <c r="T119" s="431"/>
      <c r="U119" s="100"/>
      <c r="V119" s="425">
        <v>9</v>
      </c>
      <c r="W119" s="100"/>
      <c r="X119" s="26" t="s">
        <v>1659</v>
      </c>
    </row>
    <row r="120" spans="1:1012" x14ac:dyDescent="0.2">
      <c r="A120" s="266" t="s">
        <v>264</v>
      </c>
      <c r="B120" s="87" t="s">
        <v>631</v>
      </c>
      <c r="C120" s="102"/>
      <c r="D120" s="102"/>
      <c r="F120" s="102"/>
      <c r="H120" s="102"/>
      <c r="J120" s="102"/>
      <c r="K120" s="102"/>
      <c r="L120" s="27">
        <v>3</v>
      </c>
      <c r="N120" s="431"/>
      <c r="P120" s="27">
        <v>1</v>
      </c>
      <c r="Q120" s="431"/>
      <c r="S120" s="27">
        <v>1</v>
      </c>
      <c r="T120" s="431"/>
      <c r="U120" s="100"/>
      <c r="V120" s="425">
        <v>1</v>
      </c>
      <c r="W120" s="100"/>
      <c r="X120" s="26" t="s">
        <v>1659</v>
      </c>
    </row>
    <row r="121" spans="1:1012" x14ac:dyDescent="0.2">
      <c r="A121" s="266" t="s">
        <v>297</v>
      </c>
      <c r="B121" s="87" t="s">
        <v>519</v>
      </c>
      <c r="C121" s="102"/>
      <c r="D121" s="102"/>
      <c r="F121" s="102"/>
      <c r="H121" s="102"/>
      <c r="J121" s="102"/>
      <c r="K121" s="102"/>
      <c r="L121" s="27">
        <v>3</v>
      </c>
      <c r="N121" s="431"/>
      <c r="P121" s="27">
        <v>6</v>
      </c>
      <c r="S121" s="27">
        <v>6</v>
      </c>
      <c r="U121" s="100"/>
      <c r="V121" s="425">
        <v>2</v>
      </c>
      <c r="W121" s="100"/>
      <c r="X121" s="26" t="s">
        <v>1659</v>
      </c>
    </row>
    <row r="122" spans="1:1012" x14ac:dyDescent="0.2">
      <c r="A122" s="266" t="s">
        <v>200</v>
      </c>
      <c r="B122" s="87" t="s">
        <v>735</v>
      </c>
      <c r="C122" s="102"/>
      <c r="D122" s="102"/>
      <c r="F122" s="102"/>
      <c r="H122" s="102"/>
      <c r="J122" s="102"/>
      <c r="K122" s="102"/>
      <c r="L122" s="27">
        <v>4</v>
      </c>
      <c r="N122" s="431"/>
      <c r="P122" s="27">
        <v>1</v>
      </c>
      <c r="S122" s="27">
        <v>6</v>
      </c>
      <c r="U122" s="100"/>
      <c r="V122" s="425">
        <v>8</v>
      </c>
      <c r="W122" s="100"/>
      <c r="X122" s="26" t="s">
        <v>1659</v>
      </c>
    </row>
    <row r="123" spans="1:1012" x14ac:dyDescent="0.2">
      <c r="A123" s="266" t="s">
        <v>296</v>
      </c>
      <c r="B123" s="87" t="s">
        <v>547</v>
      </c>
      <c r="C123" s="102"/>
      <c r="D123" s="102"/>
      <c r="F123" s="102"/>
      <c r="H123" s="102"/>
      <c r="J123" s="102"/>
      <c r="K123" s="102"/>
      <c r="L123" s="27">
        <v>4</v>
      </c>
      <c r="N123" s="431"/>
      <c r="P123" s="27">
        <v>5</v>
      </c>
      <c r="Q123" s="431"/>
      <c r="S123" s="27">
        <v>10</v>
      </c>
      <c r="T123" s="431"/>
      <c r="U123" s="100"/>
      <c r="V123" s="425">
        <v>11</v>
      </c>
      <c r="W123" s="100"/>
      <c r="X123" s="26" t="s">
        <v>1659</v>
      </c>
    </row>
    <row r="124" spans="1:1012" x14ac:dyDescent="0.2">
      <c r="A124" s="266" t="s">
        <v>270</v>
      </c>
      <c r="B124" s="87" t="s">
        <v>355</v>
      </c>
      <c r="C124" s="102"/>
      <c r="D124" s="102"/>
      <c r="F124" s="102"/>
      <c r="H124" s="102"/>
      <c r="J124" s="102"/>
      <c r="K124" s="102"/>
      <c r="L124" s="27">
        <v>4</v>
      </c>
      <c r="N124" s="431"/>
      <c r="P124" s="27">
        <v>9</v>
      </c>
      <c r="Q124" s="431"/>
      <c r="S124" s="27">
        <v>8</v>
      </c>
      <c r="T124" s="431"/>
      <c r="U124" s="100">
        <v>1</v>
      </c>
      <c r="V124" s="425">
        <v>10</v>
      </c>
      <c r="W124" s="100"/>
      <c r="X124" s="26" t="s">
        <v>1659</v>
      </c>
    </row>
    <row r="125" spans="1:1012" x14ac:dyDescent="0.2">
      <c r="A125" s="266" t="s">
        <v>155</v>
      </c>
      <c r="B125" s="87" t="s">
        <v>892</v>
      </c>
      <c r="C125" s="109"/>
      <c r="D125" s="109"/>
      <c r="F125" s="109"/>
      <c r="H125" s="109"/>
      <c r="J125" s="109"/>
      <c r="K125" s="102"/>
      <c r="L125" s="27">
        <v>5</v>
      </c>
      <c r="N125" s="431"/>
      <c r="P125" s="27">
        <v>1</v>
      </c>
      <c r="S125" s="27">
        <v>2</v>
      </c>
      <c r="U125" s="100"/>
      <c r="V125" s="425">
        <v>5</v>
      </c>
      <c r="W125" s="100"/>
      <c r="X125" s="26" t="s">
        <v>1659</v>
      </c>
    </row>
    <row r="126" spans="1:1012" x14ac:dyDescent="0.2">
      <c r="A126" s="266" t="s">
        <v>199</v>
      </c>
      <c r="B126" s="87" t="s">
        <v>359</v>
      </c>
      <c r="C126" s="102"/>
      <c r="D126" s="102"/>
      <c r="F126" s="102"/>
      <c r="H126" s="102"/>
      <c r="J126" s="102"/>
      <c r="K126" s="102"/>
      <c r="L126" s="27">
        <v>5</v>
      </c>
      <c r="N126" s="431"/>
      <c r="P126" s="27">
        <v>2</v>
      </c>
      <c r="S126" s="27">
        <v>3</v>
      </c>
      <c r="U126" s="100">
        <v>1</v>
      </c>
      <c r="V126" s="425">
        <v>3</v>
      </c>
      <c r="W126" s="100"/>
      <c r="X126" s="26" t="s">
        <v>1659</v>
      </c>
    </row>
    <row r="127" spans="1:1012" x14ac:dyDescent="0.2">
      <c r="A127" s="266" t="s">
        <v>234</v>
      </c>
      <c r="B127" s="87" t="s">
        <v>448</v>
      </c>
      <c r="C127" s="102"/>
      <c r="D127" s="102"/>
      <c r="F127" s="102"/>
      <c r="H127" s="102"/>
      <c r="J127" s="102"/>
      <c r="K127" s="102"/>
      <c r="L127" s="27">
        <v>5</v>
      </c>
      <c r="N127" s="431"/>
      <c r="P127" s="27">
        <v>8</v>
      </c>
      <c r="Q127" s="431"/>
      <c r="R127" s="27">
        <v>1</v>
      </c>
      <c r="S127" s="27">
        <v>10</v>
      </c>
      <c r="T127" s="431"/>
      <c r="U127" s="100">
        <v>2</v>
      </c>
      <c r="V127" s="425">
        <v>9</v>
      </c>
      <c r="W127" s="100"/>
      <c r="X127" s="26" t="s">
        <v>1659</v>
      </c>
    </row>
    <row r="128" spans="1:1012" x14ac:dyDescent="0.2">
      <c r="A128" s="393" t="s">
        <v>196</v>
      </c>
      <c r="B128" s="106" t="s">
        <v>360</v>
      </c>
      <c r="C128" s="102"/>
      <c r="D128" s="102"/>
      <c r="F128" s="102"/>
      <c r="H128" s="102"/>
      <c r="J128" s="102"/>
      <c r="K128" s="102"/>
      <c r="L128" s="27">
        <v>6</v>
      </c>
      <c r="N128" s="431"/>
      <c r="P128" s="27">
        <v>5</v>
      </c>
      <c r="S128" s="27">
        <v>5</v>
      </c>
      <c r="U128" s="100"/>
      <c r="V128" s="425">
        <v>6</v>
      </c>
      <c r="W128" s="100"/>
      <c r="X128" s="26" t="s">
        <v>1659</v>
      </c>
    </row>
    <row r="129" spans="1:24" x14ac:dyDescent="0.2">
      <c r="A129" s="266" t="s">
        <v>202</v>
      </c>
      <c r="B129" s="87" t="s">
        <v>392</v>
      </c>
      <c r="C129" s="102"/>
      <c r="D129" s="102"/>
      <c r="F129" s="102"/>
      <c r="H129" s="102"/>
      <c r="J129" s="102"/>
      <c r="K129" s="102"/>
      <c r="L129" s="27">
        <v>6</v>
      </c>
      <c r="N129" s="431"/>
      <c r="P129" s="27">
        <v>10</v>
      </c>
      <c r="S129" s="27">
        <v>6</v>
      </c>
      <c r="U129" s="100"/>
      <c r="V129" s="425">
        <v>7</v>
      </c>
      <c r="W129" s="100"/>
      <c r="X129" s="26" t="s">
        <v>1659</v>
      </c>
    </row>
    <row r="130" spans="1:24" x14ac:dyDescent="0.2">
      <c r="A130" s="393" t="s">
        <v>299</v>
      </c>
      <c r="B130" s="106" t="s">
        <v>459</v>
      </c>
      <c r="C130" s="102"/>
      <c r="D130" s="102"/>
      <c r="E130" s="100"/>
      <c r="F130" s="102"/>
      <c r="G130" s="100"/>
      <c r="H130" s="102"/>
      <c r="I130" s="100"/>
      <c r="J130" s="102"/>
      <c r="K130" s="102"/>
      <c r="L130" s="27">
        <v>7</v>
      </c>
      <c r="N130" s="431"/>
      <c r="O130" s="27">
        <v>1</v>
      </c>
      <c r="P130" s="27">
        <v>1</v>
      </c>
      <c r="Q130" s="431"/>
      <c r="S130" s="27">
        <v>4</v>
      </c>
      <c r="T130" s="431"/>
      <c r="U130" s="100"/>
      <c r="V130" s="425">
        <v>9</v>
      </c>
      <c r="W130" s="100"/>
      <c r="X130" s="26" t="s">
        <v>1659</v>
      </c>
    </row>
    <row r="131" spans="1:24" x14ac:dyDescent="0.2">
      <c r="A131" s="266" t="s">
        <v>247</v>
      </c>
      <c r="B131" s="87" t="s">
        <v>534</v>
      </c>
      <c r="C131" s="109"/>
      <c r="D131" s="109"/>
      <c r="F131" s="109"/>
      <c r="H131" s="109"/>
      <c r="J131" s="109"/>
      <c r="K131" s="102"/>
      <c r="L131" s="27">
        <v>7</v>
      </c>
      <c r="N131" s="431"/>
      <c r="P131" s="27">
        <v>7</v>
      </c>
      <c r="S131" s="27">
        <v>9</v>
      </c>
      <c r="U131" s="100">
        <v>1</v>
      </c>
      <c r="V131" s="425">
        <v>3</v>
      </c>
      <c r="W131" s="100"/>
      <c r="X131" s="26" t="s">
        <v>1661</v>
      </c>
    </row>
    <row r="132" spans="1:24" x14ac:dyDescent="0.2">
      <c r="A132" s="266" t="s">
        <v>821</v>
      </c>
      <c r="B132" s="87" t="s">
        <v>925</v>
      </c>
      <c r="C132" s="102"/>
      <c r="D132" s="102"/>
      <c r="F132" s="102"/>
      <c r="H132" s="102"/>
      <c r="J132" s="102"/>
      <c r="K132" s="102"/>
      <c r="N132" s="431"/>
      <c r="P132" s="27">
        <v>1</v>
      </c>
      <c r="S132" s="27">
        <v>1</v>
      </c>
      <c r="U132" s="100"/>
      <c r="V132" s="425">
        <v>2</v>
      </c>
      <c r="W132" s="100"/>
      <c r="X132" s="26" t="s">
        <v>1659</v>
      </c>
    </row>
    <row r="133" spans="1:24" x14ac:dyDescent="0.2">
      <c r="A133" s="266" t="s">
        <v>483</v>
      </c>
      <c r="B133" s="87" t="s">
        <v>521</v>
      </c>
      <c r="C133" s="102"/>
      <c r="D133" s="102"/>
      <c r="F133" s="102"/>
      <c r="H133" s="102"/>
      <c r="J133" s="102"/>
      <c r="K133" s="102"/>
      <c r="N133" s="431"/>
      <c r="P133" s="27">
        <v>1</v>
      </c>
      <c r="S133" s="27">
        <v>1</v>
      </c>
      <c r="U133" s="100"/>
      <c r="V133" s="425">
        <v>3</v>
      </c>
      <c r="W133" s="100"/>
      <c r="X133" s="26" t="s">
        <v>1659</v>
      </c>
    </row>
    <row r="134" spans="1:24" x14ac:dyDescent="0.2">
      <c r="A134" s="266" t="s">
        <v>555</v>
      </c>
      <c r="B134" s="87" t="s">
        <v>629</v>
      </c>
      <c r="C134" s="102"/>
      <c r="D134" s="102"/>
      <c r="F134" s="102"/>
      <c r="H134" s="102"/>
      <c r="J134" s="102"/>
      <c r="K134" s="102"/>
      <c r="N134" s="431"/>
      <c r="P134" s="27">
        <v>1</v>
      </c>
      <c r="Q134" s="431"/>
      <c r="S134" s="27">
        <v>1</v>
      </c>
      <c r="T134" s="431"/>
      <c r="U134" s="100"/>
      <c r="V134" s="425">
        <v>4</v>
      </c>
      <c r="W134" s="100"/>
      <c r="X134" s="26" t="s">
        <v>1659</v>
      </c>
    </row>
    <row r="135" spans="1:24" x14ac:dyDescent="0.2">
      <c r="A135" s="266" t="s">
        <v>869</v>
      </c>
      <c r="B135" s="87" t="s">
        <v>928</v>
      </c>
      <c r="C135" s="102"/>
      <c r="D135" s="102"/>
      <c r="F135" s="102"/>
      <c r="H135" s="102"/>
      <c r="J135" s="102"/>
      <c r="K135" s="102"/>
      <c r="N135" s="431"/>
      <c r="P135" s="27">
        <v>1</v>
      </c>
      <c r="S135" s="27">
        <v>1</v>
      </c>
      <c r="U135" s="100"/>
      <c r="V135" s="425">
        <v>4</v>
      </c>
      <c r="W135" s="100"/>
      <c r="X135" s="26" t="s">
        <v>1659</v>
      </c>
    </row>
    <row r="136" spans="1:24" x14ac:dyDescent="0.2">
      <c r="A136" s="266" t="s">
        <v>1033</v>
      </c>
      <c r="B136" s="87" t="s">
        <v>1042</v>
      </c>
      <c r="C136" s="102"/>
      <c r="D136" s="102"/>
      <c r="F136" s="102"/>
      <c r="H136" s="102"/>
      <c r="J136" s="102"/>
      <c r="K136" s="102"/>
      <c r="N136" s="431"/>
      <c r="P136" s="27">
        <v>1</v>
      </c>
      <c r="Q136" s="431"/>
      <c r="S136" s="27">
        <v>1</v>
      </c>
      <c r="T136" s="431"/>
      <c r="U136" s="100"/>
      <c r="V136" s="425">
        <v>6</v>
      </c>
      <c r="W136" s="100"/>
      <c r="X136" s="26" t="s">
        <v>1659</v>
      </c>
    </row>
    <row r="137" spans="1:24" x14ac:dyDescent="0.2">
      <c r="A137" s="266" t="s">
        <v>485</v>
      </c>
      <c r="B137" s="87" t="s">
        <v>524</v>
      </c>
      <c r="C137" s="102"/>
      <c r="D137" s="102"/>
      <c r="F137" s="102"/>
      <c r="H137" s="102"/>
      <c r="J137" s="102"/>
      <c r="K137" s="102"/>
      <c r="N137" s="431"/>
      <c r="P137" s="27">
        <v>1</v>
      </c>
      <c r="S137" s="27">
        <v>1</v>
      </c>
      <c r="U137" s="100"/>
      <c r="V137" s="425">
        <v>8</v>
      </c>
      <c r="W137" s="100"/>
      <c r="X137" s="26" t="s">
        <v>1659</v>
      </c>
    </row>
    <row r="138" spans="1:24" x14ac:dyDescent="0.2">
      <c r="A138" s="266" t="s">
        <v>177</v>
      </c>
      <c r="B138" s="87" t="s">
        <v>522</v>
      </c>
      <c r="C138" s="102"/>
      <c r="D138" s="102"/>
      <c r="F138" s="102"/>
      <c r="H138" s="102"/>
      <c r="J138" s="102"/>
      <c r="K138" s="102"/>
      <c r="N138" s="431"/>
      <c r="P138" s="27">
        <v>1</v>
      </c>
      <c r="S138" s="27">
        <v>2</v>
      </c>
      <c r="U138" s="100"/>
      <c r="V138" s="425">
        <v>2</v>
      </c>
      <c r="W138" s="100"/>
      <c r="X138" s="26" t="s">
        <v>1659</v>
      </c>
    </row>
    <row r="139" spans="1:24" x14ac:dyDescent="0.2">
      <c r="A139" s="266" t="s">
        <v>252</v>
      </c>
      <c r="B139" s="87" t="s">
        <v>528</v>
      </c>
      <c r="C139" s="102"/>
      <c r="D139" s="102"/>
      <c r="F139" s="102"/>
      <c r="H139" s="102"/>
      <c r="J139" s="102"/>
      <c r="K139" s="102"/>
      <c r="N139" s="431"/>
      <c r="P139" s="27">
        <v>1</v>
      </c>
      <c r="S139" s="27">
        <v>2</v>
      </c>
      <c r="U139" s="100"/>
      <c r="V139" s="425">
        <v>2</v>
      </c>
      <c r="W139" s="100"/>
      <c r="X139" s="26" t="s">
        <v>1659</v>
      </c>
    </row>
    <row r="140" spans="1:24" x14ac:dyDescent="0.2">
      <c r="A140" s="266" t="s">
        <v>184</v>
      </c>
      <c r="B140" s="87" t="s">
        <v>424</v>
      </c>
      <c r="C140" s="102"/>
      <c r="D140" s="102"/>
      <c r="F140" s="102"/>
      <c r="H140" s="102"/>
      <c r="J140" s="102"/>
      <c r="K140" s="102"/>
      <c r="N140" s="431"/>
      <c r="P140" s="27">
        <v>1</v>
      </c>
      <c r="S140" s="27">
        <v>2</v>
      </c>
      <c r="U140" s="100"/>
      <c r="V140" s="425">
        <v>2</v>
      </c>
      <c r="W140" s="100"/>
      <c r="X140" s="26" t="s">
        <v>1659</v>
      </c>
    </row>
    <row r="141" spans="1:24" x14ac:dyDescent="0.2">
      <c r="A141" s="266" t="s">
        <v>556</v>
      </c>
      <c r="B141" s="87" t="s">
        <v>626</v>
      </c>
      <c r="C141" s="102"/>
      <c r="D141" s="102"/>
      <c r="F141" s="102"/>
      <c r="H141" s="102"/>
      <c r="J141" s="102"/>
      <c r="K141" s="102"/>
      <c r="N141" s="431"/>
      <c r="P141" s="27">
        <v>1</v>
      </c>
      <c r="Q141" s="431"/>
      <c r="S141" s="27">
        <v>2</v>
      </c>
      <c r="T141" s="431"/>
      <c r="U141" s="100"/>
      <c r="V141" s="425">
        <v>3</v>
      </c>
      <c r="W141" s="100"/>
      <c r="X141" s="26" t="s">
        <v>1659</v>
      </c>
    </row>
    <row r="142" spans="1:24" x14ac:dyDescent="0.2">
      <c r="A142" s="266" t="s">
        <v>500</v>
      </c>
      <c r="B142" s="87" t="s">
        <v>505</v>
      </c>
      <c r="C142" s="102"/>
      <c r="D142" s="102"/>
      <c r="F142" s="102"/>
      <c r="H142" s="102"/>
      <c r="J142" s="102"/>
      <c r="K142" s="102"/>
      <c r="M142" s="431"/>
      <c r="N142" s="431"/>
      <c r="P142" s="27">
        <v>1</v>
      </c>
      <c r="S142" s="27">
        <v>3</v>
      </c>
      <c r="U142" s="100"/>
      <c r="V142" s="425">
        <v>8</v>
      </c>
      <c r="W142" s="100"/>
      <c r="X142" s="26" t="s">
        <v>1659</v>
      </c>
    </row>
    <row r="143" spans="1:24" x14ac:dyDescent="0.2">
      <c r="A143" s="266" t="s">
        <v>487</v>
      </c>
      <c r="B143" s="87" t="s">
        <v>529</v>
      </c>
      <c r="C143" s="102"/>
      <c r="D143" s="102"/>
      <c r="F143" s="102"/>
      <c r="H143" s="102"/>
      <c r="J143" s="102"/>
      <c r="K143" s="102"/>
      <c r="N143" s="431"/>
      <c r="P143" s="27">
        <v>1</v>
      </c>
      <c r="S143" s="27">
        <v>4</v>
      </c>
      <c r="U143" s="100"/>
      <c r="V143" s="425">
        <v>6</v>
      </c>
      <c r="W143" s="100"/>
      <c r="X143" s="26" t="s">
        <v>1659</v>
      </c>
    </row>
    <row r="144" spans="1:24" x14ac:dyDescent="0.2">
      <c r="A144" s="266" t="s">
        <v>248</v>
      </c>
      <c r="B144" s="87" t="s">
        <v>478</v>
      </c>
      <c r="C144" s="109"/>
      <c r="D144" s="109"/>
      <c r="F144" s="109"/>
      <c r="H144" s="109"/>
      <c r="J144" s="109"/>
      <c r="K144" s="102"/>
      <c r="N144" s="431"/>
      <c r="P144" s="27">
        <v>2</v>
      </c>
      <c r="S144" s="27">
        <v>1</v>
      </c>
      <c r="U144" s="100"/>
      <c r="V144" s="425">
        <v>1</v>
      </c>
      <c r="W144" s="100"/>
    </row>
    <row r="145" spans="1:24" x14ac:dyDescent="0.2">
      <c r="A145" s="266" t="s">
        <v>216</v>
      </c>
      <c r="B145" s="87" t="s">
        <v>351</v>
      </c>
      <c r="C145" s="102"/>
      <c r="D145" s="102"/>
      <c r="F145" s="102"/>
      <c r="H145" s="102"/>
      <c r="J145" s="102"/>
      <c r="K145" s="102"/>
      <c r="N145" s="431"/>
      <c r="P145" s="27">
        <v>2</v>
      </c>
      <c r="S145" s="27">
        <v>1</v>
      </c>
      <c r="U145" s="100"/>
      <c r="V145" s="425">
        <v>3</v>
      </c>
      <c r="W145" s="100"/>
      <c r="X145" s="26" t="s">
        <v>1659</v>
      </c>
    </row>
    <row r="146" spans="1:24" x14ac:dyDescent="0.2">
      <c r="A146" s="266" t="s">
        <v>253</v>
      </c>
      <c r="B146" s="87" t="s">
        <v>377</v>
      </c>
      <c r="C146" s="102"/>
      <c r="D146" s="102"/>
      <c r="F146" s="102"/>
      <c r="H146" s="102"/>
      <c r="J146" s="102"/>
      <c r="K146" s="102"/>
      <c r="N146" s="431"/>
      <c r="P146" s="27">
        <v>2</v>
      </c>
      <c r="S146" s="27">
        <v>1</v>
      </c>
      <c r="U146" s="100"/>
      <c r="V146" s="425">
        <v>3</v>
      </c>
      <c r="W146" s="100"/>
      <c r="X146" s="26" t="s">
        <v>1659</v>
      </c>
    </row>
    <row r="147" spans="1:24" x14ac:dyDescent="0.2">
      <c r="A147" s="393" t="s">
        <v>1040</v>
      </c>
      <c r="B147" s="106" t="s">
        <v>1047</v>
      </c>
      <c r="C147" s="102"/>
      <c r="D147" s="102"/>
      <c r="F147" s="102"/>
      <c r="H147" s="102"/>
      <c r="J147" s="102"/>
      <c r="K147" s="102"/>
      <c r="N147" s="431"/>
      <c r="P147" s="27">
        <v>2</v>
      </c>
      <c r="S147" s="27">
        <v>1</v>
      </c>
      <c r="U147" s="100"/>
      <c r="V147" s="425">
        <v>4</v>
      </c>
      <c r="W147" s="100"/>
      <c r="X147" s="26" t="s">
        <v>1659</v>
      </c>
    </row>
    <row r="148" spans="1:24" x14ac:dyDescent="0.2">
      <c r="A148" s="266" t="s">
        <v>1034</v>
      </c>
      <c r="B148" s="87" t="s">
        <v>417</v>
      </c>
      <c r="C148" s="102"/>
      <c r="D148" s="102"/>
      <c r="F148" s="102"/>
      <c r="H148" s="102"/>
      <c r="J148" s="102"/>
      <c r="K148" s="102"/>
      <c r="N148" s="431"/>
      <c r="P148" s="27">
        <v>2</v>
      </c>
      <c r="Q148" s="431"/>
      <c r="S148" s="27">
        <v>1</v>
      </c>
      <c r="T148" s="431"/>
      <c r="U148" s="100"/>
      <c r="V148" s="425">
        <v>6</v>
      </c>
      <c r="W148" s="100"/>
      <c r="X148" s="26" t="s">
        <v>1659</v>
      </c>
    </row>
    <row r="149" spans="1:24" x14ac:dyDescent="0.2">
      <c r="A149" s="393" t="s">
        <v>258</v>
      </c>
      <c r="B149" s="106" t="s">
        <v>461</v>
      </c>
      <c r="C149" s="102"/>
      <c r="D149" s="102"/>
      <c r="E149" s="100"/>
      <c r="F149" s="102"/>
      <c r="G149" s="100"/>
      <c r="H149" s="102"/>
      <c r="I149" s="100"/>
      <c r="J149" s="102"/>
      <c r="K149" s="102"/>
      <c r="N149" s="431"/>
      <c r="P149" s="27">
        <v>2</v>
      </c>
      <c r="Q149" s="431"/>
      <c r="S149" s="27">
        <v>2</v>
      </c>
      <c r="T149" s="431"/>
      <c r="U149" s="100"/>
      <c r="V149" s="425">
        <v>2</v>
      </c>
      <c r="W149" s="100"/>
      <c r="X149" s="26" t="s">
        <v>1659</v>
      </c>
    </row>
    <row r="150" spans="1:24" x14ac:dyDescent="0.2">
      <c r="A150" s="266" t="s">
        <v>156</v>
      </c>
      <c r="B150" s="87" t="s">
        <v>420</v>
      </c>
      <c r="C150" s="102"/>
      <c r="D150" s="102"/>
      <c r="F150" s="102"/>
      <c r="H150" s="102"/>
      <c r="J150" s="102"/>
      <c r="K150" s="102"/>
      <c r="N150" s="431"/>
      <c r="P150" s="27">
        <v>2</v>
      </c>
      <c r="S150" s="27">
        <v>2</v>
      </c>
      <c r="U150" s="100"/>
      <c r="V150" s="425">
        <v>3</v>
      </c>
      <c r="W150" s="100"/>
      <c r="X150" s="26" t="s">
        <v>1659</v>
      </c>
    </row>
    <row r="151" spans="1:24" x14ac:dyDescent="0.2">
      <c r="A151" s="266" t="s">
        <v>795</v>
      </c>
      <c r="B151" s="87" t="s">
        <v>800</v>
      </c>
      <c r="C151" s="102"/>
      <c r="D151" s="102"/>
      <c r="F151" s="102"/>
      <c r="H151" s="102"/>
      <c r="J151" s="102"/>
      <c r="K151" s="102"/>
      <c r="N151" s="431"/>
      <c r="P151" s="27">
        <v>2</v>
      </c>
      <c r="S151" s="27">
        <v>2</v>
      </c>
      <c r="U151" s="100"/>
      <c r="V151" s="425">
        <v>3</v>
      </c>
      <c r="W151" s="100"/>
      <c r="X151" s="26" t="s">
        <v>1659</v>
      </c>
    </row>
    <row r="152" spans="1:24" x14ac:dyDescent="0.2">
      <c r="A152" s="266" t="s">
        <v>479</v>
      </c>
      <c r="B152" s="87" t="s">
        <v>480</v>
      </c>
      <c r="C152" s="109"/>
      <c r="D152" s="109"/>
      <c r="F152" s="109"/>
      <c r="H152" s="109"/>
      <c r="J152" s="109"/>
      <c r="K152" s="102"/>
      <c r="N152" s="431"/>
      <c r="P152" s="27">
        <v>2</v>
      </c>
      <c r="S152" s="27">
        <v>2</v>
      </c>
      <c r="U152" s="100"/>
      <c r="V152" s="425">
        <v>6</v>
      </c>
      <c r="W152" s="100"/>
      <c r="X152" s="26" t="s">
        <v>1659</v>
      </c>
    </row>
    <row r="153" spans="1:24" x14ac:dyDescent="0.2">
      <c r="A153" s="266" t="s">
        <v>407</v>
      </c>
      <c r="B153" s="87" t="s">
        <v>419</v>
      </c>
      <c r="C153" s="102"/>
      <c r="D153" s="102"/>
      <c r="F153" s="102"/>
      <c r="H153" s="102"/>
      <c r="J153" s="102"/>
      <c r="K153" s="102"/>
      <c r="N153" s="431"/>
      <c r="P153" s="27">
        <v>2</v>
      </c>
      <c r="S153" s="27">
        <v>2</v>
      </c>
      <c r="U153" s="100"/>
      <c r="V153" s="425">
        <v>6</v>
      </c>
      <c r="W153" s="100"/>
      <c r="X153" s="26" t="s">
        <v>1659</v>
      </c>
    </row>
    <row r="154" spans="1:24" x14ac:dyDescent="0.2">
      <c r="A154" s="266" t="s">
        <v>303</v>
      </c>
      <c r="B154" s="87" t="s">
        <v>421</v>
      </c>
      <c r="C154" s="102"/>
      <c r="D154" s="102"/>
      <c r="F154" s="102"/>
      <c r="H154" s="102"/>
      <c r="J154" s="102"/>
      <c r="K154" s="102"/>
      <c r="N154" s="431"/>
      <c r="P154" s="27">
        <v>2</v>
      </c>
      <c r="Q154" s="431"/>
      <c r="S154" s="27">
        <v>3</v>
      </c>
      <c r="T154" s="431"/>
      <c r="U154" s="100">
        <v>2</v>
      </c>
      <c r="V154" s="425">
        <v>2</v>
      </c>
      <c r="W154" s="100"/>
      <c r="X154" s="26" t="s">
        <v>1659</v>
      </c>
    </row>
    <row r="155" spans="1:24" x14ac:dyDescent="0.2">
      <c r="A155" s="266" t="s">
        <v>182</v>
      </c>
      <c r="B155" s="87" t="s">
        <v>526</v>
      </c>
      <c r="C155" s="102"/>
      <c r="D155" s="102"/>
      <c r="F155" s="102"/>
      <c r="H155" s="102"/>
      <c r="J155" s="102"/>
      <c r="K155" s="102"/>
      <c r="N155" s="431"/>
      <c r="P155" s="27">
        <v>2</v>
      </c>
      <c r="Q155" s="431"/>
      <c r="S155" s="27">
        <v>3</v>
      </c>
      <c r="T155" s="431"/>
      <c r="U155" s="100"/>
      <c r="V155" s="425">
        <v>2</v>
      </c>
      <c r="W155" s="100"/>
      <c r="X155" s="26" t="s">
        <v>1659</v>
      </c>
    </row>
    <row r="156" spans="1:24" x14ac:dyDescent="0.2">
      <c r="A156" s="266" t="s">
        <v>1036</v>
      </c>
      <c r="B156" s="87" t="s">
        <v>1043</v>
      </c>
      <c r="C156" s="102"/>
      <c r="D156" s="102"/>
      <c r="F156" s="102"/>
      <c r="H156" s="102"/>
      <c r="J156" s="102"/>
      <c r="K156" s="102"/>
      <c r="N156" s="431"/>
      <c r="P156" s="27">
        <v>2</v>
      </c>
      <c r="S156" s="27">
        <v>3</v>
      </c>
      <c r="U156" s="100"/>
      <c r="V156" s="425">
        <v>3</v>
      </c>
      <c r="W156" s="100"/>
      <c r="X156" s="26" t="s">
        <v>1659</v>
      </c>
    </row>
    <row r="157" spans="1:24" x14ac:dyDescent="0.2">
      <c r="A157" s="266" t="s">
        <v>413</v>
      </c>
      <c r="B157" s="87" t="s">
        <v>434</v>
      </c>
      <c r="C157" s="102"/>
      <c r="D157" s="102"/>
      <c r="F157" s="102"/>
      <c r="H157" s="102"/>
      <c r="J157" s="102"/>
      <c r="K157" s="102"/>
      <c r="N157" s="431"/>
      <c r="P157" s="27">
        <v>2</v>
      </c>
      <c r="S157" s="27">
        <v>3</v>
      </c>
      <c r="U157" s="100"/>
      <c r="V157" s="425">
        <v>4</v>
      </c>
      <c r="W157" s="100"/>
      <c r="X157" s="26" t="s">
        <v>1659</v>
      </c>
    </row>
    <row r="158" spans="1:24" x14ac:dyDescent="0.2">
      <c r="A158" s="266" t="s">
        <v>186</v>
      </c>
      <c r="B158" s="87" t="s">
        <v>376</v>
      </c>
      <c r="C158" s="102"/>
      <c r="D158" s="102"/>
      <c r="F158" s="102"/>
      <c r="H158" s="102"/>
      <c r="J158" s="102"/>
      <c r="K158" s="102"/>
      <c r="N158" s="431"/>
      <c r="P158" s="27">
        <v>2</v>
      </c>
      <c r="S158" s="27">
        <v>4</v>
      </c>
      <c r="U158" s="100"/>
      <c r="V158" s="425">
        <v>4</v>
      </c>
      <c r="W158" s="100"/>
      <c r="X158" s="26" t="s">
        <v>1659</v>
      </c>
    </row>
    <row r="159" spans="1:24" x14ac:dyDescent="0.2">
      <c r="A159" s="393" t="s">
        <v>579</v>
      </c>
      <c r="B159" s="106" t="s">
        <v>619</v>
      </c>
      <c r="C159" s="102"/>
      <c r="D159" s="102"/>
      <c r="E159" s="100"/>
      <c r="F159" s="102"/>
      <c r="G159" s="100"/>
      <c r="H159" s="102"/>
      <c r="I159" s="100"/>
      <c r="J159" s="102"/>
      <c r="K159" s="102"/>
      <c r="N159" s="431"/>
      <c r="P159" s="27">
        <v>3</v>
      </c>
      <c r="Q159" s="431"/>
      <c r="S159" s="27">
        <v>1</v>
      </c>
      <c r="T159" s="431"/>
      <c r="U159" s="100"/>
      <c r="V159" s="425">
        <v>2</v>
      </c>
      <c r="W159" s="100"/>
      <c r="X159" s="26" t="s">
        <v>1659</v>
      </c>
    </row>
    <row r="160" spans="1:24" x14ac:dyDescent="0.2">
      <c r="A160" s="266" t="s">
        <v>590</v>
      </c>
      <c r="B160" s="87" t="s">
        <v>614</v>
      </c>
      <c r="C160" s="102"/>
      <c r="D160" s="102"/>
      <c r="F160" s="102"/>
      <c r="H160" s="102"/>
      <c r="J160" s="102"/>
      <c r="K160" s="102"/>
      <c r="N160" s="431"/>
      <c r="P160" s="27">
        <v>3</v>
      </c>
      <c r="S160" s="27">
        <v>2</v>
      </c>
      <c r="U160" s="100"/>
      <c r="V160" s="425">
        <v>2</v>
      </c>
      <c r="W160" s="100"/>
      <c r="X160" s="26" t="s">
        <v>1659</v>
      </c>
    </row>
    <row r="161" spans="1:24" x14ac:dyDescent="0.2">
      <c r="A161" s="393" t="s">
        <v>193</v>
      </c>
      <c r="B161" s="106" t="s">
        <v>364</v>
      </c>
      <c r="C161" s="102"/>
      <c r="D161" s="102"/>
      <c r="E161" s="100"/>
      <c r="F161" s="102"/>
      <c r="G161" s="100"/>
      <c r="H161" s="102"/>
      <c r="I161" s="100"/>
      <c r="J161" s="102"/>
      <c r="K161" s="102"/>
      <c r="N161" s="431"/>
      <c r="P161" s="27">
        <v>3</v>
      </c>
      <c r="Q161" s="431"/>
      <c r="S161" s="27">
        <v>2</v>
      </c>
      <c r="T161" s="431"/>
      <c r="U161" s="100"/>
      <c r="V161" s="425">
        <v>4</v>
      </c>
      <c r="W161" s="100"/>
      <c r="X161" s="26" t="s">
        <v>1659</v>
      </c>
    </row>
    <row r="162" spans="1:24" x14ac:dyDescent="0.2">
      <c r="A162" s="266" t="s">
        <v>539</v>
      </c>
      <c r="B162" s="87" t="s">
        <v>550</v>
      </c>
      <c r="C162" s="102"/>
      <c r="D162" s="102"/>
      <c r="F162" s="102"/>
      <c r="H162" s="102"/>
      <c r="J162" s="102"/>
      <c r="K162" s="102"/>
      <c r="N162" s="431"/>
      <c r="P162" s="27">
        <v>3</v>
      </c>
      <c r="Q162" s="431"/>
      <c r="S162" s="27">
        <v>3</v>
      </c>
      <c r="T162" s="431"/>
      <c r="U162" s="100"/>
      <c r="V162" s="425">
        <v>7</v>
      </c>
      <c r="W162" s="100"/>
      <c r="X162" s="26" t="s">
        <v>1659</v>
      </c>
    </row>
    <row r="163" spans="1:24" x14ac:dyDescent="0.2">
      <c r="A163" s="283" t="s">
        <v>408</v>
      </c>
      <c r="B163" s="87" t="s">
        <v>422</v>
      </c>
      <c r="C163" s="102"/>
      <c r="D163" s="102"/>
      <c r="F163" s="102"/>
      <c r="H163" s="102"/>
      <c r="J163" s="102"/>
      <c r="K163" s="102"/>
      <c r="N163" s="431"/>
      <c r="P163" s="27">
        <v>3</v>
      </c>
      <c r="Q163" s="431"/>
      <c r="S163" s="27">
        <v>3</v>
      </c>
      <c r="T163" s="431"/>
      <c r="U163" s="100"/>
      <c r="V163" s="425">
        <v>8</v>
      </c>
      <c r="W163" s="100"/>
      <c r="X163" s="26" t="s">
        <v>1659</v>
      </c>
    </row>
    <row r="164" spans="1:24" x14ac:dyDescent="0.2">
      <c r="A164" s="266" t="s">
        <v>569</v>
      </c>
      <c r="B164" s="87" t="s">
        <v>634</v>
      </c>
      <c r="C164" s="102"/>
      <c r="D164" s="102"/>
      <c r="F164" s="102"/>
      <c r="H164" s="102"/>
      <c r="J164" s="102"/>
      <c r="K164" s="102"/>
      <c r="N164" s="431"/>
      <c r="P164" s="27">
        <v>3</v>
      </c>
      <c r="S164" s="27">
        <v>3</v>
      </c>
      <c r="U164" s="100"/>
      <c r="V164" s="425">
        <v>8</v>
      </c>
      <c r="W164" s="100"/>
      <c r="X164" s="26" t="s">
        <v>1659</v>
      </c>
    </row>
    <row r="165" spans="1:24" x14ac:dyDescent="0.2">
      <c r="A165" s="266" t="s">
        <v>486</v>
      </c>
      <c r="B165" s="87" t="s">
        <v>525</v>
      </c>
      <c r="C165" s="102"/>
      <c r="D165" s="102"/>
      <c r="F165" s="102"/>
      <c r="H165" s="102"/>
      <c r="J165" s="102"/>
      <c r="K165" s="102"/>
      <c r="N165" s="431"/>
      <c r="P165" s="27">
        <v>3</v>
      </c>
      <c r="S165" s="27">
        <v>4</v>
      </c>
      <c r="U165" s="100"/>
      <c r="V165" s="425">
        <v>8</v>
      </c>
      <c r="W165" s="100"/>
      <c r="X165" s="26" t="s">
        <v>1659</v>
      </c>
    </row>
    <row r="166" spans="1:24" x14ac:dyDescent="0.2">
      <c r="A166" s="266" t="s">
        <v>406</v>
      </c>
      <c r="B166" s="87" t="s">
        <v>418</v>
      </c>
      <c r="C166" s="102"/>
      <c r="D166" s="102"/>
      <c r="F166" s="102"/>
      <c r="H166" s="102"/>
      <c r="J166" s="102"/>
      <c r="K166" s="102"/>
      <c r="N166" s="431"/>
      <c r="P166" s="27">
        <v>3</v>
      </c>
      <c r="S166" s="27">
        <v>6</v>
      </c>
      <c r="U166" s="100"/>
      <c r="V166" s="425">
        <v>5</v>
      </c>
      <c r="W166" s="100"/>
      <c r="X166" s="26" t="s">
        <v>1659</v>
      </c>
    </row>
    <row r="167" spans="1:24" x14ac:dyDescent="0.2">
      <c r="A167" s="266" t="s">
        <v>1035</v>
      </c>
      <c r="B167" s="87" t="s">
        <v>1044</v>
      </c>
      <c r="C167" s="102"/>
      <c r="D167" s="102"/>
      <c r="F167" s="102"/>
      <c r="H167" s="102"/>
      <c r="J167" s="102"/>
      <c r="K167" s="102"/>
      <c r="N167" s="431"/>
      <c r="P167" s="27">
        <v>4</v>
      </c>
      <c r="S167" s="27">
        <v>3</v>
      </c>
      <c r="U167" s="100"/>
      <c r="V167" s="425">
        <v>4</v>
      </c>
      <c r="W167" s="100"/>
      <c r="X167" s="26" t="s">
        <v>1659</v>
      </c>
    </row>
    <row r="168" spans="1:24" x14ac:dyDescent="0.2">
      <c r="A168" s="266" t="s">
        <v>170</v>
      </c>
      <c r="B168" s="87" t="s">
        <v>435</v>
      </c>
      <c r="C168" s="102"/>
      <c r="D168" s="102"/>
      <c r="F168" s="102"/>
      <c r="H168" s="102"/>
      <c r="J168" s="102"/>
      <c r="K168" s="102"/>
      <c r="N168" s="431"/>
      <c r="P168" s="27">
        <v>4</v>
      </c>
      <c r="S168" s="27">
        <v>3</v>
      </c>
      <c r="U168" s="100"/>
      <c r="V168" s="425">
        <v>5</v>
      </c>
      <c r="W168" s="100"/>
      <c r="X168" s="26" t="s">
        <v>1659</v>
      </c>
    </row>
    <row r="169" spans="1:24" x14ac:dyDescent="0.2">
      <c r="A169" s="266" t="s">
        <v>409</v>
      </c>
      <c r="B169" s="87" t="s">
        <v>423</v>
      </c>
      <c r="C169" s="102"/>
      <c r="D169" s="102"/>
      <c r="F169" s="102"/>
      <c r="H169" s="102"/>
      <c r="J169" s="102"/>
      <c r="K169" s="102"/>
      <c r="N169" s="431"/>
      <c r="P169" s="27">
        <v>4</v>
      </c>
      <c r="S169" s="27">
        <v>4</v>
      </c>
      <c r="U169" s="100"/>
      <c r="V169" s="425">
        <v>9</v>
      </c>
      <c r="W169" s="100"/>
      <c r="X169" s="26" t="s">
        <v>1659</v>
      </c>
    </row>
    <row r="170" spans="1:24" x14ac:dyDescent="0.2">
      <c r="A170" s="266" t="s">
        <v>489</v>
      </c>
      <c r="B170" s="87" t="s">
        <v>531</v>
      </c>
      <c r="C170" s="102"/>
      <c r="D170" s="102"/>
      <c r="F170" s="102"/>
      <c r="H170" s="102"/>
      <c r="J170" s="102"/>
      <c r="K170" s="102"/>
      <c r="N170" s="431"/>
      <c r="P170" s="27">
        <v>5</v>
      </c>
      <c r="S170" s="27">
        <v>4</v>
      </c>
      <c r="U170" s="100"/>
      <c r="V170" s="425">
        <v>4</v>
      </c>
      <c r="W170" s="100"/>
      <c r="X170" s="26" t="s">
        <v>1659</v>
      </c>
    </row>
    <row r="171" spans="1:24" x14ac:dyDescent="0.2">
      <c r="A171" s="266" t="s">
        <v>308</v>
      </c>
      <c r="B171" s="87" t="s">
        <v>506</v>
      </c>
      <c r="C171" s="102"/>
      <c r="D171" s="102"/>
      <c r="F171" s="102"/>
      <c r="H171" s="102"/>
      <c r="J171" s="102"/>
      <c r="K171" s="102"/>
      <c r="N171" s="431"/>
      <c r="P171" s="27">
        <v>6</v>
      </c>
      <c r="S171" s="27">
        <v>1</v>
      </c>
      <c r="U171" s="100"/>
      <c r="V171" s="425">
        <v>8</v>
      </c>
      <c r="W171" s="100"/>
      <c r="X171" s="26" t="s">
        <v>1659</v>
      </c>
    </row>
    <row r="172" spans="1:24" x14ac:dyDescent="0.2">
      <c r="A172" s="266" t="s">
        <v>588</v>
      </c>
      <c r="B172" s="87" t="s">
        <v>680</v>
      </c>
      <c r="C172" s="102"/>
      <c r="D172" s="102"/>
      <c r="F172" s="102"/>
      <c r="H172" s="102"/>
      <c r="J172" s="102"/>
      <c r="K172" s="102"/>
      <c r="N172" s="431"/>
      <c r="P172" s="27">
        <v>7</v>
      </c>
      <c r="S172" s="27">
        <v>5</v>
      </c>
      <c r="U172" s="100"/>
      <c r="V172" s="425">
        <v>7</v>
      </c>
      <c r="W172" s="100"/>
      <c r="X172" s="26" t="s">
        <v>1659</v>
      </c>
    </row>
    <row r="173" spans="1:24" x14ac:dyDescent="0.2">
      <c r="A173" s="266" t="s">
        <v>477</v>
      </c>
      <c r="B173" s="87" t="s">
        <v>533</v>
      </c>
      <c r="P173" s="27">
        <v>10</v>
      </c>
      <c r="S173" s="27">
        <v>5</v>
      </c>
      <c r="U173" s="100"/>
      <c r="V173" s="425">
        <v>10</v>
      </c>
      <c r="W173" s="100"/>
      <c r="X173" s="26" t="s">
        <v>1659</v>
      </c>
    </row>
    <row r="174" spans="1:24" x14ac:dyDescent="0.2">
      <c r="A174" s="266" t="s">
        <v>269</v>
      </c>
      <c r="B174" s="87" t="s">
        <v>452</v>
      </c>
      <c r="C174" s="102"/>
      <c r="D174" s="102"/>
      <c r="F174" s="102"/>
      <c r="H174" s="102"/>
      <c r="I174" s="27">
        <v>1</v>
      </c>
      <c r="J174" s="102"/>
      <c r="K174" s="102"/>
      <c r="L174" s="27">
        <v>2</v>
      </c>
      <c r="N174" s="431"/>
      <c r="Q174" s="431"/>
      <c r="S174" s="27">
        <v>5</v>
      </c>
      <c r="T174" s="431"/>
      <c r="U174" s="100"/>
      <c r="V174" s="425">
        <v>4</v>
      </c>
      <c r="W174" s="100"/>
      <c r="X174" s="26" t="s">
        <v>1659</v>
      </c>
    </row>
    <row r="175" spans="1:24" x14ac:dyDescent="0.2">
      <c r="A175" s="266" t="s">
        <v>157</v>
      </c>
      <c r="B175" s="87" t="s">
        <v>518</v>
      </c>
      <c r="C175" s="102"/>
      <c r="D175" s="102"/>
      <c r="F175" s="102"/>
      <c r="H175" s="102"/>
      <c r="J175" s="102"/>
      <c r="K175" s="102"/>
      <c r="L175" s="27">
        <v>4</v>
      </c>
      <c r="N175" s="431"/>
      <c r="S175" s="27">
        <v>2</v>
      </c>
      <c r="U175" s="100"/>
      <c r="V175" s="425">
        <v>5</v>
      </c>
      <c r="W175" s="100"/>
      <c r="X175" s="26" t="s">
        <v>1659</v>
      </c>
    </row>
    <row r="176" spans="1:24" x14ac:dyDescent="0.2">
      <c r="A176" s="266" t="s">
        <v>294</v>
      </c>
      <c r="B176" s="87" t="s">
        <v>450</v>
      </c>
      <c r="C176" s="102"/>
      <c r="D176" s="102"/>
      <c r="F176" s="102"/>
      <c r="H176" s="102"/>
      <c r="J176" s="102"/>
      <c r="K176" s="102"/>
      <c r="L176" s="27">
        <v>6</v>
      </c>
      <c r="N176" s="431"/>
      <c r="S176" s="27">
        <v>1</v>
      </c>
      <c r="U176" s="100"/>
      <c r="V176" s="425">
        <v>1</v>
      </c>
      <c r="W176" s="100"/>
      <c r="X176" s="26" t="s">
        <v>1659</v>
      </c>
    </row>
    <row r="177" spans="1:24" x14ac:dyDescent="0.2">
      <c r="A177" s="266" t="s">
        <v>24</v>
      </c>
      <c r="B177" s="87" t="s">
        <v>320</v>
      </c>
      <c r="C177" s="95"/>
      <c r="D177" s="95"/>
      <c r="E177" s="27">
        <v>7</v>
      </c>
      <c r="F177" s="95"/>
      <c r="H177" s="95"/>
      <c r="I177" s="27">
        <v>1</v>
      </c>
      <c r="J177" s="95"/>
      <c r="K177" s="102"/>
      <c r="N177" s="431"/>
      <c r="Q177" s="431"/>
      <c r="S177" s="27">
        <v>1</v>
      </c>
      <c r="T177" s="431"/>
      <c r="U177" s="100">
        <v>1</v>
      </c>
      <c r="V177" s="425"/>
      <c r="W177" s="100"/>
      <c r="X177" s="26" t="s">
        <v>1659</v>
      </c>
    </row>
    <row r="178" spans="1:24" x14ac:dyDescent="0.2">
      <c r="A178" s="283" t="s">
        <v>129</v>
      </c>
      <c r="B178" s="87" t="s">
        <v>344</v>
      </c>
      <c r="C178" s="102"/>
      <c r="D178" s="102"/>
      <c r="F178" s="102"/>
      <c r="G178" s="27">
        <v>1</v>
      </c>
      <c r="H178" s="102"/>
      <c r="J178" s="102"/>
      <c r="K178" s="102"/>
      <c r="N178" s="431"/>
      <c r="S178" s="27">
        <v>3</v>
      </c>
      <c r="U178" s="100"/>
      <c r="V178" s="425">
        <v>2</v>
      </c>
      <c r="W178" s="100"/>
      <c r="X178" s="26" t="s">
        <v>1659</v>
      </c>
    </row>
    <row r="179" spans="1:24" x14ac:dyDescent="0.2">
      <c r="A179" s="266" t="s">
        <v>553</v>
      </c>
      <c r="B179" s="87" t="s">
        <v>628</v>
      </c>
      <c r="C179" s="102"/>
      <c r="D179" s="102"/>
      <c r="F179" s="102"/>
      <c r="H179" s="102"/>
      <c r="J179" s="102"/>
      <c r="K179" s="102"/>
      <c r="N179" s="431"/>
      <c r="Q179" s="431"/>
      <c r="S179" s="27">
        <v>1</v>
      </c>
      <c r="T179" s="431"/>
      <c r="U179" s="100"/>
      <c r="V179" s="425">
        <v>1</v>
      </c>
      <c r="W179" s="100"/>
      <c r="X179" s="26" t="s">
        <v>1659</v>
      </c>
    </row>
    <row r="180" spans="1:24" x14ac:dyDescent="0.2">
      <c r="A180" s="266" t="s">
        <v>1362</v>
      </c>
      <c r="B180" s="87" t="s">
        <v>1369</v>
      </c>
      <c r="C180" s="102"/>
      <c r="D180" s="102"/>
      <c r="F180" s="102"/>
      <c r="H180" s="102"/>
      <c r="J180" s="102"/>
      <c r="K180" s="102"/>
      <c r="N180" s="431"/>
      <c r="S180" s="27">
        <v>1</v>
      </c>
      <c r="U180" s="100"/>
      <c r="V180" s="425">
        <v>1</v>
      </c>
      <c r="W180" s="100"/>
      <c r="X180" s="26" t="s">
        <v>1659</v>
      </c>
    </row>
    <row r="181" spans="1:24" x14ac:dyDescent="0.2">
      <c r="A181" s="393" t="s">
        <v>689</v>
      </c>
      <c r="B181" s="106" t="s">
        <v>702</v>
      </c>
      <c r="C181" s="102"/>
      <c r="D181" s="102"/>
      <c r="E181" s="100"/>
      <c r="F181" s="102"/>
      <c r="G181" s="100"/>
      <c r="H181" s="102"/>
      <c r="I181" s="100"/>
      <c r="J181" s="102"/>
      <c r="K181" s="102"/>
      <c r="N181" s="431"/>
      <c r="Q181" s="431"/>
      <c r="S181" s="27">
        <v>1</v>
      </c>
      <c r="T181" s="431"/>
      <c r="U181" s="100"/>
      <c r="V181" s="425">
        <v>1</v>
      </c>
      <c r="W181" s="100"/>
      <c r="X181" s="26" t="s">
        <v>1659</v>
      </c>
    </row>
    <row r="182" spans="1:24" x14ac:dyDescent="0.2">
      <c r="A182" s="266" t="s">
        <v>467</v>
      </c>
      <c r="B182" s="87" t="s">
        <v>454</v>
      </c>
      <c r="C182" s="102"/>
      <c r="D182" s="102"/>
      <c r="F182" s="102"/>
      <c r="H182" s="102"/>
      <c r="J182" s="102"/>
      <c r="K182" s="102"/>
      <c r="N182" s="431"/>
      <c r="S182" s="27">
        <v>1</v>
      </c>
      <c r="U182" s="100"/>
      <c r="V182" s="425">
        <v>7</v>
      </c>
      <c r="W182" s="100"/>
      <c r="X182" s="26" t="s">
        <v>1662</v>
      </c>
    </row>
    <row r="183" spans="1:24" x14ac:dyDescent="0.2">
      <c r="A183" s="266" t="s">
        <v>174</v>
      </c>
      <c r="B183" s="87" t="s">
        <v>341</v>
      </c>
      <c r="C183" s="102"/>
      <c r="D183" s="102"/>
      <c r="F183" s="102"/>
      <c r="H183" s="102"/>
      <c r="J183" s="102"/>
      <c r="K183" s="102"/>
      <c r="N183" s="431"/>
      <c r="Q183" s="431"/>
      <c r="S183" s="27">
        <v>2</v>
      </c>
      <c r="T183" s="431"/>
      <c r="U183" s="100"/>
      <c r="V183" s="425">
        <v>1</v>
      </c>
      <c r="W183" s="100"/>
      <c r="X183" s="26" t="s">
        <v>1659</v>
      </c>
    </row>
    <row r="184" spans="1:24" x14ac:dyDescent="0.2">
      <c r="A184" s="266" t="s">
        <v>790</v>
      </c>
      <c r="B184" s="87" t="s">
        <v>804</v>
      </c>
      <c r="C184" s="102"/>
      <c r="D184" s="102"/>
      <c r="F184" s="102"/>
      <c r="H184" s="102"/>
      <c r="J184" s="102"/>
      <c r="K184" s="102"/>
      <c r="N184" s="431"/>
      <c r="S184" s="27">
        <v>2</v>
      </c>
      <c r="U184" s="100"/>
      <c r="V184" s="425">
        <v>1</v>
      </c>
      <c r="W184" s="100"/>
      <c r="X184" s="26" t="s">
        <v>1659</v>
      </c>
    </row>
    <row r="185" spans="1:24" x14ac:dyDescent="0.2">
      <c r="A185" s="266" t="s">
        <v>559</v>
      </c>
      <c r="B185" s="87" t="s">
        <v>649</v>
      </c>
      <c r="C185" s="102"/>
      <c r="D185" s="102"/>
      <c r="F185" s="102"/>
      <c r="H185" s="102"/>
      <c r="J185" s="102"/>
      <c r="K185" s="102"/>
      <c r="N185" s="431"/>
      <c r="S185" s="27">
        <v>2</v>
      </c>
      <c r="U185" s="100"/>
      <c r="V185" s="425">
        <v>2</v>
      </c>
      <c r="W185" s="100"/>
      <c r="X185" s="26" t="s">
        <v>1659</v>
      </c>
    </row>
    <row r="186" spans="1:24" x14ac:dyDescent="0.2">
      <c r="A186" s="266" t="s">
        <v>158</v>
      </c>
      <c r="B186" s="87" t="s">
        <v>370</v>
      </c>
      <c r="C186" s="102"/>
      <c r="D186" s="102"/>
      <c r="F186" s="102"/>
      <c r="H186" s="102"/>
      <c r="J186" s="102"/>
      <c r="K186" s="102"/>
      <c r="N186" s="431"/>
      <c r="S186" s="27">
        <v>2</v>
      </c>
      <c r="U186" s="100"/>
      <c r="V186" s="425">
        <v>2</v>
      </c>
      <c r="W186" s="100"/>
      <c r="X186" s="26" t="s">
        <v>1659</v>
      </c>
    </row>
    <row r="187" spans="1:24" x14ac:dyDescent="0.2">
      <c r="A187" s="393" t="s">
        <v>1083</v>
      </c>
      <c r="B187" s="106" t="s">
        <v>1116</v>
      </c>
      <c r="C187" s="102"/>
      <c r="D187" s="102"/>
      <c r="F187" s="102"/>
      <c r="H187" s="102"/>
      <c r="J187" s="102"/>
      <c r="K187" s="102"/>
      <c r="N187" s="431"/>
      <c r="S187" s="27">
        <v>2</v>
      </c>
      <c r="U187" s="100"/>
      <c r="V187" s="425">
        <v>3</v>
      </c>
      <c r="W187" s="100"/>
      <c r="X187" s="26" t="s">
        <v>1666</v>
      </c>
    </row>
    <row r="188" spans="1:24" x14ac:dyDescent="0.2">
      <c r="A188" s="266" t="s">
        <v>206</v>
      </c>
      <c r="B188" s="87" t="s">
        <v>502</v>
      </c>
      <c r="C188" s="109"/>
      <c r="D188" s="109"/>
      <c r="F188" s="109"/>
      <c r="H188" s="109"/>
      <c r="J188" s="109"/>
      <c r="K188" s="102"/>
      <c r="N188" s="431"/>
      <c r="S188" s="27">
        <v>2</v>
      </c>
      <c r="U188" s="100"/>
      <c r="V188" s="425">
        <v>4</v>
      </c>
      <c r="W188" s="100"/>
      <c r="X188" s="26" t="s">
        <v>1659</v>
      </c>
    </row>
    <row r="189" spans="1:24" x14ac:dyDescent="0.2">
      <c r="A189" s="266" t="s">
        <v>295</v>
      </c>
      <c r="B189" s="87" t="s">
        <v>977</v>
      </c>
      <c r="C189" s="102"/>
      <c r="D189" s="102"/>
      <c r="F189" s="102"/>
      <c r="H189" s="102"/>
      <c r="J189" s="102"/>
      <c r="K189" s="102"/>
      <c r="L189" s="27">
        <v>1</v>
      </c>
      <c r="N189" s="431"/>
      <c r="P189" s="27">
        <v>1</v>
      </c>
      <c r="U189" s="100"/>
      <c r="V189" s="425">
        <v>7</v>
      </c>
      <c r="W189" s="100"/>
      <c r="X189" s="26" t="s">
        <v>1659</v>
      </c>
    </row>
    <row r="190" spans="1:24" x14ac:dyDescent="0.2">
      <c r="A190" s="266" t="s">
        <v>305</v>
      </c>
      <c r="B190" s="87" t="s">
        <v>953</v>
      </c>
      <c r="C190" s="102"/>
      <c r="D190" s="102"/>
      <c r="F190" s="102"/>
      <c r="H190" s="102"/>
      <c r="J190" s="102"/>
      <c r="K190" s="102"/>
      <c r="N190" s="431"/>
      <c r="P190" s="27">
        <v>1</v>
      </c>
      <c r="U190" s="100"/>
      <c r="V190" s="425">
        <v>1</v>
      </c>
      <c r="W190" s="100"/>
      <c r="X190" s="26" t="s">
        <v>1659</v>
      </c>
    </row>
    <row r="191" spans="1:24" x14ac:dyDescent="0.2">
      <c r="A191" s="266" t="s">
        <v>1039</v>
      </c>
      <c r="B191" s="87" t="s">
        <v>1045</v>
      </c>
      <c r="C191" s="102"/>
      <c r="D191" s="102"/>
      <c r="F191" s="102"/>
      <c r="H191" s="102"/>
      <c r="J191" s="102"/>
      <c r="K191" s="102"/>
      <c r="N191" s="431"/>
      <c r="P191" s="27">
        <v>1</v>
      </c>
      <c r="U191" s="100"/>
      <c r="V191" s="425">
        <v>4</v>
      </c>
      <c r="W191" s="100"/>
      <c r="X191" s="26" t="s">
        <v>1659</v>
      </c>
    </row>
    <row r="192" spans="1:24" x14ac:dyDescent="0.2">
      <c r="A192" s="266" t="s">
        <v>218</v>
      </c>
      <c r="B192" s="87" t="s">
        <v>445</v>
      </c>
      <c r="C192" s="102"/>
      <c r="D192" s="102"/>
      <c r="F192" s="102"/>
      <c r="H192" s="102"/>
      <c r="J192" s="102"/>
      <c r="K192" s="102"/>
      <c r="N192" s="431"/>
      <c r="P192" s="27">
        <v>1</v>
      </c>
      <c r="U192" s="100"/>
      <c r="V192" s="425">
        <v>6</v>
      </c>
      <c r="W192" s="100"/>
    </row>
    <row r="193" spans="1:24" x14ac:dyDescent="0.2">
      <c r="A193" s="266" t="s">
        <v>825</v>
      </c>
      <c r="B193" s="87" t="s">
        <v>907</v>
      </c>
      <c r="P193" s="27">
        <v>2</v>
      </c>
      <c r="U193" s="100"/>
      <c r="V193" s="425">
        <v>1</v>
      </c>
      <c r="W193" s="100"/>
      <c r="X193" s="26" t="s">
        <v>1659</v>
      </c>
    </row>
    <row r="194" spans="1:24" x14ac:dyDescent="0.2">
      <c r="A194" s="393" t="s">
        <v>298</v>
      </c>
      <c r="B194" s="106" t="s">
        <v>701</v>
      </c>
      <c r="C194" s="102"/>
      <c r="D194" s="102"/>
      <c r="E194" s="100"/>
      <c r="F194" s="102"/>
      <c r="G194" s="100"/>
      <c r="H194" s="102"/>
      <c r="I194" s="100"/>
      <c r="J194" s="102"/>
      <c r="K194" s="102"/>
      <c r="L194" s="27">
        <v>1</v>
      </c>
      <c r="N194" s="431"/>
      <c r="Q194" s="431"/>
      <c r="T194" s="431"/>
      <c r="U194" s="100"/>
      <c r="V194" s="425">
        <v>1</v>
      </c>
      <c r="W194" s="100"/>
      <c r="X194" s="26" t="s">
        <v>1659</v>
      </c>
    </row>
    <row r="195" spans="1:24" x14ac:dyDescent="0.2">
      <c r="A195" s="266" t="s">
        <v>192</v>
      </c>
      <c r="B195" s="87" t="s">
        <v>366</v>
      </c>
      <c r="C195" s="102"/>
      <c r="D195" s="102"/>
      <c r="F195" s="102"/>
      <c r="H195" s="102"/>
      <c r="J195" s="102"/>
      <c r="K195" s="102"/>
      <c r="L195" s="27">
        <v>1</v>
      </c>
      <c r="N195" s="431"/>
      <c r="Q195" s="431"/>
      <c r="T195" s="431"/>
      <c r="U195" s="100"/>
      <c r="V195" s="425">
        <v>4</v>
      </c>
      <c r="W195" s="100"/>
      <c r="X195" s="26" t="s">
        <v>1659</v>
      </c>
    </row>
    <row r="196" spans="1:24" x14ac:dyDescent="0.2">
      <c r="A196" s="393" t="s">
        <v>219</v>
      </c>
      <c r="B196" s="106" t="s">
        <v>427</v>
      </c>
      <c r="C196" s="102"/>
      <c r="D196" s="102"/>
      <c r="E196" s="100">
        <v>3</v>
      </c>
      <c r="F196" s="102"/>
      <c r="G196" s="100"/>
      <c r="H196" s="102"/>
      <c r="I196" s="100"/>
      <c r="J196" s="102"/>
      <c r="K196" s="102"/>
      <c r="M196" s="431"/>
      <c r="N196" s="431"/>
      <c r="Q196" s="431"/>
      <c r="T196" s="431"/>
      <c r="U196" s="100">
        <v>1</v>
      </c>
      <c r="V196" s="425"/>
      <c r="W196" s="100"/>
      <c r="X196" s="26" t="s">
        <v>1659</v>
      </c>
    </row>
    <row r="197" spans="1:24" x14ac:dyDescent="0.2">
      <c r="A197" s="284" t="s">
        <v>1192</v>
      </c>
      <c r="B197" s="87" t="s">
        <v>1198</v>
      </c>
      <c r="C197" s="109"/>
      <c r="D197" s="109"/>
      <c r="F197" s="109"/>
      <c r="H197" s="109"/>
      <c r="J197" s="109"/>
      <c r="K197" s="102"/>
      <c r="N197" s="431"/>
      <c r="U197" s="100"/>
      <c r="V197" s="425">
        <v>1</v>
      </c>
      <c r="W197" s="100"/>
      <c r="X197" s="26" t="s">
        <v>1659</v>
      </c>
    </row>
    <row r="198" spans="1:24" x14ac:dyDescent="0.2">
      <c r="A198" s="284" t="s">
        <v>482</v>
      </c>
      <c r="B198" s="87" t="s">
        <v>1424</v>
      </c>
      <c r="C198" s="109"/>
      <c r="D198" s="109"/>
      <c r="F198" s="109"/>
      <c r="H198" s="109"/>
      <c r="J198" s="109"/>
      <c r="K198" s="102"/>
      <c r="N198" s="431"/>
      <c r="U198" s="100"/>
      <c r="V198" s="425">
        <v>1</v>
      </c>
      <c r="W198" s="100"/>
      <c r="X198" s="26" t="s">
        <v>1659</v>
      </c>
    </row>
    <row r="199" spans="1:24" x14ac:dyDescent="0.2">
      <c r="A199" s="284" t="s">
        <v>687</v>
      </c>
      <c r="B199" s="87" t="s">
        <v>1627</v>
      </c>
      <c r="C199" s="109"/>
      <c r="D199" s="109"/>
      <c r="F199" s="109"/>
      <c r="H199" s="109"/>
      <c r="J199" s="109"/>
      <c r="K199" s="102"/>
      <c r="N199" s="431"/>
      <c r="U199" s="100"/>
      <c r="V199" s="425">
        <v>1</v>
      </c>
      <c r="W199" s="100"/>
      <c r="X199" s="26" t="s">
        <v>1664</v>
      </c>
    </row>
    <row r="200" spans="1:24" x14ac:dyDescent="0.2">
      <c r="A200" s="284" t="s">
        <v>741</v>
      </c>
      <c r="B200" s="87" t="s">
        <v>781</v>
      </c>
      <c r="C200" s="109"/>
      <c r="D200" s="109"/>
      <c r="F200" s="109"/>
      <c r="H200" s="109"/>
      <c r="J200" s="109"/>
      <c r="K200" s="102"/>
      <c r="N200" s="431"/>
      <c r="U200" s="100"/>
      <c r="V200" s="425">
        <v>1</v>
      </c>
      <c r="W200" s="100"/>
      <c r="X200" s="26" t="s">
        <v>1659</v>
      </c>
    </row>
    <row r="201" spans="1:24" x14ac:dyDescent="0.2">
      <c r="A201" s="284" t="s">
        <v>560</v>
      </c>
      <c r="B201" s="87" t="s">
        <v>627</v>
      </c>
      <c r="C201" s="109"/>
      <c r="D201" s="109"/>
      <c r="F201" s="109"/>
      <c r="H201" s="109"/>
      <c r="J201" s="109"/>
      <c r="K201" s="102"/>
      <c r="N201" s="431"/>
      <c r="U201" s="100"/>
      <c r="V201" s="425">
        <v>1</v>
      </c>
      <c r="W201" s="100"/>
      <c r="X201" s="26" t="s">
        <v>1659</v>
      </c>
    </row>
    <row r="202" spans="1:24" x14ac:dyDescent="0.2">
      <c r="A202" s="284" t="s">
        <v>1541</v>
      </c>
      <c r="B202" s="87" t="s">
        <v>1619</v>
      </c>
      <c r="C202" s="109"/>
      <c r="D202" s="109"/>
      <c r="F202" s="109"/>
      <c r="H202" s="109"/>
      <c r="J202" s="109"/>
      <c r="K202" s="102"/>
      <c r="N202" s="431"/>
      <c r="U202" s="100"/>
      <c r="V202" s="425">
        <v>1</v>
      </c>
      <c r="W202" s="100"/>
      <c r="X202" s="26" t="s">
        <v>1661</v>
      </c>
    </row>
    <row r="203" spans="1:24" x14ac:dyDescent="0.2">
      <c r="A203" s="284" t="s">
        <v>791</v>
      </c>
      <c r="B203" s="87" t="s">
        <v>803</v>
      </c>
      <c r="C203" s="109"/>
      <c r="D203" s="109"/>
      <c r="F203" s="109"/>
      <c r="H203" s="109"/>
      <c r="J203" s="109"/>
      <c r="K203" s="102"/>
      <c r="N203" s="431"/>
      <c r="U203" s="100"/>
      <c r="V203" s="425">
        <v>2</v>
      </c>
      <c r="W203" s="100"/>
      <c r="X203" s="26" t="s">
        <v>1659</v>
      </c>
    </row>
    <row r="204" spans="1:24" x14ac:dyDescent="0.2">
      <c r="A204" s="284" t="s">
        <v>130</v>
      </c>
      <c r="B204" s="87" t="s">
        <v>349</v>
      </c>
      <c r="C204" s="109"/>
      <c r="D204" s="109"/>
      <c r="F204" s="109"/>
      <c r="H204" s="109"/>
      <c r="J204" s="109"/>
      <c r="K204" s="102"/>
      <c r="N204" s="431"/>
      <c r="U204" s="100">
        <v>1</v>
      </c>
      <c r="V204" s="425">
        <v>1</v>
      </c>
      <c r="W204" s="100"/>
      <c r="X204" s="26" t="s">
        <v>1659</v>
      </c>
    </row>
    <row r="205" spans="1:24" x14ac:dyDescent="0.2">
      <c r="A205" s="284" t="s">
        <v>742</v>
      </c>
      <c r="B205" s="87" t="s">
        <v>780</v>
      </c>
      <c r="C205" s="109"/>
      <c r="D205" s="109"/>
      <c r="F205" s="109"/>
      <c r="H205" s="109"/>
      <c r="J205" s="109"/>
      <c r="K205" s="102"/>
      <c r="N205" s="431"/>
      <c r="U205" s="100"/>
      <c r="V205" s="425">
        <v>1</v>
      </c>
      <c r="W205" s="100"/>
      <c r="X205" s="26" t="s">
        <v>1659</v>
      </c>
    </row>
    <row r="206" spans="1:24" x14ac:dyDescent="0.2">
      <c r="A206" s="284" t="s">
        <v>1453</v>
      </c>
      <c r="B206" s="87" t="s">
        <v>1436</v>
      </c>
      <c r="C206" s="109"/>
      <c r="D206" s="109"/>
      <c r="F206" s="109"/>
      <c r="H206" s="109"/>
      <c r="J206" s="109"/>
      <c r="K206" s="102"/>
      <c r="N206" s="431"/>
      <c r="U206" s="100"/>
      <c r="V206" s="425">
        <v>3</v>
      </c>
      <c r="W206" s="100"/>
      <c r="X206" s="26" t="s">
        <v>1659</v>
      </c>
    </row>
    <row r="207" spans="1:24" x14ac:dyDescent="0.2">
      <c r="A207" s="453" t="s">
        <v>1196</v>
      </c>
      <c r="B207" s="87" t="s">
        <v>1601</v>
      </c>
      <c r="C207" s="109"/>
      <c r="D207" s="109"/>
      <c r="F207" s="109"/>
      <c r="H207" s="109"/>
      <c r="J207" s="109"/>
      <c r="K207" s="102"/>
      <c r="N207" s="431"/>
      <c r="U207" s="100"/>
      <c r="V207" s="425">
        <v>1</v>
      </c>
      <c r="W207" s="100"/>
      <c r="X207" s="26" t="s">
        <v>1666</v>
      </c>
    </row>
    <row r="208" spans="1:24" x14ac:dyDescent="0.2">
      <c r="A208" s="284" t="s">
        <v>1225</v>
      </c>
      <c r="B208" s="87" t="s">
        <v>1230</v>
      </c>
      <c r="C208" s="109"/>
      <c r="D208" s="109"/>
      <c r="F208" s="109"/>
      <c r="H208" s="109"/>
      <c r="J208" s="109"/>
      <c r="K208" s="102"/>
      <c r="N208" s="431"/>
      <c r="U208" s="100"/>
      <c r="V208" s="425">
        <v>2</v>
      </c>
      <c r="W208" s="100"/>
      <c r="X208" s="26" t="s">
        <v>1659</v>
      </c>
    </row>
    <row r="209" spans="1:24" x14ac:dyDescent="0.2">
      <c r="A209" s="284" t="s">
        <v>1527</v>
      </c>
      <c r="B209" s="87" t="s">
        <v>1606</v>
      </c>
      <c r="C209" s="109"/>
      <c r="D209" s="109"/>
      <c r="F209" s="109"/>
      <c r="H209" s="109"/>
      <c r="J209" s="109"/>
      <c r="K209" s="102"/>
      <c r="N209" s="431"/>
      <c r="U209" s="100"/>
      <c r="V209" s="425">
        <v>3</v>
      </c>
      <c r="W209" s="100"/>
      <c r="X209" s="26" t="s">
        <v>1659</v>
      </c>
    </row>
    <row r="210" spans="1:24" x14ac:dyDescent="0.2">
      <c r="A210" s="284" t="s">
        <v>161</v>
      </c>
      <c r="B210" s="87" t="s">
        <v>365</v>
      </c>
      <c r="C210" s="109"/>
      <c r="D210" s="109"/>
      <c r="F210" s="109"/>
      <c r="H210" s="109"/>
      <c r="J210" s="109"/>
      <c r="K210" s="102"/>
      <c r="N210" s="431"/>
      <c r="U210" s="100"/>
      <c r="V210" s="425">
        <v>1</v>
      </c>
      <c r="W210" s="100"/>
      <c r="X210" s="26" t="s">
        <v>1659</v>
      </c>
    </row>
    <row r="211" spans="1:24" x14ac:dyDescent="0.2">
      <c r="A211" s="284" t="s">
        <v>797</v>
      </c>
      <c r="B211" s="87" t="s">
        <v>807</v>
      </c>
      <c r="C211" s="109"/>
      <c r="D211" s="109"/>
      <c r="F211" s="109"/>
      <c r="H211" s="109"/>
      <c r="J211" s="109"/>
      <c r="K211" s="102"/>
      <c r="N211" s="431"/>
      <c r="U211" s="100"/>
      <c r="V211" s="425">
        <v>2</v>
      </c>
      <c r="W211" s="100"/>
      <c r="X211" s="26" t="s">
        <v>1659</v>
      </c>
    </row>
    <row r="212" spans="1:24" x14ac:dyDescent="0.2">
      <c r="A212" s="284" t="s">
        <v>257</v>
      </c>
      <c r="B212" s="87" t="s">
        <v>661</v>
      </c>
      <c r="C212" s="109"/>
      <c r="D212" s="109"/>
      <c r="F212" s="109"/>
      <c r="H212" s="109"/>
      <c r="J212" s="109"/>
      <c r="K212" s="102"/>
      <c r="N212" s="431"/>
      <c r="U212" s="100"/>
      <c r="V212" s="425">
        <v>1</v>
      </c>
      <c r="W212" s="100"/>
      <c r="X212" s="26" t="s">
        <v>1659</v>
      </c>
    </row>
    <row r="213" spans="1:24" x14ac:dyDescent="0.2">
      <c r="A213" s="284" t="s">
        <v>307</v>
      </c>
      <c r="B213" s="87" t="s">
        <v>363</v>
      </c>
      <c r="C213" s="109"/>
      <c r="D213" s="109"/>
      <c r="F213" s="109"/>
      <c r="H213" s="109"/>
      <c r="J213" s="109"/>
      <c r="K213" s="102"/>
      <c r="N213" s="431"/>
      <c r="U213" s="100"/>
      <c r="V213" s="425">
        <v>1</v>
      </c>
      <c r="W213" s="100"/>
      <c r="X213" s="26" t="s">
        <v>1661</v>
      </c>
    </row>
    <row r="214" spans="1:24" x14ac:dyDescent="0.2">
      <c r="A214" s="284" t="s">
        <v>1529</v>
      </c>
      <c r="B214" s="87" t="s">
        <v>1608</v>
      </c>
      <c r="C214" s="109"/>
      <c r="D214" s="109"/>
      <c r="F214" s="109"/>
      <c r="H214" s="109"/>
      <c r="J214" s="109"/>
      <c r="K214" s="102"/>
      <c r="N214" s="431"/>
      <c r="U214" s="100"/>
      <c r="V214" s="425">
        <v>1</v>
      </c>
      <c r="W214" s="100"/>
      <c r="X214" s="26" t="s">
        <v>1664</v>
      </c>
    </row>
    <row r="215" spans="1:24" x14ac:dyDescent="0.2">
      <c r="A215" s="284" t="s">
        <v>1054</v>
      </c>
      <c r="B215" s="87" t="s">
        <v>1096</v>
      </c>
      <c r="C215" s="109"/>
      <c r="D215" s="109"/>
      <c r="F215" s="109"/>
      <c r="H215" s="109"/>
      <c r="J215" s="109"/>
      <c r="K215" s="102"/>
      <c r="N215" s="431"/>
      <c r="U215" s="100"/>
      <c r="V215" s="425">
        <v>2</v>
      </c>
      <c r="W215" s="100"/>
      <c r="X215" s="26" t="s">
        <v>1659</v>
      </c>
    </row>
    <row r="216" spans="1:24" x14ac:dyDescent="0.2">
      <c r="A216" s="284" t="s">
        <v>1446</v>
      </c>
      <c r="B216" s="87" t="s">
        <v>1425</v>
      </c>
      <c r="C216" s="109"/>
      <c r="D216" s="109"/>
      <c r="F216" s="109"/>
      <c r="H216" s="109"/>
      <c r="J216" s="109"/>
      <c r="K216" s="102"/>
      <c r="N216" s="431"/>
      <c r="U216" s="100"/>
      <c r="V216" s="425">
        <v>3</v>
      </c>
      <c r="W216" s="100"/>
      <c r="X216" s="26" t="s">
        <v>1659</v>
      </c>
    </row>
    <row r="217" spans="1:24" x14ac:dyDescent="0.2">
      <c r="A217" s="284" t="s">
        <v>836</v>
      </c>
      <c r="B217" s="87" t="s">
        <v>1609</v>
      </c>
      <c r="C217" s="109"/>
      <c r="D217" s="109"/>
      <c r="F217" s="109"/>
      <c r="H217" s="109"/>
      <c r="J217" s="109"/>
      <c r="K217" s="102"/>
      <c r="N217" s="431"/>
      <c r="U217" s="100"/>
      <c r="V217" s="425">
        <v>3</v>
      </c>
      <c r="W217" s="100"/>
      <c r="X217" s="26" t="s">
        <v>1659</v>
      </c>
    </row>
    <row r="218" spans="1:24" x14ac:dyDescent="0.2">
      <c r="A218" s="284" t="s">
        <v>1236</v>
      </c>
      <c r="B218" s="87" t="s">
        <v>1237</v>
      </c>
      <c r="C218" s="109"/>
      <c r="D218" s="109"/>
      <c r="F218" s="109"/>
      <c r="H218" s="109"/>
      <c r="J218" s="109"/>
      <c r="K218" s="102"/>
      <c r="N218" s="431"/>
      <c r="U218" s="100"/>
      <c r="V218" s="425">
        <v>2</v>
      </c>
      <c r="W218" s="100"/>
      <c r="X218" s="26" t="s">
        <v>1659</v>
      </c>
    </row>
    <row r="219" spans="1:24" x14ac:dyDescent="0.2">
      <c r="A219" s="284" t="s">
        <v>1346</v>
      </c>
      <c r="B219" s="87" t="s">
        <v>1348</v>
      </c>
      <c r="C219" s="109"/>
      <c r="D219" s="109"/>
      <c r="F219" s="109"/>
      <c r="H219" s="109"/>
      <c r="J219" s="109"/>
      <c r="K219" s="102"/>
      <c r="N219" s="431"/>
      <c r="U219" s="100"/>
      <c r="V219" s="425">
        <v>1</v>
      </c>
      <c r="W219" s="100"/>
      <c r="X219" s="26" t="s">
        <v>1659</v>
      </c>
    </row>
    <row r="220" spans="1:24" x14ac:dyDescent="0.2">
      <c r="A220" s="284" t="s">
        <v>1554</v>
      </c>
      <c r="B220" s="87" t="s">
        <v>1628</v>
      </c>
      <c r="C220" s="109"/>
      <c r="D220" s="109"/>
      <c r="F220" s="109"/>
      <c r="H220" s="109"/>
      <c r="J220" s="109"/>
      <c r="K220" s="102"/>
      <c r="N220" s="431"/>
      <c r="U220" s="100"/>
      <c r="V220" s="425">
        <v>1</v>
      </c>
      <c r="W220" s="100"/>
      <c r="X220" s="26" t="s">
        <v>1659</v>
      </c>
    </row>
    <row r="221" spans="1:24" x14ac:dyDescent="0.2">
      <c r="A221" s="284" t="s">
        <v>1522</v>
      </c>
      <c r="B221" s="87" t="s">
        <v>1602</v>
      </c>
      <c r="C221" s="109"/>
      <c r="D221" s="109"/>
      <c r="F221" s="109"/>
      <c r="H221" s="109"/>
      <c r="J221" s="109"/>
      <c r="K221" s="102"/>
      <c r="N221" s="431"/>
      <c r="U221" s="100"/>
      <c r="V221" s="425">
        <v>1</v>
      </c>
      <c r="W221" s="100"/>
      <c r="X221" s="26" t="s">
        <v>1659</v>
      </c>
    </row>
    <row r="222" spans="1:24" x14ac:dyDescent="0.2">
      <c r="A222" s="285" t="s">
        <v>600</v>
      </c>
      <c r="B222" s="270" t="s">
        <v>603</v>
      </c>
      <c r="C222" s="415"/>
      <c r="D222" s="415"/>
      <c r="E222" s="276"/>
      <c r="F222" s="415"/>
      <c r="G222" s="276"/>
      <c r="H222" s="415"/>
      <c r="I222" s="276"/>
      <c r="J222" s="415"/>
      <c r="K222" s="273"/>
      <c r="L222" s="276"/>
      <c r="M222" s="275"/>
      <c r="N222" s="446"/>
      <c r="O222" s="276"/>
      <c r="P222" s="276"/>
      <c r="Q222" s="275"/>
      <c r="R222" s="276"/>
      <c r="S222" s="276"/>
      <c r="T222" s="275"/>
      <c r="U222" s="381"/>
      <c r="V222" s="426">
        <v>2</v>
      </c>
      <c r="W222" s="100"/>
      <c r="X222" s="26" t="s">
        <v>1659</v>
      </c>
    </row>
    <row r="223" spans="1:24" s="86" customFormat="1" x14ac:dyDescent="0.2">
      <c r="A223" s="86" t="s">
        <v>1411</v>
      </c>
      <c r="B223" s="88"/>
      <c r="C223" s="109"/>
      <c r="D223" s="109"/>
      <c r="E223" s="90">
        <f>COUNT(E42:E222)</f>
        <v>7</v>
      </c>
      <c r="F223" s="89"/>
      <c r="G223" s="90">
        <f t="shared" ref="G223:V223" si="2">COUNT(G42:G222)</f>
        <v>8</v>
      </c>
      <c r="H223" s="89"/>
      <c r="I223" s="90">
        <f t="shared" si="2"/>
        <v>19</v>
      </c>
      <c r="J223" s="89"/>
      <c r="K223" s="89"/>
      <c r="L223" s="90">
        <f t="shared" si="2"/>
        <v>55</v>
      </c>
      <c r="M223" s="89"/>
      <c r="N223" s="89"/>
      <c r="O223" s="90">
        <f t="shared" si="2"/>
        <v>8</v>
      </c>
      <c r="P223" s="90">
        <f t="shared" si="2"/>
        <v>112</v>
      </c>
      <c r="Q223" s="89"/>
      <c r="R223" s="90">
        <f t="shared" si="2"/>
        <v>7</v>
      </c>
      <c r="S223" s="90">
        <f t="shared" si="2"/>
        <v>131</v>
      </c>
      <c r="T223" s="89"/>
      <c r="U223" s="90">
        <f t="shared" si="2"/>
        <v>16</v>
      </c>
      <c r="V223" s="90">
        <f t="shared" si="2"/>
        <v>126</v>
      </c>
      <c r="W223" s="90"/>
    </row>
    <row r="224" spans="1:24" x14ac:dyDescent="0.2">
      <c r="C224" s="109"/>
      <c r="D224" s="109"/>
      <c r="F224" s="109"/>
      <c r="H224" s="109"/>
      <c r="J224" s="109"/>
      <c r="K224" s="102"/>
      <c r="N224" s="431"/>
      <c r="U224" s="100"/>
      <c r="V224" s="100"/>
      <c r="W224" s="100"/>
    </row>
    <row r="225" spans="1:23" x14ac:dyDescent="0.2">
      <c r="A225" s="86" t="s">
        <v>1396</v>
      </c>
      <c r="C225" s="109"/>
      <c r="D225" s="109"/>
      <c r="F225" s="109"/>
      <c r="H225" s="109"/>
      <c r="J225" s="109"/>
      <c r="K225" s="102"/>
      <c r="N225" s="431"/>
      <c r="U225" s="100"/>
      <c r="V225" s="100"/>
      <c r="W225" s="100"/>
    </row>
    <row r="226" spans="1:23" x14ac:dyDescent="0.2">
      <c r="A226" s="257" t="s">
        <v>48</v>
      </c>
      <c r="B226" s="258" t="s">
        <v>387</v>
      </c>
      <c r="C226" s="261"/>
      <c r="D226" s="261"/>
      <c r="E226" s="264"/>
      <c r="F226" s="261"/>
      <c r="G226" s="264"/>
      <c r="H226" s="261"/>
      <c r="I226" s="264"/>
      <c r="J226" s="261"/>
      <c r="K226" s="261"/>
      <c r="L226" s="264">
        <v>1</v>
      </c>
      <c r="M226" s="263"/>
      <c r="N226" s="450"/>
      <c r="O226" s="264"/>
      <c r="P226" s="264"/>
      <c r="Q226" s="377"/>
      <c r="R226" s="264"/>
      <c r="S226" s="264"/>
      <c r="T226" s="377"/>
      <c r="U226" s="280"/>
      <c r="V226" s="452"/>
      <c r="W226" s="100"/>
    </row>
    <row r="227" spans="1:23" x14ac:dyDescent="0.2">
      <c r="A227" s="454" t="s">
        <v>39</v>
      </c>
      <c r="B227" s="455" t="s">
        <v>937</v>
      </c>
      <c r="C227" s="102"/>
      <c r="D227" s="102"/>
      <c r="F227" s="102"/>
      <c r="H227" s="102"/>
      <c r="J227" s="102"/>
      <c r="K227" s="102"/>
      <c r="L227" s="27">
        <v>1</v>
      </c>
      <c r="N227" s="431"/>
      <c r="U227" s="100"/>
      <c r="V227" s="425"/>
      <c r="W227" s="100"/>
    </row>
    <row r="228" spans="1:23" x14ac:dyDescent="0.2">
      <c r="A228" s="266" t="s">
        <v>49</v>
      </c>
      <c r="B228" s="87" t="s">
        <v>976</v>
      </c>
      <c r="C228" s="102"/>
      <c r="D228" s="102"/>
      <c r="F228" s="102"/>
      <c r="H228" s="102"/>
      <c r="J228" s="102"/>
      <c r="K228" s="102"/>
      <c r="L228" s="27">
        <v>1</v>
      </c>
      <c r="N228" s="431"/>
      <c r="U228" s="100"/>
      <c r="V228" s="425"/>
      <c r="W228" s="100"/>
    </row>
    <row r="229" spans="1:23" x14ac:dyDescent="0.2">
      <c r="A229" s="266" t="s">
        <v>1023</v>
      </c>
      <c r="B229" s="87" t="s">
        <v>542</v>
      </c>
      <c r="C229" s="102"/>
      <c r="D229" s="102"/>
      <c r="F229" s="102"/>
      <c r="H229" s="102"/>
      <c r="J229" s="102"/>
      <c r="K229" s="102"/>
      <c r="N229" s="431"/>
      <c r="P229" s="27">
        <v>1</v>
      </c>
      <c r="Q229" s="105"/>
      <c r="T229" s="105"/>
      <c r="U229" s="100"/>
      <c r="V229" s="425"/>
      <c r="W229" s="100"/>
    </row>
    <row r="230" spans="1:23" x14ac:dyDescent="0.2">
      <c r="A230" s="266" t="s">
        <v>172</v>
      </c>
      <c r="B230" s="87" t="s">
        <v>385</v>
      </c>
      <c r="C230" s="102"/>
      <c r="D230" s="102"/>
      <c r="F230" s="102"/>
      <c r="H230" s="102"/>
      <c r="J230" s="102"/>
      <c r="K230" s="102"/>
      <c r="N230" s="431"/>
      <c r="P230" s="27">
        <v>2</v>
      </c>
      <c r="S230" s="27">
        <v>4</v>
      </c>
      <c r="U230" s="100"/>
      <c r="V230" s="425"/>
      <c r="W230" s="100"/>
    </row>
    <row r="231" spans="1:23" x14ac:dyDescent="0.2">
      <c r="A231" s="266" t="s">
        <v>1021</v>
      </c>
      <c r="B231" s="87" t="s">
        <v>1105</v>
      </c>
      <c r="C231" s="102"/>
      <c r="D231" s="102"/>
      <c r="F231" s="102"/>
      <c r="H231" s="102"/>
      <c r="J231" s="102"/>
      <c r="K231" s="102"/>
      <c r="N231" s="431"/>
      <c r="P231" s="27">
        <v>2</v>
      </c>
      <c r="Q231" s="105"/>
      <c r="S231" s="27">
        <v>1</v>
      </c>
      <c r="T231" s="105"/>
      <c r="U231" s="100"/>
      <c r="V231" s="425"/>
      <c r="W231" s="100"/>
    </row>
    <row r="232" spans="1:23" x14ac:dyDescent="0.2">
      <c r="A232" s="266" t="s">
        <v>55</v>
      </c>
      <c r="B232" s="87" t="s">
        <v>388</v>
      </c>
      <c r="C232" s="109"/>
      <c r="D232" s="109"/>
      <c r="F232" s="109"/>
      <c r="H232" s="109"/>
      <c r="J232" s="109"/>
      <c r="K232" s="102"/>
      <c r="N232" s="431"/>
      <c r="S232" s="27">
        <v>1</v>
      </c>
      <c r="U232" s="100"/>
      <c r="V232" s="425"/>
      <c r="W232" s="100"/>
    </row>
    <row r="233" spans="1:23" x14ac:dyDescent="0.2">
      <c r="A233" s="266" t="s">
        <v>150</v>
      </c>
      <c r="B233" s="87" t="s">
        <v>386</v>
      </c>
      <c r="C233" s="102"/>
      <c r="D233" s="102"/>
      <c r="F233" s="102"/>
      <c r="H233" s="102"/>
      <c r="J233" s="102"/>
      <c r="K233" s="102"/>
      <c r="N233" s="431"/>
      <c r="S233" s="27">
        <v>1</v>
      </c>
      <c r="U233" s="100"/>
      <c r="V233" s="425"/>
      <c r="W233" s="100"/>
    </row>
    <row r="234" spans="1:23" x14ac:dyDescent="0.2">
      <c r="A234" s="266" t="s">
        <v>684</v>
      </c>
      <c r="B234" s="87" t="s">
        <v>657</v>
      </c>
      <c r="C234" s="102"/>
      <c r="D234" s="102"/>
      <c r="F234" s="102"/>
      <c r="H234" s="102"/>
      <c r="J234" s="102"/>
      <c r="K234" s="102"/>
      <c r="N234" s="431"/>
      <c r="Q234" s="105"/>
      <c r="S234" s="27">
        <v>1</v>
      </c>
      <c r="T234" s="105"/>
      <c r="U234" s="100"/>
      <c r="V234" s="425"/>
      <c r="W234" s="100"/>
    </row>
    <row r="235" spans="1:23" x14ac:dyDescent="0.2">
      <c r="A235" s="266" t="s">
        <v>986</v>
      </c>
      <c r="B235" s="87" t="s">
        <v>989</v>
      </c>
      <c r="S235" s="27">
        <v>1</v>
      </c>
      <c r="U235" s="100"/>
      <c r="V235" s="425"/>
      <c r="W235" s="100"/>
    </row>
    <row r="236" spans="1:23" x14ac:dyDescent="0.2">
      <c r="A236" s="266" t="s">
        <v>1331</v>
      </c>
      <c r="B236" s="87" t="s">
        <v>1378</v>
      </c>
      <c r="S236" s="27">
        <v>1</v>
      </c>
      <c r="U236" s="100"/>
      <c r="V236" s="425"/>
      <c r="W236" s="100"/>
    </row>
    <row r="237" spans="1:23" x14ac:dyDescent="0.2">
      <c r="A237" s="454" t="s">
        <v>985</v>
      </c>
      <c r="B237" s="455" t="s">
        <v>1377</v>
      </c>
      <c r="C237" s="102"/>
      <c r="D237" s="102"/>
      <c r="F237" s="102"/>
      <c r="H237" s="102"/>
      <c r="J237" s="102"/>
      <c r="K237" s="102"/>
      <c r="N237" s="431"/>
      <c r="S237" s="27">
        <v>3</v>
      </c>
      <c r="U237" s="100"/>
      <c r="V237" s="425"/>
      <c r="W237" s="100"/>
    </row>
    <row r="238" spans="1:23" x14ac:dyDescent="0.2">
      <c r="A238" s="266" t="s">
        <v>562</v>
      </c>
      <c r="B238" s="87" t="s">
        <v>647</v>
      </c>
      <c r="C238" s="102"/>
      <c r="D238" s="102"/>
      <c r="F238" s="102"/>
      <c r="H238" s="102"/>
      <c r="J238" s="102"/>
      <c r="K238" s="102"/>
      <c r="N238" s="431"/>
      <c r="P238" s="27">
        <v>1</v>
      </c>
      <c r="S238" s="27">
        <v>1</v>
      </c>
      <c r="U238" s="100"/>
      <c r="V238" s="425">
        <v>2</v>
      </c>
      <c r="W238" s="100"/>
    </row>
    <row r="239" spans="1:23" x14ac:dyDescent="0.2">
      <c r="A239" s="266" t="s">
        <v>263</v>
      </c>
      <c r="B239" s="87" t="s">
        <v>496</v>
      </c>
      <c r="C239" s="102"/>
      <c r="D239" s="102"/>
      <c r="F239" s="102"/>
      <c r="H239" s="102"/>
      <c r="J239" s="102"/>
      <c r="K239" s="102"/>
      <c r="N239" s="431"/>
      <c r="P239" s="27">
        <v>1</v>
      </c>
      <c r="S239" s="27">
        <v>1</v>
      </c>
      <c r="U239" s="100"/>
      <c r="V239" s="425">
        <v>2</v>
      </c>
      <c r="W239" s="100"/>
    </row>
    <row r="240" spans="1:23" x14ac:dyDescent="0.2">
      <c r="A240" s="266" t="s">
        <v>38</v>
      </c>
      <c r="B240" s="87" t="s">
        <v>652</v>
      </c>
      <c r="C240" s="102"/>
      <c r="D240" s="102"/>
      <c r="F240" s="102"/>
      <c r="H240" s="102"/>
      <c r="J240" s="102"/>
      <c r="K240" s="102"/>
      <c r="N240" s="431"/>
      <c r="P240" s="27">
        <v>1</v>
      </c>
      <c r="S240" s="27">
        <v>2</v>
      </c>
      <c r="U240" s="100"/>
      <c r="V240" s="425">
        <v>2</v>
      </c>
      <c r="W240" s="100"/>
    </row>
    <row r="241" spans="1:23" x14ac:dyDescent="0.2">
      <c r="A241" s="266" t="s">
        <v>981</v>
      </c>
      <c r="B241" s="87" t="s">
        <v>942</v>
      </c>
      <c r="C241" s="102"/>
      <c r="D241" s="102"/>
      <c r="F241" s="102"/>
      <c r="H241" s="102"/>
      <c r="J241" s="102"/>
      <c r="K241" s="102"/>
      <c r="N241" s="431"/>
      <c r="P241" s="27">
        <v>2</v>
      </c>
      <c r="S241" s="27">
        <v>2</v>
      </c>
      <c r="U241" s="100"/>
      <c r="V241" s="425">
        <v>5</v>
      </c>
      <c r="W241" s="100"/>
    </row>
    <row r="242" spans="1:23" x14ac:dyDescent="0.2">
      <c r="A242" s="266" t="s">
        <v>50</v>
      </c>
      <c r="B242" s="87" t="s">
        <v>51</v>
      </c>
      <c r="C242" s="102"/>
      <c r="D242" s="102"/>
      <c r="F242" s="102"/>
      <c r="H242" s="102"/>
      <c r="J242" s="102"/>
      <c r="K242" s="102"/>
      <c r="L242" s="27">
        <v>2</v>
      </c>
      <c r="N242" s="431"/>
      <c r="S242" s="27">
        <v>1</v>
      </c>
      <c r="U242" s="100"/>
      <c r="V242" s="425">
        <v>1</v>
      </c>
      <c r="W242" s="100"/>
    </row>
    <row r="243" spans="1:23" x14ac:dyDescent="0.2">
      <c r="A243" s="266" t="s">
        <v>1004</v>
      </c>
      <c r="B243" s="87" t="s">
        <v>1376</v>
      </c>
      <c r="C243" s="102"/>
      <c r="D243" s="102"/>
      <c r="F243" s="102"/>
      <c r="H243" s="102"/>
      <c r="J243" s="102"/>
      <c r="K243" s="102"/>
      <c r="N243" s="431"/>
      <c r="Q243" s="105"/>
      <c r="S243" s="27">
        <v>3</v>
      </c>
      <c r="T243" s="105"/>
      <c r="U243" s="100"/>
      <c r="V243" s="425">
        <v>1</v>
      </c>
      <c r="W243" s="100"/>
    </row>
    <row r="244" spans="1:23" x14ac:dyDescent="0.2">
      <c r="A244" s="266" t="s">
        <v>1022</v>
      </c>
      <c r="B244" s="87" t="s">
        <v>1107</v>
      </c>
      <c r="C244" s="102"/>
      <c r="D244" s="102"/>
      <c r="F244" s="102"/>
      <c r="H244" s="102"/>
      <c r="J244" s="102"/>
      <c r="K244" s="102"/>
      <c r="N244" s="431"/>
      <c r="P244" s="27">
        <v>1</v>
      </c>
      <c r="Q244" s="105"/>
      <c r="T244" s="105"/>
      <c r="U244" s="100"/>
      <c r="V244" s="425">
        <v>1</v>
      </c>
      <c r="W244" s="100"/>
    </row>
    <row r="245" spans="1:23" x14ac:dyDescent="0.2">
      <c r="A245" s="266" t="s">
        <v>494</v>
      </c>
      <c r="B245" s="87" t="s">
        <v>516</v>
      </c>
      <c r="C245" s="102"/>
      <c r="D245" s="102"/>
      <c r="F245" s="102"/>
      <c r="H245" s="102"/>
      <c r="J245" s="102"/>
      <c r="K245" s="102"/>
      <c r="N245" s="431"/>
      <c r="P245" s="27">
        <v>1</v>
      </c>
      <c r="Q245" s="105"/>
      <c r="T245" s="105"/>
      <c r="U245" s="100"/>
      <c r="V245" s="425">
        <v>2</v>
      </c>
      <c r="W245" s="100"/>
    </row>
    <row r="246" spans="1:23" x14ac:dyDescent="0.2">
      <c r="A246" s="266" t="s">
        <v>1000</v>
      </c>
      <c r="B246" s="87" t="s">
        <v>1006</v>
      </c>
      <c r="P246" s="27">
        <v>1</v>
      </c>
      <c r="U246" s="100"/>
      <c r="V246" s="425">
        <v>2</v>
      </c>
      <c r="W246" s="100"/>
    </row>
    <row r="247" spans="1:23" x14ac:dyDescent="0.2">
      <c r="A247" s="266" t="s">
        <v>667</v>
      </c>
      <c r="B247" s="87" t="s">
        <v>674</v>
      </c>
      <c r="C247" s="102"/>
      <c r="D247" s="102"/>
      <c r="F247" s="102"/>
      <c r="H247" s="102"/>
      <c r="J247" s="102"/>
      <c r="K247" s="102"/>
      <c r="N247" s="431"/>
      <c r="P247" s="27">
        <v>1</v>
      </c>
      <c r="U247" s="100"/>
      <c r="V247" s="425">
        <v>4</v>
      </c>
      <c r="W247" s="100"/>
    </row>
    <row r="248" spans="1:23" x14ac:dyDescent="0.2">
      <c r="A248" s="266" t="s">
        <v>52</v>
      </c>
      <c r="B248" s="87" t="s">
        <v>383</v>
      </c>
      <c r="C248" s="102"/>
      <c r="D248" s="102"/>
      <c r="F248" s="102"/>
      <c r="H248" s="102"/>
      <c r="J248" s="102"/>
      <c r="K248" s="102"/>
      <c r="L248" s="27">
        <v>2</v>
      </c>
      <c r="N248" s="431"/>
      <c r="U248" s="100"/>
      <c r="V248" s="425">
        <v>1</v>
      </c>
      <c r="W248" s="100"/>
    </row>
    <row r="249" spans="1:23" x14ac:dyDescent="0.2">
      <c r="A249" s="266" t="s">
        <v>53</v>
      </c>
      <c r="B249" s="87" t="s">
        <v>464</v>
      </c>
      <c r="C249" s="102"/>
      <c r="D249" s="102"/>
      <c r="F249" s="102"/>
      <c r="H249" s="102"/>
      <c r="J249" s="102"/>
      <c r="K249" s="102"/>
      <c r="L249" s="27">
        <v>1</v>
      </c>
      <c r="N249" s="431"/>
      <c r="Q249" s="431"/>
      <c r="T249" s="431"/>
      <c r="U249" s="100"/>
      <c r="V249" s="425">
        <v>3</v>
      </c>
      <c r="W249" s="100"/>
    </row>
    <row r="250" spans="1:23" x14ac:dyDescent="0.2">
      <c r="A250" s="284" t="s">
        <v>1532</v>
      </c>
      <c r="B250" s="87" t="s">
        <v>1333</v>
      </c>
      <c r="C250" s="102"/>
      <c r="D250" s="102"/>
      <c r="F250" s="102"/>
      <c r="H250" s="102"/>
      <c r="J250" s="102"/>
      <c r="K250" s="102"/>
      <c r="N250" s="431"/>
      <c r="U250" s="100"/>
      <c r="V250" s="425">
        <v>5</v>
      </c>
      <c r="W250" s="100"/>
    </row>
    <row r="251" spans="1:23" x14ac:dyDescent="0.2">
      <c r="A251" s="284" t="s">
        <v>1190</v>
      </c>
      <c r="B251" s="87" t="s">
        <v>1191</v>
      </c>
      <c r="C251" s="102"/>
      <c r="D251" s="102"/>
      <c r="F251" s="102"/>
      <c r="H251" s="102"/>
      <c r="J251" s="102"/>
      <c r="K251" s="102"/>
      <c r="N251" s="431"/>
      <c r="U251" s="100"/>
      <c r="V251" s="425">
        <v>1</v>
      </c>
      <c r="W251" s="100"/>
    </row>
    <row r="252" spans="1:23" x14ac:dyDescent="0.2">
      <c r="A252" s="284" t="s">
        <v>557</v>
      </c>
      <c r="B252" s="87" t="s">
        <v>651</v>
      </c>
      <c r="C252" s="102"/>
      <c r="D252" s="102"/>
      <c r="F252" s="102"/>
      <c r="H252" s="102"/>
      <c r="J252" s="102"/>
      <c r="K252" s="102"/>
      <c r="N252" s="431"/>
      <c r="U252" s="100"/>
      <c r="V252" s="425">
        <v>1</v>
      </c>
      <c r="W252" s="100"/>
    </row>
    <row r="253" spans="1:23" x14ac:dyDescent="0.2">
      <c r="A253" s="284" t="s">
        <v>558</v>
      </c>
      <c r="B253" s="87" t="s">
        <v>650</v>
      </c>
      <c r="C253" s="102"/>
      <c r="D253" s="102"/>
      <c r="F253" s="102"/>
      <c r="H253" s="102"/>
      <c r="J253" s="102"/>
      <c r="K253" s="102"/>
      <c r="N253" s="431"/>
      <c r="U253" s="100"/>
      <c r="V253" s="425">
        <v>1</v>
      </c>
      <c r="W253" s="100"/>
    </row>
    <row r="254" spans="1:23" x14ac:dyDescent="0.2">
      <c r="A254" s="284" t="s">
        <v>564</v>
      </c>
      <c r="B254" s="87" t="s">
        <v>543</v>
      </c>
      <c r="C254" s="102"/>
      <c r="D254" s="102"/>
      <c r="F254" s="102"/>
      <c r="H254" s="102"/>
      <c r="J254" s="102"/>
      <c r="K254" s="102"/>
      <c r="N254" s="431"/>
      <c r="U254" s="100"/>
      <c r="V254" s="425">
        <v>1</v>
      </c>
      <c r="W254" s="100"/>
    </row>
    <row r="255" spans="1:23" x14ac:dyDescent="0.2">
      <c r="A255" s="284" t="s">
        <v>1521</v>
      </c>
      <c r="B255" s="87" t="s">
        <v>1701</v>
      </c>
      <c r="C255" s="102"/>
      <c r="D255" s="102"/>
      <c r="F255" s="102"/>
      <c r="H255" s="102"/>
      <c r="J255" s="102"/>
      <c r="K255" s="102"/>
      <c r="N255" s="431"/>
      <c r="U255" s="100"/>
      <c r="V255" s="425">
        <v>1</v>
      </c>
      <c r="W255" s="100"/>
    </row>
    <row r="256" spans="1:23" x14ac:dyDescent="0.2">
      <c r="A256" s="284" t="s">
        <v>1553</v>
      </c>
      <c r="B256" s="87" t="s">
        <v>1712</v>
      </c>
      <c r="C256" s="102"/>
      <c r="D256" s="102"/>
      <c r="F256" s="102"/>
      <c r="H256" s="102"/>
      <c r="J256" s="102"/>
      <c r="K256" s="102"/>
      <c r="N256" s="431"/>
      <c r="U256" s="100"/>
      <c r="V256" s="425">
        <v>1</v>
      </c>
      <c r="W256" s="100"/>
    </row>
    <row r="257" spans="1:23" x14ac:dyDescent="0.2">
      <c r="A257" s="284" t="s">
        <v>566</v>
      </c>
      <c r="B257" s="87" t="s">
        <v>644</v>
      </c>
      <c r="C257" s="102"/>
      <c r="D257" s="102"/>
      <c r="F257" s="102"/>
      <c r="H257" s="102"/>
      <c r="J257" s="102"/>
      <c r="K257" s="102"/>
      <c r="N257" s="431"/>
      <c r="U257" s="100"/>
      <c r="V257" s="425">
        <v>1</v>
      </c>
      <c r="W257" s="100"/>
    </row>
    <row r="258" spans="1:23" x14ac:dyDescent="0.2">
      <c r="A258" s="284" t="s">
        <v>1020</v>
      </c>
      <c r="B258" s="87" t="s">
        <v>1108</v>
      </c>
      <c r="C258" s="102"/>
      <c r="D258" s="102"/>
      <c r="F258" s="102"/>
      <c r="H258" s="102"/>
      <c r="J258" s="102"/>
      <c r="K258" s="102"/>
      <c r="N258" s="431"/>
      <c r="U258" s="100"/>
      <c r="V258" s="425">
        <v>2</v>
      </c>
      <c r="W258" s="100"/>
    </row>
    <row r="259" spans="1:23" x14ac:dyDescent="0.2">
      <c r="A259" s="284" t="s">
        <v>1360</v>
      </c>
      <c r="B259" s="87" t="s">
        <v>1373</v>
      </c>
      <c r="C259" s="102"/>
      <c r="D259" s="102"/>
      <c r="F259" s="102"/>
      <c r="H259" s="102"/>
      <c r="J259" s="102"/>
      <c r="K259" s="102"/>
      <c r="N259" s="431"/>
      <c r="U259" s="100"/>
      <c r="V259" s="425">
        <v>1</v>
      </c>
      <c r="W259" s="100"/>
    </row>
    <row r="260" spans="1:23" x14ac:dyDescent="0.2">
      <c r="A260" s="284" t="s">
        <v>842</v>
      </c>
      <c r="B260" s="87" t="s">
        <v>921</v>
      </c>
      <c r="C260" s="102"/>
      <c r="D260" s="102"/>
      <c r="F260" s="102"/>
      <c r="H260" s="102"/>
      <c r="J260" s="102"/>
      <c r="K260" s="102"/>
      <c r="N260" s="431"/>
      <c r="U260" s="100"/>
      <c r="V260" s="425">
        <v>3</v>
      </c>
      <c r="W260" s="100"/>
    </row>
    <row r="261" spans="1:23" x14ac:dyDescent="0.2">
      <c r="A261" s="284" t="s">
        <v>1079</v>
      </c>
      <c r="B261" s="87" t="s">
        <v>1118</v>
      </c>
      <c r="C261" s="102"/>
      <c r="D261" s="102"/>
      <c r="F261" s="102"/>
      <c r="H261" s="102"/>
      <c r="J261" s="102"/>
      <c r="K261" s="102"/>
      <c r="N261" s="431"/>
      <c r="U261" s="100"/>
      <c r="V261" s="425">
        <v>1</v>
      </c>
      <c r="W261" s="100"/>
    </row>
    <row r="262" spans="1:23" x14ac:dyDescent="0.2">
      <c r="A262" s="284" t="s">
        <v>749</v>
      </c>
      <c r="B262" s="87" t="s">
        <v>776</v>
      </c>
      <c r="C262" s="102"/>
      <c r="D262" s="102"/>
      <c r="F262" s="102"/>
      <c r="H262" s="102"/>
      <c r="J262" s="102"/>
      <c r="K262" s="102"/>
      <c r="N262" s="431"/>
      <c r="U262" s="100"/>
      <c r="V262" s="425">
        <v>1</v>
      </c>
      <c r="W262" s="100"/>
    </row>
    <row r="263" spans="1:23" x14ac:dyDescent="0.2">
      <c r="A263" s="284" t="s">
        <v>582</v>
      </c>
      <c r="B263" s="87" t="s">
        <v>642</v>
      </c>
      <c r="C263" s="102"/>
      <c r="D263" s="102"/>
      <c r="F263" s="102"/>
      <c r="H263" s="102"/>
      <c r="J263" s="102"/>
      <c r="K263" s="102"/>
      <c r="N263" s="431"/>
      <c r="U263" s="100"/>
      <c r="V263" s="425">
        <v>1</v>
      </c>
      <c r="W263" s="100"/>
    </row>
    <row r="264" spans="1:23" x14ac:dyDescent="0.2">
      <c r="A264" s="285" t="s">
        <v>1001</v>
      </c>
      <c r="B264" s="270" t="s">
        <v>1007</v>
      </c>
      <c r="C264" s="273"/>
      <c r="D264" s="273"/>
      <c r="E264" s="276"/>
      <c r="F264" s="273"/>
      <c r="G264" s="276"/>
      <c r="H264" s="273"/>
      <c r="I264" s="276"/>
      <c r="J264" s="273"/>
      <c r="K264" s="273"/>
      <c r="L264" s="276"/>
      <c r="M264" s="275"/>
      <c r="N264" s="446"/>
      <c r="O264" s="276"/>
      <c r="P264" s="276"/>
      <c r="Q264" s="275"/>
      <c r="R264" s="276"/>
      <c r="S264" s="276"/>
      <c r="T264" s="275"/>
      <c r="U264" s="381"/>
      <c r="V264" s="426">
        <v>1</v>
      </c>
      <c r="W264" s="100"/>
    </row>
    <row r="265" spans="1:23" s="86" customFormat="1" x14ac:dyDescent="0.2">
      <c r="A265" s="86" t="s">
        <v>1411</v>
      </c>
      <c r="B265" s="88"/>
      <c r="C265" s="109"/>
      <c r="D265" s="109"/>
      <c r="E265" s="90">
        <f>COUNT(E226:E264)</f>
        <v>0</v>
      </c>
      <c r="F265" s="89"/>
      <c r="G265" s="90">
        <f t="shared" ref="G265:V265" si="3">COUNT(G226:G264)</f>
        <v>0</v>
      </c>
      <c r="H265" s="89"/>
      <c r="I265" s="90">
        <f t="shared" si="3"/>
        <v>0</v>
      </c>
      <c r="J265" s="89"/>
      <c r="K265" s="89"/>
      <c r="L265" s="90">
        <f t="shared" si="3"/>
        <v>6</v>
      </c>
      <c r="M265" s="89"/>
      <c r="N265" s="89"/>
      <c r="O265" s="90">
        <f t="shared" si="3"/>
        <v>0</v>
      </c>
      <c r="P265" s="90">
        <f t="shared" si="3"/>
        <v>11</v>
      </c>
      <c r="Q265" s="89"/>
      <c r="R265" s="90">
        <f t="shared" si="3"/>
        <v>0</v>
      </c>
      <c r="S265" s="90">
        <f t="shared" si="3"/>
        <v>14</v>
      </c>
      <c r="T265" s="89"/>
      <c r="U265" s="90">
        <f t="shared" si="3"/>
        <v>0</v>
      </c>
      <c r="V265" s="90">
        <f t="shared" si="3"/>
        <v>27</v>
      </c>
      <c r="W265" s="90"/>
    </row>
    <row r="266" spans="1:23" x14ac:dyDescent="0.2">
      <c r="C266" s="102"/>
      <c r="D266" s="102"/>
      <c r="F266" s="102"/>
      <c r="H266" s="102"/>
      <c r="J266" s="102"/>
      <c r="K266" s="102"/>
      <c r="N266" s="431"/>
      <c r="U266" s="100"/>
      <c r="V266" s="100"/>
      <c r="W266" s="100"/>
    </row>
    <row r="267" spans="1:23" x14ac:dyDescent="0.2">
      <c r="C267" s="102"/>
      <c r="D267" s="102"/>
      <c r="F267" s="102"/>
      <c r="H267" s="102"/>
      <c r="J267" s="102"/>
      <c r="K267" s="102"/>
      <c r="N267" s="431"/>
      <c r="U267" s="100"/>
      <c r="V267" s="100"/>
      <c r="W267" s="100"/>
    </row>
    <row r="268" spans="1:23" x14ac:dyDescent="0.2">
      <c r="C268" s="102"/>
      <c r="D268" s="102"/>
      <c r="F268" s="102"/>
      <c r="H268" s="102"/>
      <c r="J268" s="102"/>
      <c r="K268" s="102"/>
      <c r="N268" s="431"/>
      <c r="U268" s="100"/>
      <c r="V268" s="100"/>
      <c r="W268" s="100"/>
    </row>
    <row r="269" spans="1:23" x14ac:dyDescent="0.2">
      <c r="C269" s="102"/>
      <c r="D269" s="102"/>
      <c r="F269" s="102"/>
      <c r="H269" s="102"/>
      <c r="J269" s="102"/>
      <c r="K269" s="102"/>
      <c r="N269" s="431"/>
      <c r="U269" s="100"/>
      <c r="V269" s="100"/>
      <c r="W269" s="100"/>
    </row>
    <row r="270" spans="1:23" x14ac:dyDescent="0.2">
      <c r="C270" s="102"/>
      <c r="D270" s="102"/>
      <c r="F270" s="102"/>
      <c r="H270" s="102"/>
      <c r="J270" s="102"/>
      <c r="K270" s="102"/>
      <c r="N270" s="431"/>
      <c r="U270" s="100"/>
      <c r="V270" s="100"/>
      <c r="W270" s="100"/>
    </row>
    <row r="271" spans="1:23" x14ac:dyDescent="0.2">
      <c r="C271" s="102"/>
      <c r="D271" s="102"/>
      <c r="F271" s="102"/>
      <c r="H271" s="102"/>
      <c r="J271" s="102"/>
      <c r="K271" s="102"/>
      <c r="N271" s="431"/>
      <c r="U271" s="100"/>
      <c r="V271" s="100"/>
      <c r="W271" s="100"/>
    </row>
    <row r="272" spans="1:23" x14ac:dyDescent="0.2">
      <c r="C272" s="102"/>
      <c r="D272" s="102"/>
      <c r="F272" s="102"/>
      <c r="H272" s="102"/>
      <c r="J272" s="102"/>
      <c r="K272" s="102"/>
      <c r="N272" s="431"/>
      <c r="U272" s="100"/>
      <c r="V272" s="100"/>
      <c r="W272" s="100"/>
    </row>
    <row r="273" spans="1:23" s="86" customFormat="1" x14ac:dyDescent="0.2">
      <c r="B273" s="88"/>
      <c r="C273" s="89"/>
      <c r="D273" s="89"/>
      <c r="E273" s="90"/>
      <c r="F273" s="89"/>
      <c r="G273" s="90"/>
      <c r="H273" s="89"/>
      <c r="I273" s="90"/>
      <c r="J273" s="89"/>
      <c r="K273" s="89"/>
      <c r="L273" s="90"/>
      <c r="M273" s="89"/>
      <c r="N273" s="431"/>
      <c r="O273" s="26"/>
      <c r="P273" s="26"/>
      <c r="Q273" s="104"/>
      <c r="R273" s="90"/>
      <c r="S273" s="90"/>
      <c r="T273" s="104"/>
      <c r="U273" s="100"/>
      <c r="V273" s="100"/>
      <c r="W273" s="100"/>
    </row>
    <row r="274" spans="1:23" x14ac:dyDescent="0.2">
      <c r="A274" s="101"/>
      <c r="C274" s="95"/>
      <c r="D274" s="95"/>
      <c r="E274" s="96"/>
      <c r="F274" s="95"/>
      <c r="G274" s="96"/>
      <c r="H274" s="95"/>
      <c r="I274" s="96"/>
      <c r="J274" s="95"/>
      <c r="K274" s="102"/>
      <c r="L274" s="96"/>
      <c r="N274" s="431"/>
      <c r="O274" s="26"/>
      <c r="P274" s="26"/>
      <c r="U274" s="100"/>
      <c r="V274" s="100"/>
      <c r="W274" s="100"/>
    </row>
    <row r="275" spans="1:23" x14ac:dyDescent="0.2">
      <c r="A275" s="101"/>
      <c r="C275" s="95"/>
      <c r="D275" s="95"/>
      <c r="E275" s="96"/>
      <c r="F275" s="95"/>
      <c r="G275" s="96"/>
      <c r="H275" s="95"/>
      <c r="I275" s="96"/>
      <c r="J275" s="95"/>
      <c r="K275" s="102"/>
      <c r="L275" s="96"/>
      <c r="N275" s="431"/>
      <c r="O275" s="26"/>
      <c r="P275" s="26"/>
      <c r="U275" s="100"/>
      <c r="V275" s="100"/>
      <c r="W275" s="100"/>
    </row>
    <row r="276" spans="1:23" x14ac:dyDescent="0.2">
      <c r="A276" s="101"/>
      <c r="C276" s="95"/>
      <c r="D276" s="95"/>
      <c r="E276" s="96"/>
      <c r="F276" s="95"/>
      <c r="G276" s="96"/>
      <c r="H276" s="95"/>
      <c r="I276" s="96"/>
      <c r="J276" s="95"/>
      <c r="K276" s="102"/>
      <c r="L276" s="96"/>
      <c r="N276" s="431"/>
      <c r="O276" s="26"/>
      <c r="P276" s="26"/>
      <c r="U276" s="100"/>
      <c r="V276" s="100"/>
      <c r="W276" s="100"/>
    </row>
    <row r="277" spans="1:23" x14ac:dyDescent="0.2">
      <c r="A277" s="101"/>
      <c r="B277" s="106"/>
      <c r="C277" s="95"/>
      <c r="D277" s="95"/>
      <c r="E277" s="96"/>
      <c r="F277" s="95"/>
      <c r="G277" s="96"/>
      <c r="H277" s="95"/>
      <c r="I277" s="96"/>
      <c r="J277" s="95"/>
      <c r="K277" s="102"/>
      <c r="L277" s="96"/>
      <c r="M277" s="431"/>
      <c r="N277" s="431"/>
      <c r="O277" s="26"/>
      <c r="P277" s="26"/>
      <c r="U277" s="100"/>
      <c r="V277" s="100"/>
      <c r="W277" s="100"/>
    </row>
    <row r="278" spans="1:23" x14ac:dyDescent="0.2">
      <c r="A278" s="101"/>
      <c r="B278" s="106"/>
      <c r="C278" s="95"/>
      <c r="D278" s="95"/>
      <c r="E278" s="96"/>
      <c r="F278" s="95"/>
      <c r="G278" s="96"/>
      <c r="H278" s="95"/>
      <c r="I278" s="96"/>
      <c r="J278" s="95"/>
      <c r="K278" s="102"/>
      <c r="L278" s="96"/>
      <c r="M278" s="431"/>
      <c r="N278" s="431"/>
      <c r="O278" s="26"/>
      <c r="P278" s="26"/>
      <c r="U278" s="100"/>
      <c r="V278" s="100"/>
      <c r="W278" s="100"/>
    </row>
    <row r="279" spans="1:23" x14ac:dyDescent="0.2">
      <c r="A279" s="101"/>
      <c r="B279" s="106"/>
      <c r="C279" s="95"/>
      <c r="D279" s="95"/>
      <c r="E279" s="96"/>
      <c r="F279" s="95"/>
      <c r="G279" s="96"/>
      <c r="H279" s="95"/>
      <c r="I279" s="96"/>
      <c r="J279" s="95"/>
      <c r="K279" s="102"/>
      <c r="L279" s="96"/>
      <c r="M279" s="431"/>
      <c r="N279" s="431"/>
      <c r="O279" s="26"/>
      <c r="P279" s="26"/>
      <c r="U279" s="100"/>
      <c r="V279" s="100"/>
      <c r="W279" s="100"/>
    </row>
    <row r="280" spans="1:23" x14ac:dyDescent="0.2">
      <c r="A280" s="101"/>
      <c r="B280" s="106"/>
      <c r="C280" s="95"/>
      <c r="D280" s="95"/>
      <c r="E280" s="96"/>
      <c r="F280" s="95"/>
      <c r="G280" s="96"/>
      <c r="H280" s="95"/>
      <c r="I280" s="96"/>
      <c r="J280" s="95"/>
      <c r="K280" s="102"/>
      <c r="L280" s="96"/>
      <c r="M280" s="431"/>
      <c r="N280" s="431"/>
      <c r="O280" s="26"/>
      <c r="P280" s="26"/>
      <c r="U280" s="100"/>
      <c r="V280" s="100"/>
      <c r="W280" s="100"/>
    </row>
    <row r="281" spans="1:23" x14ac:dyDescent="0.2">
      <c r="C281" s="95"/>
      <c r="D281" s="95"/>
      <c r="E281" s="96"/>
      <c r="F281" s="95"/>
      <c r="G281" s="96"/>
      <c r="H281" s="95"/>
      <c r="I281" s="96"/>
      <c r="J281" s="95"/>
      <c r="K281" s="102"/>
      <c r="L281" s="96"/>
      <c r="N281" s="431"/>
      <c r="O281" s="26"/>
      <c r="P281" s="26"/>
      <c r="Q281" s="431"/>
      <c r="T281" s="431"/>
      <c r="U281" s="100"/>
      <c r="V281" s="100"/>
      <c r="W281" s="100"/>
    </row>
    <row r="282" spans="1:23" x14ac:dyDescent="0.2">
      <c r="C282" s="95"/>
      <c r="D282" s="95"/>
      <c r="E282" s="96"/>
      <c r="F282" s="95"/>
      <c r="G282" s="96"/>
      <c r="H282" s="95"/>
      <c r="I282" s="96"/>
      <c r="J282" s="95"/>
      <c r="K282" s="102"/>
      <c r="L282" s="96"/>
      <c r="N282" s="431"/>
      <c r="O282" s="26"/>
      <c r="P282" s="26"/>
      <c r="U282" s="100"/>
      <c r="V282" s="100"/>
      <c r="W282" s="100"/>
    </row>
    <row r="283" spans="1:23" x14ac:dyDescent="0.2">
      <c r="C283" s="95"/>
      <c r="D283" s="95"/>
      <c r="E283" s="96"/>
      <c r="F283" s="95"/>
      <c r="G283" s="96"/>
      <c r="H283" s="95"/>
      <c r="I283" s="96"/>
      <c r="J283" s="95"/>
      <c r="K283" s="102"/>
      <c r="L283" s="96"/>
      <c r="M283" s="431"/>
      <c r="N283" s="431"/>
      <c r="O283" s="26"/>
      <c r="P283" s="26"/>
      <c r="U283" s="100"/>
      <c r="V283" s="100"/>
      <c r="W283" s="100"/>
    </row>
    <row r="284" spans="1:23" x14ac:dyDescent="0.2">
      <c r="C284" s="95"/>
      <c r="D284" s="95"/>
      <c r="E284" s="96"/>
      <c r="F284" s="95"/>
      <c r="G284" s="96"/>
      <c r="H284" s="95"/>
      <c r="I284" s="96"/>
      <c r="J284" s="95"/>
      <c r="K284" s="102"/>
      <c r="L284" s="96"/>
      <c r="M284" s="431"/>
      <c r="N284" s="431"/>
      <c r="O284" s="26"/>
      <c r="P284" s="26"/>
      <c r="U284" s="100"/>
      <c r="V284" s="100"/>
      <c r="W284" s="100"/>
    </row>
    <row r="285" spans="1:23" x14ac:dyDescent="0.2">
      <c r="C285" s="95"/>
      <c r="D285" s="95"/>
      <c r="E285" s="96"/>
      <c r="F285" s="95"/>
      <c r="G285" s="96"/>
      <c r="H285" s="95"/>
      <c r="I285" s="96"/>
      <c r="J285" s="95"/>
      <c r="K285" s="102"/>
      <c r="L285" s="96"/>
      <c r="N285" s="431"/>
      <c r="O285" s="26"/>
      <c r="P285" s="26"/>
      <c r="U285" s="100"/>
      <c r="V285" s="100"/>
      <c r="W285" s="100"/>
    </row>
    <row r="286" spans="1:23" x14ac:dyDescent="0.2">
      <c r="C286" s="95"/>
      <c r="D286" s="95"/>
      <c r="E286" s="96"/>
      <c r="F286" s="95"/>
      <c r="G286" s="96"/>
      <c r="H286" s="95"/>
      <c r="I286" s="96"/>
      <c r="J286" s="95"/>
      <c r="K286" s="102"/>
      <c r="L286" s="96"/>
      <c r="M286" s="431"/>
      <c r="N286" s="431"/>
      <c r="O286" s="26"/>
      <c r="P286" s="26"/>
      <c r="Q286" s="431"/>
      <c r="T286" s="431"/>
      <c r="U286" s="100"/>
      <c r="V286" s="100"/>
      <c r="W286" s="100"/>
    </row>
    <row r="287" spans="1:23" x14ac:dyDescent="0.2">
      <c r="C287" s="95"/>
      <c r="D287" s="95"/>
      <c r="E287" s="96"/>
      <c r="F287" s="95"/>
      <c r="G287" s="96"/>
      <c r="H287" s="95"/>
      <c r="I287" s="96"/>
      <c r="J287" s="95"/>
      <c r="K287" s="102"/>
      <c r="L287" s="96"/>
      <c r="M287" s="431"/>
      <c r="N287" s="431"/>
      <c r="O287" s="26"/>
      <c r="P287" s="26"/>
      <c r="Q287" s="431"/>
      <c r="T287" s="431"/>
      <c r="U287" s="100"/>
      <c r="V287" s="100"/>
      <c r="W287" s="100"/>
    </row>
    <row r="288" spans="1:23" x14ac:dyDescent="0.2">
      <c r="C288" s="95"/>
      <c r="D288" s="95"/>
      <c r="E288" s="96"/>
      <c r="F288" s="95"/>
      <c r="G288" s="96"/>
      <c r="H288" s="95"/>
      <c r="I288" s="96"/>
      <c r="J288" s="95"/>
      <c r="K288" s="102"/>
      <c r="L288" s="96"/>
      <c r="M288" s="431"/>
      <c r="N288" s="431"/>
      <c r="O288" s="26"/>
      <c r="P288" s="26"/>
      <c r="U288" s="100"/>
      <c r="V288" s="100"/>
      <c r="W288" s="100"/>
    </row>
    <row r="289" spans="3:23" x14ac:dyDescent="0.2">
      <c r="C289" s="95"/>
      <c r="D289" s="95"/>
      <c r="E289" s="96"/>
      <c r="F289" s="95"/>
      <c r="G289" s="96"/>
      <c r="H289" s="95"/>
      <c r="I289" s="96"/>
      <c r="J289" s="95"/>
      <c r="K289" s="102"/>
      <c r="L289" s="96"/>
      <c r="M289" s="431"/>
      <c r="N289" s="431"/>
      <c r="O289" s="26"/>
      <c r="P289" s="26"/>
      <c r="U289" s="100"/>
      <c r="V289" s="100"/>
      <c r="W289" s="100"/>
    </row>
    <row r="290" spans="3:23" x14ac:dyDescent="0.2">
      <c r="C290" s="95"/>
      <c r="D290" s="95"/>
      <c r="E290" s="96"/>
      <c r="F290" s="95"/>
      <c r="G290" s="96"/>
      <c r="H290" s="95"/>
      <c r="I290" s="96"/>
      <c r="J290" s="95"/>
      <c r="K290" s="102"/>
      <c r="L290" s="96"/>
      <c r="M290" s="431"/>
      <c r="N290" s="431"/>
      <c r="O290" s="26"/>
      <c r="P290" s="26"/>
      <c r="U290" s="100"/>
      <c r="V290" s="100"/>
      <c r="W290" s="100"/>
    </row>
    <row r="291" spans="3:23" x14ac:dyDescent="0.2">
      <c r="C291" s="95"/>
      <c r="D291" s="95"/>
      <c r="E291" s="96"/>
      <c r="F291" s="95"/>
      <c r="G291" s="96"/>
      <c r="H291" s="95"/>
      <c r="I291" s="96"/>
      <c r="J291" s="95"/>
      <c r="K291" s="102"/>
      <c r="L291" s="96"/>
      <c r="M291" s="431"/>
      <c r="N291" s="431"/>
      <c r="O291" s="26"/>
      <c r="P291" s="26"/>
      <c r="U291" s="100"/>
      <c r="V291" s="100"/>
      <c r="W291" s="100"/>
    </row>
    <row r="292" spans="3:23" x14ac:dyDescent="0.2">
      <c r="C292" s="95"/>
      <c r="D292" s="95"/>
      <c r="E292" s="96"/>
      <c r="F292" s="95"/>
      <c r="G292" s="96"/>
      <c r="H292" s="95"/>
      <c r="I292" s="96"/>
      <c r="J292" s="95"/>
      <c r="K292" s="102"/>
      <c r="L292" s="96"/>
      <c r="M292" s="431"/>
      <c r="N292" s="431"/>
      <c r="O292" s="26"/>
      <c r="P292" s="26"/>
      <c r="U292" s="100"/>
      <c r="V292" s="100"/>
      <c r="W292" s="100"/>
    </row>
    <row r="293" spans="3:23" x14ac:dyDescent="0.2">
      <c r="N293" s="431"/>
      <c r="O293" s="26"/>
      <c r="P293" s="26"/>
      <c r="Q293" s="431"/>
      <c r="T293" s="431"/>
    </row>
    <row r="294" spans="3:23" x14ac:dyDescent="0.2">
      <c r="N294" s="431"/>
      <c r="O294" s="26"/>
      <c r="P294" s="26"/>
      <c r="Q294" s="431"/>
      <c r="T294" s="431"/>
    </row>
    <row r="295" spans="3:23" x14ac:dyDescent="0.2">
      <c r="N295" s="431"/>
      <c r="O295" s="26"/>
      <c r="P295" s="26"/>
      <c r="Q295" s="431"/>
      <c r="T295" s="431"/>
    </row>
    <row r="296" spans="3:23" x14ac:dyDescent="0.2">
      <c r="N296" s="431"/>
      <c r="O296" s="26"/>
      <c r="P296" s="26"/>
      <c r="Q296" s="431"/>
      <c r="T296" s="431"/>
    </row>
    <row r="297" spans="3:23" x14ac:dyDescent="0.2">
      <c r="N297" s="431"/>
      <c r="O297" s="26"/>
      <c r="P297" s="26"/>
    </row>
    <row r="298" spans="3:23" x14ac:dyDescent="0.2">
      <c r="N298" s="431"/>
      <c r="O298" s="26"/>
      <c r="P298" s="26"/>
    </row>
    <row r="299" spans="3:23" x14ac:dyDescent="0.2">
      <c r="N299" s="431"/>
      <c r="O299" s="26"/>
      <c r="P299" s="26"/>
    </row>
    <row r="300" spans="3:23" x14ac:dyDescent="0.2">
      <c r="N300" s="431"/>
      <c r="O300" s="26"/>
      <c r="P300" s="26"/>
    </row>
    <row r="301" spans="3:23" x14ac:dyDescent="0.2">
      <c r="N301" s="431"/>
      <c r="O301" s="26"/>
      <c r="P301" s="26"/>
    </row>
    <row r="302" spans="3:23" x14ac:dyDescent="0.2">
      <c r="N302" s="431"/>
      <c r="O302" s="26"/>
      <c r="P302" s="26"/>
    </row>
    <row r="303" spans="3:23" x14ac:dyDescent="0.2">
      <c r="N303" s="431"/>
      <c r="O303" s="26"/>
      <c r="P303" s="26"/>
    </row>
    <row r="304" spans="3:23" x14ac:dyDescent="0.2">
      <c r="N304" s="431"/>
      <c r="O304" s="26"/>
      <c r="P304" s="26"/>
    </row>
    <row r="305" spans="14:16" x14ac:dyDescent="0.2">
      <c r="N305" s="431"/>
      <c r="O305" s="26"/>
      <c r="P305" s="26"/>
    </row>
    <row r="306" spans="14:16" x14ac:dyDescent="0.2">
      <c r="N306" s="431"/>
      <c r="O306" s="26"/>
      <c r="P306" s="26"/>
    </row>
    <row r="307" spans="14:16" x14ac:dyDescent="0.2">
      <c r="N307" s="431"/>
      <c r="O307" s="26"/>
    </row>
    <row r="308" spans="14:16" x14ac:dyDescent="0.2">
      <c r="N308" s="431"/>
      <c r="O308" s="26"/>
    </row>
    <row r="309" spans="14:16" x14ac:dyDescent="0.2">
      <c r="N309" s="431"/>
      <c r="O309" s="26"/>
    </row>
    <row r="310" spans="14:16" x14ac:dyDescent="0.2">
      <c r="N310" s="431"/>
      <c r="O310" s="26"/>
    </row>
    <row r="311" spans="14:16" x14ac:dyDescent="0.2">
      <c r="N311" s="431"/>
      <c r="O311" s="26"/>
    </row>
    <row r="312" spans="14:16" x14ac:dyDescent="0.2">
      <c r="N312" s="431"/>
      <c r="O312" s="26"/>
    </row>
    <row r="313" spans="14:16" x14ac:dyDescent="0.2">
      <c r="N313" s="431"/>
      <c r="O313" s="26"/>
    </row>
    <row r="314" spans="14:16" x14ac:dyDescent="0.2">
      <c r="N314" s="431"/>
      <c r="O314" s="26"/>
    </row>
    <row r="315" spans="14:16" x14ac:dyDescent="0.2">
      <c r="N315" s="431"/>
      <c r="O315" s="26"/>
    </row>
    <row r="316" spans="14:16" x14ac:dyDescent="0.2">
      <c r="N316" s="431"/>
      <c r="O316" s="26"/>
    </row>
    <row r="317" spans="14:16" x14ac:dyDescent="0.2">
      <c r="N317" s="431"/>
      <c r="O317" s="26"/>
    </row>
    <row r="318" spans="14:16" x14ac:dyDescent="0.2">
      <c r="N318" s="431"/>
      <c r="O318" s="26"/>
    </row>
    <row r="319" spans="14:16" x14ac:dyDescent="0.2">
      <c r="N319" s="431"/>
      <c r="O319" s="26"/>
    </row>
  </sheetData>
  <sortState ref="A244:AMJ249">
    <sortCondition ref="P244:P249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Y242"/>
  <sheetViews>
    <sheetView zoomScale="85" zoomScaleNormal="85" workbookViewId="0">
      <pane xSplit="1" topLeftCell="B1" activePane="topRight" state="frozen"/>
      <selection activeCell="A4" sqref="A4"/>
      <selection pane="topRight" activeCell="B1" sqref="B1"/>
    </sheetView>
  </sheetViews>
  <sheetFormatPr defaultColWidth="9" defaultRowHeight="14.25" x14ac:dyDescent="0.2"/>
  <cols>
    <col min="1" max="1" width="31.5" customWidth="1"/>
    <col min="2" max="2" width="24.125" style="7" customWidth="1"/>
    <col min="3" max="4" width="6.5" style="15" customWidth="1"/>
    <col min="5" max="9" width="6.5" style="2" customWidth="1"/>
    <col min="10" max="11" width="6.5" style="15" customWidth="1"/>
    <col min="12" max="12" width="6.5" style="2" customWidth="1"/>
    <col min="13" max="14" width="6.5" style="15" customWidth="1"/>
    <col min="15" max="16" width="6.5" style="2" customWidth="1"/>
    <col min="17" max="17" width="6.5" style="15" customWidth="1"/>
    <col min="18" max="19" width="6.5" style="2" customWidth="1"/>
    <col min="20" max="23" width="6.5" style="15" customWidth="1"/>
    <col min="24" max="26" width="8.125" style="2" customWidth="1"/>
    <col min="27" max="1024" width="10.75" customWidth="1"/>
  </cols>
  <sheetData>
    <row r="1" spans="1:1013" ht="29.25" x14ac:dyDescent="0.25">
      <c r="A1" s="567" t="s">
        <v>1390</v>
      </c>
      <c r="B1" s="1"/>
      <c r="AA1" s="2"/>
    </row>
    <row r="2" spans="1:1013" ht="30" x14ac:dyDescent="0.25">
      <c r="A2" s="568" t="s">
        <v>1299</v>
      </c>
      <c r="B2" s="1"/>
      <c r="AA2" s="2"/>
    </row>
    <row r="4" spans="1:1013" s="5" customFormat="1" ht="15" x14ac:dyDescent="0.25">
      <c r="A4" s="1" t="s">
        <v>98</v>
      </c>
      <c r="C4" s="25">
        <v>2005</v>
      </c>
      <c r="D4" s="25">
        <v>2006</v>
      </c>
      <c r="E4" s="8">
        <v>2007</v>
      </c>
      <c r="F4" s="8">
        <v>2008</v>
      </c>
      <c r="G4" s="8">
        <v>2009</v>
      </c>
      <c r="H4" s="8">
        <v>2010</v>
      </c>
      <c r="I4" s="8">
        <v>2011</v>
      </c>
      <c r="J4" s="25">
        <v>2012</v>
      </c>
      <c r="K4" s="25">
        <v>2013</v>
      </c>
      <c r="L4" s="8">
        <v>2014</v>
      </c>
      <c r="M4" s="25">
        <v>2015</v>
      </c>
      <c r="N4" s="25">
        <v>2016</v>
      </c>
      <c r="O4" s="8">
        <v>2017</v>
      </c>
      <c r="P4" s="6">
        <v>2017</v>
      </c>
      <c r="Q4" s="25">
        <v>2018</v>
      </c>
      <c r="R4" s="8">
        <v>2019</v>
      </c>
      <c r="S4" s="8">
        <v>2019</v>
      </c>
      <c r="T4" s="25">
        <v>2020</v>
      </c>
      <c r="U4" s="25">
        <v>2020</v>
      </c>
      <c r="V4" s="25">
        <v>2021</v>
      </c>
      <c r="W4" s="25">
        <v>2021</v>
      </c>
      <c r="X4" s="6">
        <v>2022</v>
      </c>
      <c r="Y4" s="6">
        <v>2022</v>
      </c>
      <c r="Z4" s="6"/>
    </row>
    <row r="5" spans="1:1013" s="5" customFormat="1" ht="15" x14ac:dyDescent="0.25">
      <c r="A5" s="1"/>
      <c r="C5" s="25"/>
      <c r="D5" s="25"/>
      <c r="E5" s="8"/>
      <c r="F5" s="8"/>
      <c r="G5" s="8"/>
      <c r="H5" s="8"/>
      <c r="I5" s="8"/>
      <c r="J5" s="25"/>
      <c r="K5" s="25"/>
      <c r="L5" s="8"/>
      <c r="M5" s="25"/>
      <c r="N5" s="15"/>
      <c r="O5" s="8" t="s">
        <v>314</v>
      </c>
      <c r="P5" s="8" t="s">
        <v>814</v>
      </c>
      <c r="Q5" s="15"/>
      <c r="R5" s="8" t="s">
        <v>314</v>
      </c>
      <c r="S5" s="8" t="s">
        <v>814</v>
      </c>
      <c r="T5" s="15"/>
      <c r="U5" s="15"/>
      <c r="V5" s="15"/>
      <c r="W5" s="15"/>
      <c r="X5" s="6" t="s">
        <v>314</v>
      </c>
      <c r="Y5" s="6" t="s">
        <v>814</v>
      </c>
      <c r="Z5" s="6"/>
    </row>
    <row r="6" spans="1:1013" ht="15" x14ac:dyDescent="0.25">
      <c r="A6" s="10" t="s">
        <v>99</v>
      </c>
      <c r="B6" s="13"/>
      <c r="C6" s="41"/>
      <c r="D6" s="41"/>
      <c r="E6" s="12">
        <v>6</v>
      </c>
      <c r="F6" s="12">
        <v>5</v>
      </c>
      <c r="G6" s="12">
        <v>6</v>
      </c>
      <c r="H6" s="12">
        <v>5</v>
      </c>
      <c r="I6" s="12">
        <v>6</v>
      </c>
      <c r="J6" s="41"/>
      <c r="K6" s="41"/>
      <c r="L6" s="12">
        <v>6</v>
      </c>
      <c r="M6" s="41"/>
      <c r="O6" s="33">
        <v>6</v>
      </c>
      <c r="P6" s="8">
        <v>6</v>
      </c>
      <c r="R6" s="9">
        <v>7</v>
      </c>
      <c r="S6" s="9">
        <v>7</v>
      </c>
      <c r="X6" s="9">
        <v>7</v>
      </c>
      <c r="Y6" s="9">
        <v>7</v>
      </c>
      <c r="Z6" s="9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</row>
    <row r="7" spans="1:1013" x14ac:dyDescent="0.2">
      <c r="A7" t="s">
        <v>26</v>
      </c>
      <c r="C7" s="21"/>
      <c r="D7" s="21"/>
      <c r="E7" s="4">
        <v>18.350000000000001</v>
      </c>
      <c r="F7" s="4">
        <v>7.4</v>
      </c>
      <c r="G7" s="4">
        <v>26.6666666666667</v>
      </c>
      <c r="H7" s="4">
        <v>53</v>
      </c>
      <c r="I7" s="4">
        <v>14</v>
      </c>
      <c r="J7" s="21"/>
      <c r="K7" s="21"/>
      <c r="L7" s="2">
        <v>19.670000000000002</v>
      </c>
      <c r="M7" s="21"/>
      <c r="O7" s="2">
        <v>34.17</v>
      </c>
      <c r="R7" s="2">
        <v>23.57</v>
      </c>
      <c r="X7" s="4">
        <v>10.142857142857142</v>
      </c>
    </row>
    <row r="8" spans="1:1013" x14ac:dyDescent="0.2">
      <c r="A8" t="s">
        <v>27</v>
      </c>
      <c r="C8" s="21"/>
      <c r="D8" s="21"/>
      <c r="E8" s="4">
        <v>7.5166666666666702</v>
      </c>
      <c r="F8" s="4">
        <v>7.4</v>
      </c>
      <c r="G8" s="4">
        <v>14.1666666666667</v>
      </c>
      <c r="H8" s="4">
        <v>13.4</v>
      </c>
      <c r="I8" s="4">
        <v>3.68333333333333</v>
      </c>
      <c r="J8" s="21"/>
      <c r="K8" s="21"/>
      <c r="L8" s="2">
        <v>5.67</v>
      </c>
      <c r="M8" s="21"/>
      <c r="O8" s="2">
        <v>4.83</v>
      </c>
      <c r="R8" s="2">
        <v>8.43</v>
      </c>
      <c r="X8" s="4">
        <v>2.1714285714285713</v>
      </c>
    </row>
    <row r="9" spans="1:1013" x14ac:dyDescent="0.2">
      <c r="A9" t="s">
        <v>100</v>
      </c>
      <c r="C9" s="21"/>
      <c r="D9" s="21"/>
      <c r="E9" s="4">
        <v>1.7</v>
      </c>
      <c r="F9" s="4">
        <v>3.8</v>
      </c>
      <c r="G9" s="4">
        <v>2.68333333333333</v>
      </c>
      <c r="H9" s="4">
        <v>1.22</v>
      </c>
      <c r="I9" s="4">
        <v>0.38333333333333303</v>
      </c>
      <c r="J9" s="21"/>
      <c r="K9" s="21"/>
      <c r="L9" s="2">
        <v>2.0499999999999998</v>
      </c>
      <c r="M9" s="21"/>
      <c r="O9" s="2">
        <v>0.25</v>
      </c>
      <c r="R9" s="2">
        <v>0.06</v>
      </c>
      <c r="X9" s="4">
        <v>0.35714285714285715</v>
      </c>
    </row>
    <row r="10" spans="1:1013" x14ac:dyDescent="0.2">
      <c r="A10" t="s">
        <v>322</v>
      </c>
      <c r="C10" s="21"/>
      <c r="D10" s="21"/>
      <c r="E10" s="4"/>
      <c r="F10" s="4"/>
      <c r="G10" s="4"/>
      <c r="H10" s="4"/>
      <c r="I10" s="4"/>
      <c r="J10" s="21"/>
      <c r="K10" s="21"/>
      <c r="M10" s="21"/>
      <c r="O10" s="2">
        <v>15.37</v>
      </c>
      <c r="R10" s="2">
        <v>1.17</v>
      </c>
      <c r="X10" s="4">
        <v>5.7142857142857148E-2</v>
      </c>
    </row>
    <row r="11" spans="1:1013" x14ac:dyDescent="0.2">
      <c r="A11" t="s">
        <v>17</v>
      </c>
      <c r="C11" s="21"/>
      <c r="D11" s="21"/>
      <c r="E11" s="4">
        <v>21.683333333333302</v>
      </c>
      <c r="F11" s="4">
        <v>9</v>
      </c>
      <c r="G11" s="4">
        <v>36.6666666666667</v>
      </c>
      <c r="H11" s="4">
        <v>58</v>
      </c>
      <c r="I11" s="4">
        <v>14</v>
      </c>
      <c r="J11" s="21"/>
      <c r="K11" s="21"/>
      <c r="L11" s="2">
        <v>21.17</v>
      </c>
      <c r="M11" s="21"/>
      <c r="O11" s="2">
        <v>38.33</v>
      </c>
      <c r="P11" s="2">
        <v>38.75</v>
      </c>
      <c r="R11" s="2">
        <v>32.86</v>
      </c>
      <c r="S11" s="2">
        <v>48.57</v>
      </c>
      <c r="X11" s="4">
        <v>11.714285714285714</v>
      </c>
      <c r="Y11" s="2">
        <v>75</v>
      </c>
    </row>
    <row r="12" spans="1:1013" x14ac:dyDescent="0.2">
      <c r="A12" t="s">
        <v>101</v>
      </c>
      <c r="C12" s="21"/>
      <c r="D12" s="21"/>
      <c r="E12" s="4">
        <v>48.3333333333333</v>
      </c>
      <c r="F12" s="4">
        <v>1.64</v>
      </c>
      <c r="G12" s="4">
        <v>6.1666666666666696</v>
      </c>
      <c r="H12" s="4">
        <v>11.02</v>
      </c>
      <c r="I12" s="4">
        <v>1.6666666666666701</v>
      </c>
      <c r="J12" s="21"/>
      <c r="K12" s="21"/>
      <c r="L12" s="2">
        <v>0.17</v>
      </c>
      <c r="M12" s="21"/>
      <c r="O12" s="2">
        <v>5.67</v>
      </c>
      <c r="R12" s="2">
        <v>12.86</v>
      </c>
      <c r="X12" s="4">
        <v>14.87142857142857</v>
      </c>
    </row>
    <row r="13" spans="1:1013" x14ac:dyDescent="0.2">
      <c r="A13" t="s">
        <v>114</v>
      </c>
      <c r="C13" s="21"/>
      <c r="D13" s="21"/>
      <c r="E13" s="4"/>
      <c r="F13" s="4"/>
      <c r="G13" s="4"/>
      <c r="H13" s="4"/>
      <c r="I13" s="4"/>
      <c r="J13" s="21"/>
      <c r="K13" s="21"/>
      <c r="M13" s="21"/>
      <c r="O13" s="2">
        <v>2.52</v>
      </c>
      <c r="R13" s="2">
        <v>2.71</v>
      </c>
      <c r="X13" s="4">
        <v>5.8857142857142861</v>
      </c>
    </row>
    <row r="14" spans="1:1013" x14ac:dyDescent="0.2">
      <c r="C14" s="21"/>
      <c r="D14" s="21"/>
      <c r="E14" s="4"/>
      <c r="F14" s="4"/>
      <c r="G14" s="4"/>
      <c r="H14" s="4"/>
      <c r="I14" s="4"/>
      <c r="J14" s="21"/>
      <c r="K14" s="21"/>
      <c r="M14" s="21"/>
    </row>
    <row r="15" spans="1:1013" s="5" customFormat="1" ht="15" x14ac:dyDescent="0.25">
      <c r="A15" s="1" t="s">
        <v>104</v>
      </c>
      <c r="C15" s="25"/>
      <c r="D15" s="25"/>
      <c r="E15" s="8"/>
      <c r="F15" s="8"/>
      <c r="G15" s="8"/>
      <c r="H15" s="8"/>
      <c r="I15" s="8"/>
      <c r="J15" s="25"/>
      <c r="K15" s="25"/>
      <c r="L15" s="8"/>
      <c r="M15" s="25"/>
      <c r="N15" s="15"/>
      <c r="O15" s="8"/>
      <c r="P15" s="8"/>
      <c r="Q15" s="15"/>
      <c r="R15" s="6"/>
      <c r="S15" s="6"/>
      <c r="T15" s="15"/>
      <c r="U15" s="15"/>
      <c r="V15" s="15"/>
      <c r="W15" s="15"/>
      <c r="X15" s="6"/>
      <c r="Y15" s="6"/>
      <c r="Z15" s="6"/>
    </row>
    <row r="16" spans="1:1013" s="5" customFormat="1" ht="15" x14ac:dyDescent="0.25">
      <c r="A16" s="1" t="s">
        <v>1133</v>
      </c>
      <c r="C16" s="25"/>
      <c r="D16" s="25"/>
      <c r="E16" s="8">
        <v>12</v>
      </c>
      <c r="F16" s="8">
        <v>15</v>
      </c>
      <c r="G16" s="8">
        <v>14</v>
      </c>
      <c r="H16" s="8">
        <v>18</v>
      </c>
      <c r="I16" s="8">
        <v>14</v>
      </c>
      <c r="J16" s="25"/>
      <c r="K16" s="25"/>
      <c r="L16" s="8">
        <v>14</v>
      </c>
      <c r="M16" s="25"/>
      <c r="N16" s="15"/>
      <c r="O16" s="8">
        <v>17</v>
      </c>
      <c r="P16" s="8"/>
      <c r="Q16" s="15"/>
      <c r="R16" s="6">
        <v>20</v>
      </c>
      <c r="S16" s="6"/>
      <c r="T16" s="15"/>
      <c r="U16" s="15"/>
      <c r="V16" s="15"/>
      <c r="W16" s="15"/>
      <c r="X16" s="6"/>
      <c r="Y16" s="6"/>
      <c r="Z16" s="6"/>
    </row>
    <row r="17" spans="1:26" x14ac:dyDescent="0.2">
      <c r="A17" t="s">
        <v>105</v>
      </c>
      <c r="C17" s="17"/>
      <c r="D17" s="17"/>
      <c r="E17" s="2">
        <v>6</v>
      </c>
      <c r="F17" s="2">
        <v>5</v>
      </c>
      <c r="G17" s="2">
        <v>6</v>
      </c>
      <c r="H17" s="2">
        <v>5</v>
      </c>
      <c r="I17" s="2">
        <v>3</v>
      </c>
      <c r="J17" s="17"/>
      <c r="K17" s="17"/>
      <c r="L17" s="9">
        <v>1</v>
      </c>
      <c r="M17" s="17"/>
      <c r="O17" s="2">
        <v>5</v>
      </c>
      <c r="P17" s="2">
        <v>3</v>
      </c>
      <c r="R17" s="2">
        <v>5</v>
      </c>
      <c r="X17" s="2">
        <v>7</v>
      </c>
      <c r="Y17" s="2">
        <v>2</v>
      </c>
      <c r="Z17"/>
    </row>
    <row r="18" spans="1:26" x14ac:dyDescent="0.2">
      <c r="A18" t="s">
        <v>106</v>
      </c>
      <c r="B18" s="7" t="s">
        <v>438</v>
      </c>
      <c r="R18" s="2">
        <v>2</v>
      </c>
      <c r="X18" s="2">
        <v>3</v>
      </c>
    </row>
    <row r="19" spans="1:26" x14ac:dyDescent="0.2">
      <c r="A19" t="s">
        <v>36</v>
      </c>
      <c r="B19" s="7" t="s">
        <v>37</v>
      </c>
      <c r="X19" s="2">
        <v>1</v>
      </c>
    </row>
    <row r="20" spans="1:26" x14ac:dyDescent="0.2">
      <c r="A20" t="s">
        <v>1784</v>
      </c>
      <c r="B20" s="7" t="s">
        <v>1784</v>
      </c>
      <c r="X20" s="2">
        <v>1</v>
      </c>
    </row>
    <row r="21" spans="1:26" x14ac:dyDescent="0.2">
      <c r="A21" t="s">
        <v>1801</v>
      </c>
      <c r="B21" s="7" t="s">
        <v>1801</v>
      </c>
      <c r="X21" s="2">
        <v>1</v>
      </c>
    </row>
    <row r="23" spans="1:26" x14ac:dyDescent="0.2">
      <c r="A23" s="14" t="s">
        <v>1779</v>
      </c>
      <c r="B23" s="7" t="s">
        <v>1786</v>
      </c>
      <c r="Y23" s="2">
        <v>1</v>
      </c>
    </row>
    <row r="24" spans="1:26" x14ac:dyDescent="0.2">
      <c r="A24" t="s">
        <v>15</v>
      </c>
      <c r="B24" s="7" t="s">
        <v>440</v>
      </c>
      <c r="C24" s="17"/>
      <c r="D24" s="17"/>
      <c r="F24" s="2">
        <v>1</v>
      </c>
      <c r="G24" s="2">
        <v>1</v>
      </c>
      <c r="H24" s="2">
        <v>2</v>
      </c>
      <c r="I24" s="2">
        <v>2</v>
      </c>
      <c r="J24" s="17"/>
      <c r="K24" s="17"/>
      <c r="L24" s="2">
        <v>5</v>
      </c>
      <c r="M24" s="17"/>
      <c r="O24" s="2">
        <v>5</v>
      </c>
      <c r="R24" s="2">
        <v>7</v>
      </c>
      <c r="X24" s="2">
        <v>5</v>
      </c>
      <c r="Z24"/>
    </row>
    <row r="25" spans="1:26" x14ac:dyDescent="0.2">
      <c r="A25" t="s">
        <v>477</v>
      </c>
      <c r="B25" s="7" t="s">
        <v>533</v>
      </c>
      <c r="C25" s="17"/>
      <c r="D25" s="17"/>
      <c r="J25" s="17"/>
      <c r="K25" s="17"/>
      <c r="M25" s="17"/>
      <c r="P25" s="2">
        <v>1</v>
      </c>
      <c r="S25" s="2">
        <v>1</v>
      </c>
      <c r="Y25" s="2">
        <v>2</v>
      </c>
      <c r="Z25"/>
    </row>
    <row r="26" spans="1:26" x14ac:dyDescent="0.2">
      <c r="A26" t="s">
        <v>155</v>
      </c>
      <c r="B26" s="7" t="s">
        <v>444</v>
      </c>
      <c r="C26" s="17"/>
      <c r="D26" s="17"/>
      <c r="J26" s="17"/>
      <c r="K26" s="17"/>
      <c r="M26" s="17"/>
      <c r="P26" s="2">
        <v>1</v>
      </c>
      <c r="S26" s="2">
        <v>4</v>
      </c>
      <c r="Y26" s="2">
        <v>1</v>
      </c>
      <c r="Z26"/>
    </row>
    <row r="27" spans="1:26" x14ac:dyDescent="0.2">
      <c r="A27" t="s">
        <v>247</v>
      </c>
      <c r="B27" s="7" t="s">
        <v>534</v>
      </c>
      <c r="C27" s="17"/>
      <c r="D27" s="17"/>
      <c r="J27" s="17"/>
      <c r="K27" s="17"/>
      <c r="L27" s="2">
        <v>1</v>
      </c>
      <c r="M27" s="17"/>
      <c r="S27" s="2">
        <v>3</v>
      </c>
      <c r="Z27"/>
    </row>
    <row r="28" spans="1:26" x14ac:dyDescent="0.2">
      <c r="A28" s="14" t="s">
        <v>1780</v>
      </c>
      <c r="B28" s="7" t="s">
        <v>1785</v>
      </c>
      <c r="C28" s="17"/>
      <c r="D28" s="17"/>
      <c r="J28" s="17"/>
      <c r="K28" s="17"/>
      <c r="M28" s="17"/>
      <c r="Y28" s="2">
        <v>1</v>
      </c>
      <c r="Z28"/>
    </row>
    <row r="29" spans="1:26" x14ac:dyDescent="0.2">
      <c r="A29" s="14" t="s">
        <v>292</v>
      </c>
      <c r="B29" s="39" t="s">
        <v>342</v>
      </c>
      <c r="C29" s="17"/>
      <c r="D29" s="17"/>
      <c r="F29" s="2">
        <v>1</v>
      </c>
      <c r="H29" s="2">
        <v>1</v>
      </c>
      <c r="J29" s="17"/>
      <c r="K29" s="17"/>
      <c r="L29" s="2">
        <v>1</v>
      </c>
      <c r="M29" s="17"/>
      <c r="P29" s="2">
        <v>1</v>
      </c>
      <c r="S29" s="2">
        <v>2</v>
      </c>
      <c r="Z29"/>
    </row>
    <row r="30" spans="1:26" x14ac:dyDescent="0.2">
      <c r="A30" s="14" t="s">
        <v>248</v>
      </c>
      <c r="B30" s="39" t="s">
        <v>478</v>
      </c>
      <c r="C30" s="17"/>
      <c r="D30" s="17"/>
      <c r="J30" s="17"/>
      <c r="K30" s="17"/>
      <c r="L30" s="2">
        <v>1</v>
      </c>
      <c r="M30" s="17"/>
      <c r="S30" s="2">
        <v>2</v>
      </c>
      <c r="Y30" s="2">
        <v>3</v>
      </c>
      <c r="Z30"/>
    </row>
    <row r="31" spans="1:26" x14ac:dyDescent="0.2">
      <c r="A31" s="14" t="s">
        <v>249</v>
      </c>
      <c r="B31" s="39" t="s">
        <v>630</v>
      </c>
      <c r="C31" s="17"/>
      <c r="D31" s="17"/>
      <c r="J31" s="17"/>
      <c r="K31" s="17"/>
      <c r="L31" s="2">
        <v>2</v>
      </c>
      <c r="M31" s="17"/>
      <c r="P31" s="2">
        <v>2</v>
      </c>
      <c r="S31" s="2">
        <v>3</v>
      </c>
      <c r="Z31"/>
    </row>
    <row r="32" spans="1:26" x14ac:dyDescent="0.2">
      <c r="A32" s="14" t="s">
        <v>173</v>
      </c>
      <c r="B32" s="39" t="s">
        <v>343</v>
      </c>
      <c r="C32" s="17"/>
      <c r="D32" s="17"/>
      <c r="H32" s="2">
        <v>2</v>
      </c>
      <c r="I32" s="2">
        <v>1</v>
      </c>
      <c r="J32" s="17"/>
      <c r="K32" s="17"/>
      <c r="L32" s="2">
        <v>4</v>
      </c>
      <c r="M32" s="17"/>
      <c r="P32" s="2">
        <v>4</v>
      </c>
      <c r="S32" s="2">
        <v>5</v>
      </c>
      <c r="Y32" s="2">
        <v>3</v>
      </c>
      <c r="Z32"/>
    </row>
    <row r="33" spans="1:26" x14ac:dyDescent="0.2">
      <c r="A33" s="14" t="s">
        <v>264</v>
      </c>
      <c r="B33" s="39" t="s">
        <v>631</v>
      </c>
      <c r="C33" s="17"/>
      <c r="D33" s="17"/>
      <c r="J33" s="17"/>
      <c r="K33" s="17"/>
      <c r="M33" s="17"/>
      <c r="P33" s="2">
        <v>1</v>
      </c>
      <c r="S33" s="2">
        <v>1</v>
      </c>
      <c r="Y33" s="2">
        <v>2</v>
      </c>
      <c r="Z33"/>
    </row>
    <row r="34" spans="1:26" x14ac:dyDescent="0.2">
      <c r="A34" s="14" t="s">
        <v>174</v>
      </c>
      <c r="B34" s="39" t="s">
        <v>341</v>
      </c>
      <c r="C34" s="17"/>
      <c r="D34" s="17"/>
      <c r="J34" s="17"/>
      <c r="K34" s="17"/>
      <c r="L34" s="2">
        <v>2</v>
      </c>
      <c r="M34" s="17"/>
      <c r="P34" s="2">
        <v>4</v>
      </c>
      <c r="S34" s="2">
        <v>3</v>
      </c>
      <c r="Y34" s="2">
        <v>3</v>
      </c>
      <c r="Z34"/>
    </row>
    <row r="35" spans="1:26" x14ac:dyDescent="0.2">
      <c r="A35" s="14" t="s">
        <v>269</v>
      </c>
      <c r="B35" s="39" t="s">
        <v>452</v>
      </c>
      <c r="C35" s="17"/>
      <c r="D35" s="17"/>
      <c r="J35" s="17"/>
      <c r="K35" s="17"/>
      <c r="M35" s="17"/>
      <c r="P35" s="2">
        <v>1</v>
      </c>
      <c r="S35" s="2">
        <v>1</v>
      </c>
      <c r="Z35"/>
    </row>
    <row r="36" spans="1:26" x14ac:dyDescent="0.2">
      <c r="A36" t="s">
        <v>57</v>
      </c>
      <c r="B36" s="7" t="s">
        <v>58</v>
      </c>
      <c r="C36" s="17"/>
      <c r="D36" s="17"/>
      <c r="E36" s="2">
        <v>1</v>
      </c>
      <c r="J36" s="17"/>
      <c r="K36" s="17"/>
      <c r="M36" s="17"/>
      <c r="Z36"/>
    </row>
    <row r="37" spans="1:26" x14ac:dyDescent="0.2">
      <c r="A37" t="s">
        <v>278</v>
      </c>
      <c r="B37" s="7" t="s">
        <v>949</v>
      </c>
      <c r="C37" s="17"/>
      <c r="D37" s="17"/>
      <c r="J37" s="17"/>
      <c r="K37" s="17"/>
      <c r="M37" s="17"/>
      <c r="O37" s="2">
        <v>1</v>
      </c>
      <c r="Z37"/>
    </row>
    <row r="38" spans="1:26" x14ac:dyDescent="0.2">
      <c r="A38" s="14" t="s">
        <v>825</v>
      </c>
      <c r="B38" s="39" t="s">
        <v>907</v>
      </c>
      <c r="C38" s="17"/>
      <c r="D38" s="17"/>
      <c r="J38" s="17"/>
      <c r="K38" s="17"/>
      <c r="M38" s="17"/>
      <c r="S38" s="2">
        <v>3</v>
      </c>
      <c r="Y38" s="2">
        <v>3</v>
      </c>
      <c r="Z38"/>
    </row>
    <row r="39" spans="1:26" x14ac:dyDescent="0.2">
      <c r="A39" t="s">
        <v>5</v>
      </c>
      <c r="B39" s="7" t="s">
        <v>81</v>
      </c>
      <c r="C39" s="17"/>
      <c r="D39" s="17"/>
      <c r="H39" s="2">
        <v>1</v>
      </c>
      <c r="J39" s="17"/>
      <c r="K39" s="17"/>
      <c r="M39" s="17"/>
      <c r="O39" s="2">
        <v>3</v>
      </c>
      <c r="R39" s="2">
        <v>3</v>
      </c>
      <c r="Z39"/>
    </row>
    <row r="40" spans="1:26" x14ac:dyDescent="0.2">
      <c r="A40" s="14" t="s">
        <v>1776</v>
      </c>
      <c r="B40" s="87" t="s">
        <v>1775</v>
      </c>
      <c r="C40" s="17"/>
      <c r="D40" s="17"/>
      <c r="J40" s="17"/>
      <c r="K40" s="17"/>
      <c r="M40" s="17"/>
      <c r="X40" s="2">
        <v>1</v>
      </c>
      <c r="Z40"/>
    </row>
    <row r="41" spans="1:26" x14ac:dyDescent="0.2">
      <c r="A41" t="s">
        <v>54</v>
      </c>
      <c r="B41" s="7" t="s">
        <v>870</v>
      </c>
      <c r="C41" s="17"/>
      <c r="D41" s="17"/>
      <c r="H41" s="2">
        <v>2</v>
      </c>
      <c r="J41" s="17"/>
      <c r="K41" s="17"/>
      <c r="L41" s="2">
        <v>5</v>
      </c>
      <c r="M41" s="17"/>
      <c r="O41" s="2">
        <v>5</v>
      </c>
      <c r="P41" s="2">
        <v>2</v>
      </c>
      <c r="Z41"/>
    </row>
    <row r="42" spans="1:26" x14ac:dyDescent="0.2">
      <c r="A42" s="14" t="s">
        <v>293</v>
      </c>
      <c r="B42" s="39" t="s">
        <v>356</v>
      </c>
      <c r="C42" s="17"/>
      <c r="D42" s="17"/>
      <c r="J42" s="17"/>
      <c r="K42" s="17"/>
      <c r="M42" s="17"/>
      <c r="P42" s="2">
        <v>2</v>
      </c>
      <c r="S42" s="2">
        <v>2</v>
      </c>
      <c r="Y42" s="2">
        <v>1</v>
      </c>
      <c r="Z42"/>
    </row>
    <row r="43" spans="1:26" x14ac:dyDescent="0.2">
      <c r="A43" s="14" t="s">
        <v>250</v>
      </c>
      <c r="B43" s="39" t="s">
        <v>954</v>
      </c>
      <c r="C43" s="17"/>
      <c r="D43" s="17"/>
      <c r="J43" s="17"/>
      <c r="K43" s="17"/>
      <c r="L43" s="2">
        <v>1</v>
      </c>
      <c r="M43" s="17"/>
      <c r="Z43"/>
    </row>
    <row r="44" spans="1:26" x14ac:dyDescent="0.2">
      <c r="A44" s="14" t="s">
        <v>270</v>
      </c>
      <c r="B44" s="39" t="s">
        <v>355</v>
      </c>
      <c r="C44" s="17"/>
      <c r="D44" s="17"/>
      <c r="J44" s="17"/>
      <c r="K44" s="17"/>
      <c r="M44" s="17"/>
      <c r="P44" s="2">
        <v>1</v>
      </c>
      <c r="S44" s="2">
        <v>4</v>
      </c>
      <c r="Y44" s="2">
        <v>5</v>
      </c>
      <c r="Z44"/>
    </row>
    <row r="45" spans="1:26" x14ac:dyDescent="0.2">
      <c r="A45" t="s">
        <v>286</v>
      </c>
      <c r="B45" s="7" t="s">
        <v>936</v>
      </c>
      <c r="C45" s="17"/>
      <c r="D45" s="17"/>
      <c r="J45" s="17"/>
      <c r="K45" s="17"/>
      <c r="L45" s="2">
        <v>1</v>
      </c>
      <c r="M45" s="17"/>
      <c r="O45" s="2">
        <v>3</v>
      </c>
      <c r="R45" s="2">
        <v>3</v>
      </c>
      <c r="Z45"/>
    </row>
    <row r="46" spans="1:26" x14ac:dyDescent="0.2">
      <c r="A46" t="s">
        <v>6</v>
      </c>
      <c r="B46" s="7" t="s">
        <v>441</v>
      </c>
      <c r="C46" s="17"/>
      <c r="D46" s="17"/>
      <c r="E46" s="2">
        <v>1</v>
      </c>
      <c r="H46" s="2">
        <v>3</v>
      </c>
      <c r="I46" s="2">
        <v>1</v>
      </c>
      <c r="J46" s="17"/>
      <c r="K46" s="17"/>
      <c r="M46" s="17"/>
      <c r="O46" s="2">
        <v>2</v>
      </c>
      <c r="R46" s="2">
        <v>5</v>
      </c>
      <c r="X46" s="2">
        <v>2</v>
      </c>
      <c r="Z46"/>
    </row>
    <row r="47" spans="1:26" x14ac:dyDescent="0.2">
      <c r="A47" s="14" t="s">
        <v>244</v>
      </c>
      <c r="B47" s="39" t="s">
        <v>354</v>
      </c>
      <c r="C47" s="17"/>
      <c r="D47" s="17"/>
      <c r="F47" s="2">
        <v>5</v>
      </c>
      <c r="G47" s="2">
        <v>1</v>
      </c>
      <c r="H47" s="2">
        <v>3</v>
      </c>
      <c r="J47" s="17"/>
      <c r="K47" s="17"/>
      <c r="L47" s="2">
        <v>6</v>
      </c>
      <c r="M47" s="17"/>
      <c r="P47" s="2">
        <v>3</v>
      </c>
      <c r="S47" s="2">
        <v>7</v>
      </c>
      <c r="Y47" s="2">
        <v>5</v>
      </c>
      <c r="Z47"/>
    </row>
    <row r="48" spans="1:26" x14ac:dyDescent="0.2">
      <c r="A48" t="s">
        <v>20</v>
      </c>
      <c r="B48" s="7" t="s">
        <v>319</v>
      </c>
      <c r="C48" s="17"/>
      <c r="D48" s="17"/>
      <c r="E48" s="2">
        <v>4</v>
      </c>
      <c r="F48" s="2">
        <v>5</v>
      </c>
      <c r="G48" s="2">
        <v>6</v>
      </c>
      <c r="H48" s="2">
        <v>5</v>
      </c>
      <c r="I48" s="2">
        <v>6</v>
      </c>
      <c r="J48" s="17"/>
      <c r="K48" s="17"/>
      <c r="L48" s="2">
        <v>6</v>
      </c>
      <c r="M48" s="17"/>
      <c r="O48" s="2">
        <v>6</v>
      </c>
      <c r="R48" s="2">
        <v>7</v>
      </c>
      <c r="X48" s="2">
        <v>7</v>
      </c>
      <c r="Z48"/>
    </row>
    <row r="49" spans="1:26" x14ac:dyDescent="0.2">
      <c r="A49" s="14" t="s">
        <v>176</v>
      </c>
      <c r="B49" s="39" t="s">
        <v>353</v>
      </c>
      <c r="C49" s="17"/>
      <c r="D49" s="17"/>
      <c r="F49" s="2">
        <v>1</v>
      </c>
      <c r="H49" s="2">
        <v>2</v>
      </c>
      <c r="I49" s="2">
        <v>2</v>
      </c>
      <c r="J49" s="17"/>
      <c r="K49" s="17"/>
      <c r="L49" s="2">
        <v>2</v>
      </c>
      <c r="M49" s="17"/>
      <c r="P49" s="2">
        <v>4</v>
      </c>
      <c r="S49" s="2">
        <v>4</v>
      </c>
      <c r="Y49" s="2">
        <v>5</v>
      </c>
      <c r="Z49"/>
    </row>
    <row r="50" spans="1:26" x14ac:dyDescent="0.2">
      <c r="A50" s="14" t="s">
        <v>406</v>
      </c>
      <c r="B50" s="39" t="s">
        <v>418</v>
      </c>
      <c r="C50" s="17"/>
      <c r="D50" s="17"/>
      <c r="J50" s="17"/>
      <c r="K50" s="17"/>
      <c r="M50" s="17"/>
      <c r="P50" s="2">
        <v>3</v>
      </c>
      <c r="S50" s="2">
        <v>4</v>
      </c>
      <c r="Y50" s="2">
        <v>3</v>
      </c>
      <c r="Z50"/>
    </row>
    <row r="51" spans="1:26" x14ac:dyDescent="0.2">
      <c r="A51" s="14" t="s">
        <v>1035</v>
      </c>
      <c r="B51" s="39" t="s">
        <v>1044</v>
      </c>
      <c r="C51" s="17"/>
      <c r="D51" s="17"/>
      <c r="J51" s="17"/>
      <c r="K51" s="17"/>
      <c r="M51" s="17"/>
      <c r="Y51" s="2">
        <v>1</v>
      </c>
      <c r="Z51"/>
    </row>
    <row r="52" spans="1:26" x14ac:dyDescent="0.2">
      <c r="A52" s="14" t="s">
        <v>289</v>
      </c>
      <c r="B52" s="39" t="s">
        <v>940</v>
      </c>
      <c r="C52" s="17"/>
      <c r="D52" s="17"/>
      <c r="H52" s="2">
        <v>1</v>
      </c>
      <c r="J52" s="17"/>
      <c r="K52" s="17"/>
      <c r="L52" s="2">
        <v>4</v>
      </c>
      <c r="M52" s="17"/>
      <c r="Z52"/>
    </row>
    <row r="53" spans="1:26" x14ac:dyDescent="0.2">
      <c r="A53" s="14" t="s">
        <v>483</v>
      </c>
      <c r="B53" s="39" t="s">
        <v>521</v>
      </c>
      <c r="C53" s="17"/>
      <c r="D53" s="17"/>
      <c r="J53" s="17"/>
      <c r="K53" s="17"/>
      <c r="M53" s="17"/>
      <c r="Y53" s="2">
        <v>4</v>
      </c>
      <c r="Z53"/>
    </row>
    <row r="54" spans="1:26" x14ac:dyDescent="0.2">
      <c r="A54" s="14" t="s">
        <v>295</v>
      </c>
      <c r="B54" s="39" t="s">
        <v>352</v>
      </c>
      <c r="C54" s="17"/>
      <c r="D54" s="17"/>
      <c r="H54" s="2">
        <v>1</v>
      </c>
      <c r="J54" s="17"/>
      <c r="K54" s="17"/>
      <c r="M54" s="17"/>
      <c r="P54" s="2">
        <v>1</v>
      </c>
      <c r="S54" s="2">
        <v>4</v>
      </c>
      <c r="Z54"/>
    </row>
    <row r="55" spans="1:26" x14ac:dyDescent="0.2">
      <c r="A55" s="14" t="s">
        <v>216</v>
      </c>
      <c r="B55" s="39" t="s">
        <v>351</v>
      </c>
      <c r="C55" s="17"/>
      <c r="D55" s="17"/>
      <c r="J55" s="17"/>
      <c r="K55" s="17"/>
      <c r="M55" s="17"/>
      <c r="P55" s="2">
        <v>1</v>
      </c>
      <c r="S55" s="2">
        <v>1</v>
      </c>
      <c r="Y55" s="2">
        <v>1</v>
      </c>
      <c r="Z55"/>
    </row>
    <row r="56" spans="1:26" x14ac:dyDescent="0.2">
      <c r="A56" s="14" t="s">
        <v>177</v>
      </c>
      <c r="B56" s="39" t="s">
        <v>522</v>
      </c>
      <c r="C56" s="17"/>
      <c r="D56" s="17"/>
      <c r="J56" s="17"/>
      <c r="K56" s="17"/>
      <c r="M56" s="17"/>
      <c r="S56" s="2">
        <v>1</v>
      </c>
      <c r="Y56" s="2">
        <v>1</v>
      </c>
      <c r="Z56"/>
    </row>
    <row r="57" spans="1:26" x14ac:dyDescent="0.2">
      <c r="A57" s="14" t="s">
        <v>251</v>
      </c>
      <c r="B57" s="39" t="s">
        <v>350</v>
      </c>
      <c r="C57" s="17"/>
      <c r="D57" s="17"/>
      <c r="J57" s="17"/>
      <c r="K57" s="17"/>
      <c r="L57" s="2">
        <v>1</v>
      </c>
      <c r="M57" s="17"/>
      <c r="Z57"/>
    </row>
    <row r="58" spans="1:26" x14ac:dyDescent="0.2">
      <c r="A58" s="14" t="s">
        <v>1036</v>
      </c>
      <c r="B58" s="39" t="s">
        <v>1043</v>
      </c>
      <c r="C58" s="17"/>
      <c r="D58" s="17"/>
      <c r="J58" s="17"/>
      <c r="K58" s="17"/>
      <c r="M58" s="17"/>
      <c r="Y58" s="2">
        <v>1</v>
      </c>
      <c r="Z58"/>
    </row>
    <row r="59" spans="1:26" x14ac:dyDescent="0.2">
      <c r="A59" s="14" t="s">
        <v>156</v>
      </c>
      <c r="B59" s="39" t="s">
        <v>420</v>
      </c>
      <c r="C59" s="17"/>
      <c r="D59" s="17"/>
      <c r="J59" s="17"/>
      <c r="K59" s="17"/>
      <c r="L59" s="2">
        <v>1</v>
      </c>
      <c r="M59" s="17"/>
      <c r="S59" s="2">
        <v>3</v>
      </c>
      <c r="Z59"/>
    </row>
    <row r="60" spans="1:26" x14ac:dyDescent="0.2">
      <c r="A60" t="s">
        <v>245</v>
      </c>
      <c r="B60" s="7" t="s">
        <v>327</v>
      </c>
      <c r="C60" s="17"/>
      <c r="D60" s="17"/>
      <c r="E60" s="2">
        <v>4</v>
      </c>
      <c r="F60" s="2">
        <v>4</v>
      </c>
      <c r="G60" s="2">
        <v>4</v>
      </c>
      <c r="H60" s="2">
        <v>5</v>
      </c>
      <c r="I60" s="2">
        <v>3</v>
      </c>
      <c r="J60" s="17"/>
      <c r="K60" s="17"/>
      <c r="L60" s="2">
        <v>4</v>
      </c>
      <c r="M60" s="17"/>
      <c r="O60" s="2">
        <v>5</v>
      </c>
      <c r="P60" s="2">
        <v>2</v>
      </c>
      <c r="R60" s="2">
        <v>5</v>
      </c>
      <c r="X60" s="2">
        <v>2</v>
      </c>
      <c r="Z60"/>
    </row>
    <row r="61" spans="1:26" x14ac:dyDescent="0.2">
      <c r="A61" s="14" t="s">
        <v>1076</v>
      </c>
      <c r="B61" s="87" t="s">
        <v>1119</v>
      </c>
      <c r="C61" s="17"/>
      <c r="D61" s="17"/>
      <c r="J61" s="17"/>
      <c r="K61" s="17"/>
      <c r="M61" s="17"/>
      <c r="Y61" s="2">
        <v>2</v>
      </c>
      <c r="Z61"/>
    </row>
    <row r="62" spans="1:26" x14ac:dyDescent="0.2">
      <c r="A62" s="14" t="s">
        <v>468</v>
      </c>
      <c r="B62" s="39" t="s">
        <v>449</v>
      </c>
      <c r="C62" s="17"/>
      <c r="D62" s="17"/>
      <c r="J62" s="17"/>
      <c r="K62" s="17"/>
      <c r="M62" s="17"/>
      <c r="S62" s="2">
        <v>1</v>
      </c>
      <c r="Z62"/>
    </row>
    <row r="63" spans="1:26" x14ac:dyDescent="0.2">
      <c r="A63" t="s">
        <v>122</v>
      </c>
      <c r="B63" s="7" t="s">
        <v>1337</v>
      </c>
      <c r="C63" s="17"/>
      <c r="D63" s="17"/>
      <c r="J63" s="17"/>
      <c r="K63" s="17"/>
      <c r="M63" s="17"/>
      <c r="R63" s="2">
        <v>1</v>
      </c>
      <c r="Z63"/>
    </row>
    <row r="64" spans="1:26" x14ac:dyDescent="0.2">
      <c r="A64" s="14" t="s">
        <v>832</v>
      </c>
      <c r="B64" s="87" t="s">
        <v>903</v>
      </c>
      <c r="C64" s="17"/>
      <c r="D64" s="17"/>
      <c r="J64" s="17"/>
      <c r="K64" s="17"/>
      <c r="M64" s="17"/>
      <c r="Y64" s="2">
        <v>1</v>
      </c>
      <c r="Z64"/>
    </row>
    <row r="65" spans="1:26" x14ac:dyDescent="0.2">
      <c r="A65" s="14" t="s">
        <v>486</v>
      </c>
      <c r="B65" s="39" t="s">
        <v>525</v>
      </c>
      <c r="C65" s="17"/>
      <c r="D65" s="17"/>
      <c r="J65" s="17"/>
      <c r="K65" s="17"/>
      <c r="M65" s="17"/>
      <c r="P65" s="2">
        <v>2</v>
      </c>
      <c r="S65" s="2">
        <v>6</v>
      </c>
      <c r="Y65" s="2">
        <v>7</v>
      </c>
      <c r="Z65"/>
    </row>
    <row r="66" spans="1:26" x14ac:dyDescent="0.2">
      <c r="A66" s="14" t="s">
        <v>178</v>
      </c>
      <c r="B66" s="39" t="s">
        <v>349</v>
      </c>
      <c r="C66" s="17"/>
      <c r="D66" s="17"/>
      <c r="H66" s="2">
        <v>2</v>
      </c>
      <c r="J66" s="17"/>
      <c r="K66" s="17"/>
      <c r="M66" s="17"/>
      <c r="P66" s="2">
        <v>2</v>
      </c>
      <c r="S66" s="2">
        <v>1</v>
      </c>
      <c r="Z66"/>
    </row>
    <row r="67" spans="1:26" x14ac:dyDescent="0.2">
      <c r="A67" s="14" t="s">
        <v>179</v>
      </c>
      <c r="B67" s="39" t="s">
        <v>348</v>
      </c>
      <c r="C67" s="17"/>
      <c r="D67" s="17"/>
      <c r="J67" s="17"/>
      <c r="K67" s="17"/>
      <c r="L67" s="2">
        <v>3</v>
      </c>
      <c r="M67" s="17"/>
      <c r="P67" s="2">
        <v>3</v>
      </c>
      <c r="S67" s="2">
        <v>1</v>
      </c>
      <c r="Y67" s="2">
        <v>1</v>
      </c>
      <c r="Z67"/>
    </row>
    <row r="68" spans="1:26" x14ac:dyDescent="0.2">
      <c r="A68" s="14" t="s">
        <v>234</v>
      </c>
      <c r="B68" s="39" t="s">
        <v>448</v>
      </c>
      <c r="C68" s="17"/>
      <c r="D68" s="17"/>
      <c r="F68" s="2">
        <v>4</v>
      </c>
      <c r="H68" s="2">
        <v>2</v>
      </c>
      <c r="I68" s="2">
        <v>1</v>
      </c>
      <c r="J68" s="17"/>
      <c r="K68" s="17"/>
      <c r="L68" s="2">
        <v>2</v>
      </c>
      <c r="M68" s="17"/>
      <c r="P68" s="2">
        <v>4</v>
      </c>
      <c r="S68" s="2">
        <v>5</v>
      </c>
      <c r="Y68" s="2">
        <v>5</v>
      </c>
      <c r="Z68"/>
    </row>
    <row r="69" spans="1:26" x14ac:dyDescent="0.2">
      <c r="A69" s="14" t="s">
        <v>568</v>
      </c>
      <c r="B69" s="39" t="s">
        <v>622</v>
      </c>
      <c r="C69" s="17"/>
      <c r="D69" s="17"/>
      <c r="J69" s="17"/>
      <c r="K69" s="17"/>
      <c r="M69" s="17"/>
      <c r="S69" s="2">
        <v>2</v>
      </c>
      <c r="Z69"/>
    </row>
    <row r="70" spans="1:26" x14ac:dyDescent="0.2">
      <c r="A70" s="14" t="s">
        <v>303</v>
      </c>
      <c r="B70" s="39" t="s">
        <v>421</v>
      </c>
      <c r="C70" s="17"/>
      <c r="D70" s="17"/>
      <c r="E70" s="2">
        <v>1</v>
      </c>
      <c r="F70" s="2">
        <v>1</v>
      </c>
      <c r="H70" s="2">
        <v>1</v>
      </c>
      <c r="I70" s="2">
        <v>1</v>
      </c>
      <c r="J70" s="17"/>
      <c r="K70" s="17"/>
      <c r="M70" s="17"/>
      <c r="P70" s="2">
        <v>1</v>
      </c>
      <c r="S70" s="2">
        <v>1</v>
      </c>
      <c r="Y70" s="2">
        <v>1</v>
      </c>
      <c r="Z70"/>
    </row>
    <row r="71" spans="1:26" x14ac:dyDescent="0.2">
      <c r="A71" s="14" t="s">
        <v>182</v>
      </c>
      <c r="B71" s="39" t="s">
        <v>526</v>
      </c>
      <c r="C71" s="17"/>
      <c r="D71" s="17"/>
      <c r="H71" s="2">
        <v>1</v>
      </c>
      <c r="J71" s="17"/>
      <c r="K71" s="17"/>
      <c r="L71" s="2">
        <v>3</v>
      </c>
      <c r="M71" s="17"/>
      <c r="P71" s="2">
        <v>4</v>
      </c>
      <c r="S71" s="2">
        <v>4</v>
      </c>
      <c r="Y71" s="2">
        <v>3</v>
      </c>
      <c r="Z71"/>
    </row>
    <row r="72" spans="1:26" x14ac:dyDescent="0.2">
      <c r="A72" s="14" t="s">
        <v>296</v>
      </c>
      <c r="B72" s="39" t="s">
        <v>547</v>
      </c>
      <c r="C72" s="17"/>
      <c r="D72" s="17"/>
      <c r="H72" s="2">
        <v>1</v>
      </c>
      <c r="J72" s="17"/>
      <c r="K72" s="17"/>
      <c r="L72" s="2">
        <v>4</v>
      </c>
      <c r="M72" s="17"/>
      <c r="P72" s="2">
        <v>6</v>
      </c>
      <c r="S72" s="2">
        <v>5</v>
      </c>
      <c r="Y72" s="2">
        <v>7</v>
      </c>
      <c r="Z72"/>
    </row>
    <row r="73" spans="1:26" x14ac:dyDescent="0.2">
      <c r="A73" t="s">
        <v>132</v>
      </c>
      <c r="B73" s="7" t="s">
        <v>330</v>
      </c>
      <c r="C73" s="17"/>
      <c r="D73" s="17"/>
      <c r="H73" s="2">
        <v>3</v>
      </c>
      <c r="J73" s="17"/>
      <c r="K73" s="17"/>
      <c r="M73" s="17"/>
      <c r="R73" s="2">
        <v>1</v>
      </c>
      <c r="Z73"/>
    </row>
    <row r="74" spans="1:26" x14ac:dyDescent="0.2">
      <c r="A74" s="14" t="s">
        <v>183</v>
      </c>
      <c r="B74" s="39" t="s">
        <v>345</v>
      </c>
      <c r="C74" s="17"/>
      <c r="D74" s="17"/>
      <c r="H74" s="2">
        <v>3</v>
      </c>
      <c r="J74" s="17"/>
      <c r="K74" s="17"/>
      <c r="L74" s="2">
        <v>4</v>
      </c>
      <c r="M74" s="17"/>
      <c r="P74" s="2">
        <v>3</v>
      </c>
      <c r="S74" s="2">
        <v>5</v>
      </c>
      <c r="Z74"/>
    </row>
    <row r="75" spans="1:26" x14ac:dyDescent="0.2">
      <c r="A75" s="14" t="s">
        <v>252</v>
      </c>
      <c r="B75" s="39" t="s">
        <v>528</v>
      </c>
      <c r="C75" s="17"/>
      <c r="D75" s="17"/>
      <c r="J75" s="17"/>
      <c r="K75" s="17"/>
      <c r="L75" s="2">
        <v>1</v>
      </c>
      <c r="M75" s="17"/>
      <c r="P75" s="2">
        <v>1</v>
      </c>
      <c r="S75" s="2">
        <v>1</v>
      </c>
      <c r="Z75"/>
    </row>
    <row r="76" spans="1:26" x14ac:dyDescent="0.2">
      <c r="A76" s="14" t="s">
        <v>397</v>
      </c>
      <c r="B76" s="39" t="s">
        <v>379</v>
      </c>
      <c r="C76" s="17"/>
      <c r="D76" s="17"/>
      <c r="J76" s="17"/>
      <c r="K76" s="17"/>
      <c r="M76" s="17"/>
      <c r="P76" s="2">
        <v>1</v>
      </c>
      <c r="S76" s="2">
        <v>2</v>
      </c>
      <c r="Y76" s="2">
        <v>1</v>
      </c>
      <c r="Z76"/>
    </row>
    <row r="77" spans="1:26" x14ac:dyDescent="0.2">
      <c r="A77" s="14" t="s">
        <v>409</v>
      </c>
      <c r="B77" s="39" t="s">
        <v>423</v>
      </c>
      <c r="C77" s="17"/>
      <c r="D77" s="17"/>
      <c r="J77" s="17"/>
      <c r="K77" s="17"/>
      <c r="M77" s="17"/>
      <c r="S77" s="2">
        <v>3</v>
      </c>
      <c r="Y77" s="2">
        <v>3</v>
      </c>
      <c r="Z77"/>
    </row>
    <row r="78" spans="1:26" x14ac:dyDescent="0.2">
      <c r="A78" s="14" t="s">
        <v>1453</v>
      </c>
      <c r="B78" s="87" t="s">
        <v>1436</v>
      </c>
      <c r="C78" s="17"/>
      <c r="D78" s="17"/>
      <c r="J78" s="17"/>
      <c r="K78" s="17"/>
      <c r="M78" s="17"/>
      <c r="Y78" s="2">
        <v>2</v>
      </c>
      <c r="Z78"/>
    </row>
    <row r="79" spans="1:26" x14ac:dyDescent="0.2">
      <c r="A79" s="14" t="s">
        <v>184</v>
      </c>
      <c r="B79" s="39" t="s">
        <v>424</v>
      </c>
      <c r="C79" s="17"/>
      <c r="D79" s="17"/>
      <c r="J79" s="17"/>
      <c r="K79" s="17"/>
      <c r="M79" s="17"/>
      <c r="P79" s="2">
        <v>1</v>
      </c>
      <c r="S79" s="2">
        <v>4</v>
      </c>
      <c r="Y79" s="2">
        <v>5</v>
      </c>
      <c r="Z79"/>
    </row>
    <row r="80" spans="1:26" x14ac:dyDescent="0.2">
      <c r="A80" s="14" t="s">
        <v>745</v>
      </c>
      <c r="B80" s="39" t="s">
        <v>764</v>
      </c>
      <c r="C80" s="17"/>
      <c r="D80" s="17"/>
      <c r="J80" s="17"/>
      <c r="K80" s="17"/>
      <c r="M80" s="17"/>
      <c r="P80" s="2">
        <v>2</v>
      </c>
      <c r="S80" s="2">
        <v>1</v>
      </c>
      <c r="Z80"/>
    </row>
    <row r="81" spans="1:26" x14ac:dyDescent="0.2">
      <c r="A81" s="14" t="s">
        <v>569</v>
      </c>
      <c r="B81" s="39" t="s">
        <v>634</v>
      </c>
      <c r="C81" s="17"/>
      <c r="D81" s="17"/>
      <c r="J81" s="17"/>
      <c r="K81" s="17"/>
      <c r="M81" s="17"/>
      <c r="P81" s="2">
        <v>1</v>
      </c>
      <c r="Z81"/>
    </row>
    <row r="82" spans="1:26" x14ac:dyDescent="0.2">
      <c r="A82" s="14" t="s">
        <v>746</v>
      </c>
      <c r="B82" s="87" t="s">
        <v>778</v>
      </c>
      <c r="C82" s="17"/>
      <c r="D82" s="17"/>
      <c r="J82" s="17"/>
      <c r="K82" s="17"/>
      <c r="M82" s="17"/>
      <c r="Y82" s="2">
        <v>2</v>
      </c>
      <c r="Z82"/>
    </row>
    <row r="83" spans="1:26" x14ac:dyDescent="0.2">
      <c r="A83" s="14" t="s">
        <v>185</v>
      </c>
      <c r="B83" s="39" t="s">
        <v>380</v>
      </c>
      <c r="C83" s="17"/>
      <c r="D83" s="17"/>
      <c r="E83" s="2">
        <v>1</v>
      </c>
      <c r="F83" s="2">
        <v>1</v>
      </c>
      <c r="G83" s="2">
        <v>1</v>
      </c>
      <c r="H83" s="2">
        <v>1</v>
      </c>
      <c r="J83" s="17"/>
      <c r="K83" s="17"/>
      <c r="L83" s="2">
        <v>1</v>
      </c>
      <c r="M83" s="17"/>
      <c r="P83" s="2">
        <v>1</v>
      </c>
      <c r="S83" s="2">
        <v>1</v>
      </c>
      <c r="Y83" s="2">
        <v>1</v>
      </c>
      <c r="Z83"/>
    </row>
    <row r="84" spans="1:26" x14ac:dyDescent="0.2">
      <c r="A84" s="14" t="s">
        <v>1225</v>
      </c>
      <c r="B84" s="39" t="s">
        <v>1230</v>
      </c>
      <c r="C84" s="17"/>
      <c r="D84" s="17"/>
      <c r="J84" s="17"/>
      <c r="K84" s="17"/>
      <c r="M84" s="17"/>
      <c r="Y84" s="2">
        <v>1</v>
      </c>
      <c r="Z84"/>
    </row>
    <row r="85" spans="1:26" x14ac:dyDescent="0.2">
      <c r="A85" s="14" t="s">
        <v>489</v>
      </c>
      <c r="B85" s="39" t="s">
        <v>531</v>
      </c>
      <c r="C85" s="17"/>
      <c r="D85" s="17"/>
      <c r="J85" s="17"/>
      <c r="K85" s="17"/>
      <c r="M85" s="17"/>
      <c r="P85" s="2">
        <v>1</v>
      </c>
      <c r="S85" s="2">
        <v>2</v>
      </c>
      <c r="Y85" s="2">
        <v>2</v>
      </c>
      <c r="Z85"/>
    </row>
    <row r="86" spans="1:26" x14ac:dyDescent="0.2">
      <c r="A86" t="s">
        <v>28</v>
      </c>
      <c r="B86" s="7" t="s">
        <v>332</v>
      </c>
      <c r="C86" s="17"/>
      <c r="D86" s="17"/>
      <c r="F86" s="2">
        <v>5</v>
      </c>
      <c r="G86" s="2">
        <v>6</v>
      </c>
      <c r="H86" s="2">
        <v>2</v>
      </c>
      <c r="I86" s="2">
        <v>1</v>
      </c>
      <c r="J86" s="17"/>
      <c r="K86" s="17"/>
      <c r="L86" s="2">
        <v>6</v>
      </c>
      <c r="M86" s="17"/>
      <c r="O86" s="2">
        <v>6</v>
      </c>
      <c r="P86" s="2">
        <v>2</v>
      </c>
      <c r="R86" s="2">
        <v>5</v>
      </c>
      <c r="X86" s="2">
        <v>4</v>
      </c>
      <c r="Z86"/>
    </row>
    <row r="87" spans="1:26" x14ac:dyDescent="0.2">
      <c r="A87" t="s">
        <v>29</v>
      </c>
      <c r="B87" s="7" t="s">
        <v>333</v>
      </c>
      <c r="C87" s="17"/>
      <c r="D87" s="17"/>
      <c r="F87" s="2">
        <v>2</v>
      </c>
      <c r="G87" s="2">
        <v>3</v>
      </c>
      <c r="H87" s="2">
        <v>2</v>
      </c>
      <c r="I87" s="2">
        <v>1</v>
      </c>
      <c r="J87" s="17"/>
      <c r="K87" s="17"/>
      <c r="L87" s="2">
        <v>6</v>
      </c>
      <c r="M87" s="17"/>
      <c r="O87" s="2">
        <v>6</v>
      </c>
      <c r="P87" s="2">
        <v>2</v>
      </c>
      <c r="R87" s="2">
        <v>6</v>
      </c>
      <c r="X87" s="2">
        <v>4</v>
      </c>
      <c r="Z87"/>
    </row>
    <row r="88" spans="1:26" x14ac:dyDescent="0.2">
      <c r="A88" s="14" t="s">
        <v>253</v>
      </c>
      <c r="B88" s="39" t="s">
        <v>377</v>
      </c>
      <c r="C88" s="17"/>
      <c r="D88" s="17"/>
      <c r="J88" s="17"/>
      <c r="K88" s="17"/>
      <c r="L88" s="2">
        <v>1</v>
      </c>
      <c r="M88" s="17"/>
      <c r="Z88"/>
    </row>
    <row r="89" spans="1:26" x14ac:dyDescent="0.2">
      <c r="A89" s="14" t="s">
        <v>186</v>
      </c>
      <c r="B89" s="39" t="s">
        <v>376</v>
      </c>
      <c r="C89" s="17"/>
      <c r="D89" s="17"/>
      <c r="H89" s="2">
        <v>2</v>
      </c>
      <c r="J89" s="17"/>
      <c r="K89" s="17"/>
      <c r="L89" s="2">
        <v>1</v>
      </c>
      <c r="M89" s="17"/>
      <c r="P89" s="2">
        <v>4</v>
      </c>
      <c r="S89" s="2">
        <v>6</v>
      </c>
      <c r="Y89" s="2">
        <v>4</v>
      </c>
      <c r="Z89"/>
    </row>
    <row r="90" spans="1:26" x14ac:dyDescent="0.2">
      <c r="A90" s="14" t="s">
        <v>297</v>
      </c>
      <c r="B90" s="39" t="s">
        <v>663</v>
      </c>
      <c r="C90" s="17"/>
      <c r="D90" s="17"/>
      <c r="J90" s="17"/>
      <c r="K90" s="17"/>
      <c r="M90" s="17"/>
      <c r="S90" s="2">
        <v>1</v>
      </c>
      <c r="Z90"/>
    </row>
    <row r="91" spans="1:26" x14ac:dyDescent="0.2">
      <c r="A91" t="s">
        <v>1328</v>
      </c>
      <c r="B91" s="7" t="s">
        <v>1336</v>
      </c>
      <c r="C91" s="17"/>
      <c r="D91" s="17"/>
      <c r="J91" s="17"/>
      <c r="K91" s="17"/>
      <c r="M91" s="17"/>
      <c r="R91" s="2">
        <v>1</v>
      </c>
      <c r="Z91"/>
    </row>
    <row r="92" spans="1:26" x14ac:dyDescent="0.2">
      <c r="A92" s="14" t="s">
        <v>187</v>
      </c>
      <c r="B92" s="39" t="s">
        <v>375</v>
      </c>
      <c r="C92" s="17"/>
      <c r="D92" s="17"/>
      <c r="F92" s="2">
        <v>2</v>
      </c>
      <c r="J92" s="17"/>
      <c r="K92" s="17"/>
      <c r="L92" s="2">
        <v>2</v>
      </c>
      <c r="M92" s="17"/>
      <c r="P92" s="2">
        <v>3</v>
      </c>
      <c r="S92" s="2">
        <v>3</v>
      </c>
      <c r="Z92"/>
    </row>
    <row r="93" spans="1:26" x14ac:dyDescent="0.2">
      <c r="A93" s="14" t="s">
        <v>254</v>
      </c>
      <c r="B93" s="39" t="s">
        <v>924</v>
      </c>
      <c r="C93" s="17"/>
      <c r="D93" s="17"/>
      <c r="J93" s="17"/>
      <c r="K93" s="17"/>
      <c r="L93" s="2">
        <v>1</v>
      </c>
      <c r="M93" s="17"/>
      <c r="S93" s="2">
        <v>1</v>
      </c>
      <c r="Z93"/>
    </row>
    <row r="94" spans="1:26" x14ac:dyDescent="0.2">
      <c r="A94" s="14" t="s">
        <v>291</v>
      </c>
      <c r="B94" s="39" t="s">
        <v>426</v>
      </c>
      <c r="C94" s="17"/>
      <c r="D94" s="17"/>
      <c r="J94" s="17"/>
      <c r="K94" s="17"/>
      <c r="M94" s="17"/>
      <c r="P94" s="2">
        <v>1</v>
      </c>
      <c r="S94" s="2">
        <v>3</v>
      </c>
      <c r="Y94" s="2">
        <v>1</v>
      </c>
      <c r="Z94"/>
    </row>
    <row r="95" spans="1:26" x14ac:dyDescent="0.2">
      <c r="A95" s="14" t="s">
        <v>157</v>
      </c>
      <c r="B95" s="39" t="s">
        <v>518</v>
      </c>
      <c r="C95" s="17"/>
      <c r="D95" s="17"/>
      <c r="J95" s="17"/>
      <c r="K95" s="17"/>
      <c r="L95" s="2">
        <v>1</v>
      </c>
      <c r="M95" s="17"/>
      <c r="S95" s="2">
        <v>1</v>
      </c>
      <c r="Y95" s="2">
        <v>1</v>
      </c>
      <c r="Z95"/>
    </row>
    <row r="96" spans="1:26" x14ac:dyDescent="0.2">
      <c r="A96" s="14" t="s">
        <v>189</v>
      </c>
      <c r="B96" s="39" t="s">
        <v>373</v>
      </c>
      <c r="C96" s="17"/>
      <c r="D96" s="17"/>
      <c r="J96" s="17"/>
      <c r="K96" s="17"/>
      <c r="M96" s="17"/>
      <c r="P96" s="2">
        <v>2</v>
      </c>
      <c r="S96" s="2">
        <v>3</v>
      </c>
      <c r="X96" s="2">
        <v>2</v>
      </c>
      <c r="Y96" s="2">
        <v>2</v>
      </c>
      <c r="Z96"/>
    </row>
    <row r="97" spans="1:26" x14ac:dyDescent="0.2">
      <c r="A97" s="14" t="s">
        <v>820</v>
      </c>
      <c r="B97" s="39" t="s">
        <v>912</v>
      </c>
      <c r="C97" s="17"/>
      <c r="D97" s="17"/>
      <c r="J97" s="17"/>
      <c r="K97" s="17"/>
      <c r="M97" s="17"/>
      <c r="S97" s="2">
        <v>1</v>
      </c>
      <c r="Y97" s="2">
        <v>1</v>
      </c>
      <c r="Z97"/>
    </row>
    <row r="98" spans="1:26" x14ac:dyDescent="0.2">
      <c r="A98" s="14" t="s">
        <v>514</v>
      </c>
      <c r="B98" s="39" t="s">
        <v>515</v>
      </c>
      <c r="C98" s="17"/>
      <c r="D98" s="17"/>
      <c r="J98" s="17"/>
      <c r="K98" s="17"/>
      <c r="M98" s="17"/>
      <c r="P98" s="2">
        <v>1</v>
      </c>
      <c r="Z98"/>
    </row>
    <row r="99" spans="1:26" x14ac:dyDescent="0.2">
      <c r="A99" s="14" t="s">
        <v>13</v>
      </c>
      <c r="B99" s="39" t="s">
        <v>372</v>
      </c>
      <c r="C99" s="17"/>
      <c r="D99" s="17"/>
      <c r="G99" s="2">
        <v>1</v>
      </c>
      <c r="J99" s="17"/>
      <c r="K99" s="17"/>
      <c r="L99" s="2">
        <v>1</v>
      </c>
      <c r="M99" s="17"/>
      <c r="O99" s="2">
        <v>1</v>
      </c>
      <c r="R99" s="2">
        <v>1</v>
      </c>
      <c r="Z99"/>
    </row>
    <row r="100" spans="1:26" x14ac:dyDescent="0.2">
      <c r="A100" s="14" t="s">
        <v>575</v>
      </c>
      <c r="B100" s="39" t="s">
        <v>759</v>
      </c>
      <c r="C100" s="17"/>
      <c r="D100" s="17"/>
      <c r="J100" s="17"/>
      <c r="K100" s="17"/>
      <c r="M100" s="17"/>
      <c r="P100" s="2">
        <v>1</v>
      </c>
      <c r="Z100"/>
    </row>
    <row r="101" spans="1:26" x14ac:dyDescent="0.2">
      <c r="A101" s="14" t="s">
        <v>190</v>
      </c>
      <c r="B101" s="39" t="s">
        <v>371</v>
      </c>
      <c r="C101" s="17"/>
      <c r="D101" s="17"/>
      <c r="F101" s="2">
        <v>2</v>
      </c>
      <c r="H101" s="2">
        <v>4</v>
      </c>
      <c r="I101" s="2">
        <v>1</v>
      </c>
      <c r="J101" s="17"/>
      <c r="K101" s="17"/>
      <c r="L101" s="2">
        <v>5</v>
      </c>
      <c r="M101" s="17"/>
      <c r="P101" s="2">
        <v>5</v>
      </c>
      <c r="S101" s="2">
        <v>6</v>
      </c>
      <c r="Y101" s="2">
        <v>4</v>
      </c>
      <c r="Z101"/>
    </row>
    <row r="102" spans="1:26" x14ac:dyDescent="0.2">
      <c r="A102" s="14" t="s">
        <v>255</v>
      </c>
      <c r="B102" s="39" t="s">
        <v>662</v>
      </c>
      <c r="C102" s="17"/>
      <c r="D102" s="17"/>
      <c r="J102" s="17"/>
      <c r="K102" s="17"/>
      <c r="L102" s="2">
        <v>1</v>
      </c>
      <c r="M102" s="17"/>
      <c r="Z102"/>
    </row>
    <row r="103" spans="1:26" x14ac:dyDescent="0.2">
      <c r="A103" s="14" t="s">
        <v>158</v>
      </c>
      <c r="B103" s="87" t="s">
        <v>370</v>
      </c>
      <c r="C103" s="17"/>
      <c r="D103" s="17"/>
      <c r="J103" s="17"/>
      <c r="K103" s="17"/>
      <c r="M103" s="17"/>
      <c r="Y103" s="2">
        <v>1</v>
      </c>
      <c r="Z103"/>
    </row>
    <row r="104" spans="1:26" x14ac:dyDescent="0.2">
      <c r="A104" s="14" t="s">
        <v>256</v>
      </c>
      <c r="B104" s="39" t="s">
        <v>368</v>
      </c>
      <c r="C104" s="17"/>
      <c r="D104" s="17"/>
      <c r="J104" s="17"/>
      <c r="K104" s="17"/>
      <c r="L104" s="2">
        <v>2</v>
      </c>
      <c r="M104" s="17"/>
      <c r="P104" s="2">
        <v>3</v>
      </c>
      <c r="S104" s="2">
        <v>4</v>
      </c>
      <c r="Y104" s="2">
        <v>4</v>
      </c>
      <c r="Z104"/>
    </row>
    <row r="105" spans="1:26" x14ac:dyDescent="0.2">
      <c r="A105" s="14" t="s">
        <v>396</v>
      </c>
      <c r="B105" s="39" t="s">
        <v>367</v>
      </c>
      <c r="C105" s="17"/>
      <c r="D105" s="17"/>
      <c r="J105" s="17"/>
      <c r="K105" s="17"/>
      <c r="M105" s="17"/>
      <c r="P105" s="2">
        <v>2</v>
      </c>
      <c r="S105" s="2">
        <v>3</v>
      </c>
      <c r="Z105"/>
    </row>
    <row r="106" spans="1:26" x14ac:dyDescent="0.2">
      <c r="A106" s="14" t="s">
        <v>192</v>
      </c>
      <c r="B106" s="87" t="s">
        <v>366</v>
      </c>
      <c r="C106" s="17"/>
      <c r="D106" s="17"/>
      <c r="J106" s="17"/>
      <c r="K106" s="17"/>
      <c r="M106" s="17"/>
      <c r="Y106" s="2">
        <v>1</v>
      </c>
      <c r="Z106"/>
    </row>
    <row r="107" spans="1:26" x14ac:dyDescent="0.2">
      <c r="A107" s="14" t="s">
        <v>579</v>
      </c>
      <c r="B107" s="39" t="s">
        <v>675</v>
      </c>
      <c r="C107" s="17"/>
      <c r="D107" s="17"/>
      <c r="J107" s="17"/>
      <c r="K107" s="17"/>
      <c r="M107" s="17"/>
      <c r="P107" s="2">
        <v>2</v>
      </c>
      <c r="Z107"/>
    </row>
    <row r="108" spans="1:26" x14ac:dyDescent="0.2">
      <c r="A108" t="s">
        <v>267</v>
      </c>
      <c r="B108" s="7" t="s">
        <v>934</v>
      </c>
      <c r="C108" s="17"/>
      <c r="D108" s="17"/>
      <c r="E108" s="2">
        <v>1</v>
      </c>
      <c r="G108" s="2">
        <v>1</v>
      </c>
      <c r="J108" s="17"/>
      <c r="K108" s="17"/>
      <c r="M108" s="17"/>
      <c r="Z108"/>
    </row>
    <row r="109" spans="1:26" x14ac:dyDescent="0.2">
      <c r="A109" s="14" t="s">
        <v>257</v>
      </c>
      <c r="B109" s="39" t="s">
        <v>661</v>
      </c>
      <c r="C109" s="17"/>
      <c r="D109" s="17"/>
      <c r="J109" s="17"/>
      <c r="K109" s="17"/>
      <c r="L109" s="2">
        <v>3</v>
      </c>
      <c r="M109" s="17"/>
      <c r="P109" s="2">
        <v>2</v>
      </c>
      <c r="S109" s="2">
        <v>1</v>
      </c>
      <c r="Y109" s="2">
        <v>1</v>
      </c>
      <c r="Z109"/>
    </row>
    <row r="110" spans="1:26" x14ac:dyDescent="0.2">
      <c r="A110" t="s">
        <v>24</v>
      </c>
      <c r="B110" s="7" t="s">
        <v>320</v>
      </c>
      <c r="C110" s="17"/>
      <c r="D110" s="17"/>
      <c r="E110" s="2">
        <v>5</v>
      </c>
      <c r="F110" s="2">
        <v>2</v>
      </c>
      <c r="G110" s="2">
        <v>4</v>
      </c>
      <c r="H110" s="2">
        <v>3</v>
      </c>
      <c r="I110" s="2">
        <v>5</v>
      </c>
      <c r="J110" s="17"/>
      <c r="K110" s="17"/>
      <c r="L110" s="2">
        <v>5</v>
      </c>
      <c r="M110" s="17"/>
      <c r="O110" s="2">
        <v>6</v>
      </c>
      <c r="R110" s="2">
        <v>7</v>
      </c>
      <c r="S110" s="2">
        <v>1</v>
      </c>
      <c r="X110" s="2">
        <v>6</v>
      </c>
      <c r="Z110"/>
    </row>
    <row r="111" spans="1:26" x14ac:dyDescent="0.2">
      <c r="A111" s="14" t="s">
        <v>193</v>
      </c>
      <c r="B111" s="39" t="s">
        <v>364</v>
      </c>
      <c r="C111" s="17"/>
      <c r="D111" s="17"/>
      <c r="J111" s="17"/>
      <c r="K111" s="17"/>
      <c r="M111" s="17"/>
      <c r="S111" s="2">
        <v>3</v>
      </c>
      <c r="Y111" s="2">
        <v>3</v>
      </c>
      <c r="Z111"/>
    </row>
    <row r="112" spans="1:26" x14ac:dyDescent="0.2">
      <c r="A112" s="14" t="s">
        <v>194</v>
      </c>
      <c r="B112" s="39" t="s">
        <v>703</v>
      </c>
      <c r="C112" s="17"/>
      <c r="D112" s="17"/>
      <c r="J112" s="17"/>
      <c r="K112" s="17"/>
      <c r="M112" s="17"/>
      <c r="S112" s="2">
        <v>2</v>
      </c>
      <c r="Y112" s="2">
        <v>1</v>
      </c>
      <c r="Z112"/>
    </row>
    <row r="113" spans="1:26" x14ac:dyDescent="0.2">
      <c r="A113" s="14" t="s">
        <v>307</v>
      </c>
      <c r="B113" s="39" t="s">
        <v>363</v>
      </c>
      <c r="C113" s="17"/>
      <c r="D113" s="17"/>
      <c r="E113" s="2">
        <v>1</v>
      </c>
      <c r="J113" s="17"/>
      <c r="K113" s="17"/>
      <c r="M113" s="17"/>
      <c r="S113" s="2">
        <v>1</v>
      </c>
      <c r="Z113"/>
    </row>
    <row r="114" spans="1:26" x14ac:dyDescent="0.2">
      <c r="A114" s="14" t="s">
        <v>258</v>
      </c>
      <c r="B114" s="39" t="s">
        <v>461</v>
      </c>
      <c r="C114" s="17"/>
      <c r="D114" s="17"/>
      <c r="J114" s="17"/>
      <c r="K114" s="17"/>
      <c r="L114" s="2">
        <v>3</v>
      </c>
      <c r="M114" s="17"/>
      <c r="P114" s="2">
        <v>2</v>
      </c>
      <c r="S114" s="2">
        <v>1</v>
      </c>
      <c r="Y114" s="2">
        <v>2</v>
      </c>
      <c r="Z114"/>
    </row>
    <row r="115" spans="1:26" x14ac:dyDescent="0.2">
      <c r="A115" t="s">
        <v>124</v>
      </c>
      <c r="B115" s="7" t="s">
        <v>1789</v>
      </c>
      <c r="C115" s="17"/>
      <c r="D115" s="17"/>
      <c r="F115" s="2">
        <v>1</v>
      </c>
      <c r="J115" s="17"/>
      <c r="K115" s="17"/>
      <c r="M115" s="17"/>
      <c r="R115" s="2">
        <v>2</v>
      </c>
      <c r="Z115"/>
    </row>
    <row r="116" spans="1:26" x14ac:dyDescent="0.2">
      <c r="A116" t="s">
        <v>134</v>
      </c>
      <c r="B116" s="7" t="s">
        <v>334</v>
      </c>
      <c r="C116" s="17"/>
      <c r="D116" s="17"/>
      <c r="F116" s="2">
        <v>1</v>
      </c>
      <c r="J116" s="17"/>
      <c r="K116" s="17"/>
      <c r="M116" s="17"/>
      <c r="O116" s="2">
        <v>2</v>
      </c>
      <c r="Z116"/>
    </row>
    <row r="117" spans="1:26" x14ac:dyDescent="0.2">
      <c r="A117" s="14" t="s">
        <v>474</v>
      </c>
      <c r="B117" s="39" t="s">
        <v>537</v>
      </c>
      <c r="C117" s="17"/>
      <c r="D117" s="17"/>
      <c r="J117" s="17"/>
      <c r="K117" s="17"/>
      <c r="M117" s="17"/>
      <c r="P117" s="2">
        <v>4</v>
      </c>
      <c r="S117" s="2">
        <v>5</v>
      </c>
      <c r="Y117" s="2">
        <v>3</v>
      </c>
      <c r="Z117"/>
    </row>
    <row r="118" spans="1:26" x14ac:dyDescent="0.2">
      <c r="A118" s="14" t="s">
        <v>465</v>
      </c>
      <c r="B118" s="87" t="s">
        <v>460</v>
      </c>
      <c r="C118"/>
      <c r="D118"/>
      <c r="J118"/>
      <c r="K118"/>
      <c r="M118"/>
      <c r="Y118" s="2">
        <v>1</v>
      </c>
      <c r="Z118"/>
    </row>
    <row r="119" spans="1:26" x14ac:dyDescent="0.2">
      <c r="A119" s="14" t="s">
        <v>299</v>
      </c>
      <c r="B119" s="39" t="s">
        <v>459</v>
      </c>
      <c r="C119" s="17"/>
      <c r="D119" s="17"/>
      <c r="H119" s="2">
        <v>1</v>
      </c>
      <c r="J119" s="17"/>
      <c r="K119" s="17"/>
      <c r="L119" s="2">
        <v>2</v>
      </c>
      <c r="M119" s="17"/>
      <c r="P119" s="2">
        <v>2</v>
      </c>
      <c r="S119" s="2">
        <v>4</v>
      </c>
      <c r="Y119" s="2">
        <v>5</v>
      </c>
      <c r="Z119"/>
    </row>
    <row r="120" spans="1:26" x14ac:dyDescent="0.2">
      <c r="A120" s="14" t="s">
        <v>109</v>
      </c>
      <c r="B120" s="39" t="s">
        <v>362</v>
      </c>
      <c r="C120" s="17"/>
      <c r="D120" s="17"/>
      <c r="F120" s="2">
        <v>2</v>
      </c>
      <c r="G120" s="2">
        <v>1</v>
      </c>
      <c r="H120" s="2">
        <v>2</v>
      </c>
      <c r="I120" s="2">
        <v>1</v>
      </c>
      <c r="J120" s="17"/>
      <c r="K120" s="17"/>
      <c r="L120" s="2">
        <v>1</v>
      </c>
      <c r="M120" s="17"/>
      <c r="P120" s="2">
        <v>1</v>
      </c>
      <c r="R120" s="2">
        <v>3</v>
      </c>
      <c r="S120" s="2">
        <v>4</v>
      </c>
      <c r="X120" s="2">
        <v>4</v>
      </c>
      <c r="Y120" s="2">
        <v>5</v>
      </c>
      <c r="Z120"/>
    </row>
    <row r="121" spans="1:26" x14ac:dyDescent="0.2">
      <c r="A121" s="14" t="s">
        <v>195</v>
      </c>
      <c r="B121" s="39" t="s">
        <v>361</v>
      </c>
      <c r="C121" s="17"/>
      <c r="D121" s="17"/>
      <c r="E121" s="2">
        <v>3</v>
      </c>
      <c r="F121" s="2">
        <v>3</v>
      </c>
      <c r="G121" s="2">
        <v>2</v>
      </c>
      <c r="H121" s="2">
        <v>3</v>
      </c>
      <c r="I121" s="2">
        <v>2</v>
      </c>
      <c r="J121" s="17"/>
      <c r="K121" s="17"/>
      <c r="L121" s="2">
        <v>6</v>
      </c>
      <c r="M121" s="17"/>
      <c r="P121" s="2">
        <v>5</v>
      </c>
      <c r="S121" s="2">
        <v>7</v>
      </c>
      <c r="Y121" s="2">
        <v>7</v>
      </c>
      <c r="Z121"/>
    </row>
    <row r="122" spans="1:26" x14ac:dyDescent="0.2">
      <c r="A122" s="14" t="s">
        <v>196</v>
      </c>
      <c r="B122" s="39" t="s">
        <v>360</v>
      </c>
      <c r="C122" s="17"/>
      <c r="D122" s="17"/>
      <c r="J122" s="17"/>
      <c r="K122" s="17"/>
      <c r="M122" s="17"/>
      <c r="S122" s="2">
        <v>1</v>
      </c>
      <c r="Y122" s="2">
        <v>2</v>
      </c>
      <c r="Z122"/>
    </row>
    <row r="123" spans="1:26" x14ac:dyDescent="0.2">
      <c r="A123" s="14" t="s">
        <v>59</v>
      </c>
      <c r="B123" s="39" t="s">
        <v>60</v>
      </c>
      <c r="C123" s="17"/>
      <c r="D123" s="17"/>
      <c r="J123" s="17"/>
      <c r="K123" s="17"/>
      <c r="M123" s="17"/>
      <c r="P123" s="2">
        <v>1</v>
      </c>
      <c r="S123" s="2">
        <v>1</v>
      </c>
      <c r="Z123"/>
    </row>
    <row r="124" spans="1:26" x14ac:dyDescent="0.2">
      <c r="A124" t="s">
        <v>22</v>
      </c>
      <c r="B124" s="7" t="s">
        <v>935</v>
      </c>
      <c r="C124" s="17"/>
      <c r="D124" s="17"/>
      <c r="E124" s="2">
        <v>1</v>
      </c>
      <c r="F124" s="2">
        <v>1</v>
      </c>
      <c r="G124" s="2">
        <v>1</v>
      </c>
      <c r="H124" s="2">
        <v>2</v>
      </c>
      <c r="I124" s="2">
        <v>1</v>
      </c>
      <c r="J124" s="17"/>
      <c r="K124" s="17"/>
      <c r="L124" s="2">
        <v>2</v>
      </c>
      <c r="M124" s="17"/>
      <c r="O124" s="2">
        <v>5</v>
      </c>
      <c r="R124" s="2">
        <v>6</v>
      </c>
      <c r="X124" s="2">
        <v>7</v>
      </c>
      <c r="Z124"/>
    </row>
    <row r="125" spans="1:26" x14ac:dyDescent="0.2">
      <c r="A125" s="14" t="s">
        <v>198</v>
      </c>
      <c r="B125" s="39" t="s">
        <v>508</v>
      </c>
      <c r="C125" s="17"/>
      <c r="D125" s="17"/>
      <c r="J125" s="17"/>
      <c r="K125" s="17"/>
      <c r="M125" s="17"/>
      <c r="P125" s="2">
        <v>1</v>
      </c>
      <c r="S125" s="2">
        <v>4</v>
      </c>
      <c r="X125" s="2">
        <v>1</v>
      </c>
      <c r="Y125" s="2">
        <v>4</v>
      </c>
      <c r="Z125"/>
    </row>
    <row r="126" spans="1:26" x14ac:dyDescent="0.2">
      <c r="A126" s="14" t="s">
        <v>980</v>
      </c>
      <c r="B126" s="39" t="s">
        <v>994</v>
      </c>
      <c r="C126" s="17"/>
      <c r="D126" s="17"/>
      <c r="J126" s="17"/>
      <c r="K126" s="17"/>
      <c r="M126" s="17"/>
      <c r="P126" s="2">
        <v>1</v>
      </c>
      <c r="Z126"/>
    </row>
    <row r="127" spans="1:26" x14ac:dyDescent="0.2">
      <c r="A127" t="s">
        <v>7</v>
      </c>
      <c r="B127" s="7" t="s">
        <v>1806</v>
      </c>
      <c r="C127" s="17"/>
      <c r="D127" s="17"/>
      <c r="E127" s="2">
        <v>5</v>
      </c>
      <c r="F127" s="2">
        <v>5</v>
      </c>
      <c r="G127" s="2">
        <v>6</v>
      </c>
      <c r="H127" s="2">
        <v>5</v>
      </c>
      <c r="I127" s="2">
        <v>6</v>
      </c>
      <c r="J127" s="17"/>
      <c r="K127" s="17"/>
      <c r="L127" s="2">
        <v>2</v>
      </c>
      <c r="M127" s="17"/>
      <c r="O127" s="2">
        <v>6</v>
      </c>
      <c r="R127" s="2">
        <v>6</v>
      </c>
      <c r="X127" s="2">
        <v>5</v>
      </c>
      <c r="Z127"/>
    </row>
    <row r="128" spans="1:26" x14ac:dyDescent="0.2">
      <c r="A128" s="14" t="s">
        <v>199</v>
      </c>
      <c r="B128" s="39" t="s">
        <v>359</v>
      </c>
      <c r="C128" s="17"/>
      <c r="D128" s="17"/>
      <c r="F128" s="2">
        <v>1</v>
      </c>
      <c r="G128" s="2">
        <v>1</v>
      </c>
      <c r="H128" s="2">
        <v>1</v>
      </c>
      <c r="J128" s="17"/>
      <c r="K128" s="17"/>
      <c r="L128" s="2">
        <v>4</v>
      </c>
      <c r="M128" s="17"/>
      <c r="P128" s="2">
        <v>2</v>
      </c>
      <c r="S128" s="2">
        <v>4</v>
      </c>
      <c r="Y128" s="2">
        <v>3</v>
      </c>
      <c r="Z128"/>
    </row>
    <row r="129" spans="1:26" x14ac:dyDescent="0.2">
      <c r="A129" s="14" t="s">
        <v>259</v>
      </c>
      <c r="B129" s="39" t="s">
        <v>640</v>
      </c>
      <c r="C129" s="17"/>
      <c r="D129" s="17"/>
      <c r="J129" s="17"/>
      <c r="K129" s="17"/>
      <c r="L129" s="2">
        <v>1</v>
      </c>
      <c r="M129" s="17"/>
      <c r="Z129"/>
    </row>
    <row r="130" spans="1:26" x14ac:dyDescent="0.2">
      <c r="A130" s="14" t="s">
        <v>260</v>
      </c>
      <c r="B130" s="39" t="s">
        <v>787</v>
      </c>
      <c r="C130" s="17"/>
      <c r="D130" s="17"/>
      <c r="J130" s="17"/>
      <c r="K130" s="17"/>
      <c r="L130" s="2">
        <v>1</v>
      </c>
      <c r="M130" s="17"/>
      <c r="P130" s="2">
        <v>1</v>
      </c>
      <c r="S130" s="2">
        <v>2</v>
      </c>
      <c r="Y130" s="2">
        <v>3</v>
      </c>
      <c r="Z130"/>
    </row>
    <row r="131" spans="1:26" x14ac:dyDescent="0.2">
      <c r="A131" t="s">
        <v>11</v>
      </c>
      <c r="B131" s="7" t="s">
        <v>47</v>
      </c>
      <c r="C131" s="17"/>
      <c r="D131" s="17"/>
      <c r="E131" s="2">
        <v>3</v>
      </c>
      <c r="F131" s="2">
        <v>3</v>
      </c>
      <c r="G131" s="2">
        <v>3</v>
      </c>
      <c r="H131" s="2">
        <v>2</v>
      </c>
      <c r="I131" s="2">
        <v>1</v>
      </c>
      <c r="J131" s="17"/>
      <c r="K131" s="17"/>
      <c r="L131" s="2">
        <v>5</v>
      </c>
      <c r="M131" s="17"/>
      <c r="O131" s="2">
        <v>6</v>
      </c>
      <c r="R131" s="2">
        <v>5</v>
      </c>
      <c r="X131" s="2">
        <v>3</v>
      </c>
      <c r="Z131"/>
    </row>
    <row r="132" spans="1:26" x14ac:dyDescent="0.2">
      <c r="A132" s="14" t="s">
        <v>135</v>
      </c>
      <c r="B132" s="39" t="s">
        <v>318</v>
      </c>
      <c r="C132" s="17"/>
      <c r="D132" s="17"/>
      <c r="G132" s="2">
        <v>1</v>
      </c>
      <c r="H132" s="2">
        <v>2</v>
      </c>
      <c r="J132" s="17"/>
      <c r="K132" s="17"/>
      <c r="M132" s="17"/>
      <c r="Z132"/>
    </row>
    <row r="133" spans="1:26" x14ac:dyDescent="0.2">
      <c r="A133" s="14" t="s">
        <v>590</v>
      </c>
      <c r="B133" s="39" t="s">
        <v>614</v>
      </c>
      <c r="C133" s="17"/>
      <c r="D133" s="17"/>
      <c r="J133" s="17"/>
      <c r="K133" s="17"/>
      <c r="M133" s="17"/>
      <c r="S133" s="2">
        <v>1</v>
      </c>
      <c r="Y133" s="2">
        <v>1</v>
      </c>
      <c r="Z133"/>
    </row>
    <row r="134" spans="1:26" x14ac:dyDescent="0.2">
      <c r="A134" t="s">
        <v>226</v>
      </c>
      <c r="B134" s="7" t="s">
        <v>337</v>
      </c>
      <c r="C134" s="17"/>
      <c r="D134" s="17"/>
      <c r="E134" s="2">
        <v>1</v>
      </c>
      <c r="F134" s="2">
        <v>1</v>
      </c>
      <c r="J134" s="17"/>
      <c r="K134" s="17"/>
      <c r="M134" s="17"/>
      <c r="Z134"/>
    </row>
    <row r="135" spans="1:26" x14ac:dyDescent="0.2">
      <c r="A135" s="14" t="s">
        <v>591</v>
      </c>
      <c r="B135" s="39" t="s">
        <v>611</v>
      </c>
      <c r="C135" s="17"/>
      <c r="D135" s="17"/>
      <c r="J135" s="17"/>
      <c r="K135" s="17"/>
      <c r="M135" s="17"/>
      <c r="S135" s="2">
        <v>1</v>
      </c>
      <c r="Z135"/>
    </row>
    <row r="136" spans="1:26" x14ac:dyDescent="0.2">
      <c r="A136" t="s">
        <v>8</v>
      </c>
      <c r="B136" s="7" t="s">
        <v>336</v>
      </c>
      <c r="C136" s="17"/>
      <c r="D136" s="17"/>
      <c r="J136" s="17"/>
      <c r="K136" s="17"/>
      <c r="M136" s="17"/>
      <c r="R136" s="2">
        <v>2</v>
      </c>
      <c r="X136" s="2">
        <v>1</v>
      </c>
      <c r="Z136"/>
    </row>
    <row r="137" spans="1:26" x14ac:dyDescent="0.2">
      <c r="A137" s="14" t="s">
        <v>471</v>
      </c>
      <c r="B137" s="87" t="s">
        <v>472</v>
      </c>
      <c r="C137" s="17"/>
      <c r="D137" s="17"/>
      <c r="J137" s="17"/>
      <c r="K137" s="17"/>
      <c r="M137" s="17"/>
      <c r="X137" s="2">
        <v>1</v>
      </c>
      <c r="Z137"/>
    </row>
    <row r="138" spans="1:26" x14ac:dyDescent="0.2">
      <c r="A138" s="14" t="s">
        <v>200</v>
      </c>
      <c r="B138" s="39" t="s">
        <v>735</v>
      </c>
      <c r="C138" s="17"/>
      <c r="D138" s="17"/>
      <c r="J138" s="17"/>
      <c r="K138" s="17"/>
      <c r="L138" s="2">
        <v>2</v>
      </c>
      <c r="M138" s="17"/>
      <c r="P138" s="2">
        <v>3</v>
      </c>
      <c r="S138" s="2">
        <v>3</v>
      </c>
      <c r="Y138" s="2">
        <v>5</v>
      </c>
      <c r="Z138"/>
    </row>
    <row r="139" spans="1:26" x14ac:dyDescent="0.2">
      <c r="A139" t="s">
        <v>138</v>
      </c>
      <c r="B139" s="7" t="s">
        <v>339</v>
      </c>
      <c r="C139" s="17"/>
      <c r="D139" s="17"/>
      <c r="E139" s="2">
        <v>3</v>
      </c>
      <c r="F139" s="2">
        <v>2</v>
      </c>
      <c r="G139" s="2">
        <v>6</v>
      </c>
      <c r="H139" s="2">
        <v>1</v>
      </c>
      <c r="I139" s="2">
        <v>1</v>
      </c>
      <c r="J139" s="17"/>
      <c r="K139" s="17"/>
      <c r="L139" s="2">
        <v>4</v>
      </c>
      <c r="M139" s="17"/>
      <c r="O139" s="2">
        <v>5</v>
      </c>
      <c r="R139" s="2">
        <v>5</v>
      </c>
      <c r="X139" s="2">
        <v>2</v>
      </c>
      <c r="Z139"/>
    </row>
    <row r="140" spans="1:26" x14ac:dyDescent="0.2">
      <c r="A140" s="14" t="s">
        <v>201</v>
      </c>
      <c r="B140" s="39" t="s">
        <v>358</v>
      </c>
      <c r="C140" s="17"/>
      <c r="D140" s="17"/>
      <c r="G140" s="2">
        <v>1</v>
      </c>
      <c r="H140" s="2">
        <v>1</v>
      </c>
      <c r="J140" s="17"/>
      <c r="K140" s="17"/>
      <c r="L140" s="2">
        <v>2</v>
      </c>
      <c r="M140" s="17"/>
      <c r="P140" s="2">
        <v>3</v>
      </c>
      <c r="R140" s="2">
        <v>1</v>
      </c>
      <c r="S140" s="2">
        <v>6</v>
      </c>
      <c r="X140" s="2">
        <v>1</v>
      </c>
      <c r="Y140" s="2">
        <v>4</v>
      </c>
      <c r="Z140"/>
    </row>
    <row r="141" spans="1:26" x14ac:dyDescent="0.2">
      <c r="A141" s="14" t="s">
        <v>308</v>
      </c>
      <c r="B141" s="39" t="s">
        <v>506</v>
      </c>
      <c r="C141" s="17"/>
      <c r="D141" s="17"/>
      <c r="F141" s="2">
        <v>2</v>
      </c>
      <c r="J141" s="17"/>
      <c r="K141" s="17"/>
      <c r="M141" s="17"/>
      <c r="Z141"/>
    </row>
    <row r="142" spans="1:26" x14ac:dyDescent="0.2">
      <c r="A142" t="s">
        <v>1329</v>
      </c>
      <c r="B142" s="7" t="s">
        <v>1334</v>
      </c>
      <c r="C142" s="17"/>
      <c r="D142" s="17"/>
      <c r="J142" s="17"/>
      <c r="K142" s="17"/>
      <c r="M142" s="17"/>
      <c r="R142" s="2">
        <v>1</v>
      </c>
      <c r="Z142"/>
    </row>
    <row r="143" spans="1:26" x14ac:dyDescent="0.2">
      <c r="A143" s="14" t="s">
        <v>261</v>
      </c>
      <c r="B143" s="39" t="s">
        <v>939</v>
      </c>
      <c r="C143" s="17"/>
      <c r="D143" s="17"/>
      <c r="J143" s="17"/>
      <c r="K143" s="17"/>
      <c r="L143" s="2">
        <v>1</v>
      </c>
      <c r="M143" s="17"/>
      <c r="P143" s="2">
        <v>1</v>
      </c>
      <c r="S143" s="2">
        <v>1</v>
      </c>
      <c r="Z143"/>
    </row>
    <row r="144" spans="1:26" x14ac:dyDescent="0.2">
      <c r="A144" t="s">
        <v>268</v>
      </c>
      <c r="B144" s="7" t="s">
        <v>470</v>
      </c>
      <c r="C144" s="17"/>
      <c r="D144" s="17"/>
      <c r="H144" s="2">
        <v>1</v>
      </c>
      <c r="J144" s="17"/>
      <c r="K144" s="17"/>
      <c r="L144" s="2">
        <v>2</v>
      </c>
      <c r="M144" s="17"/>
      <c r="R144" s="2">
        <v>1</v>
      </c>
      <c r="X144" s="2">
        <v>1</v>
      </c>
      <c r="Z144"/>
    </row>
    <row r="145" spans="1:26" x14ac:dyDescent="0.2">
      <c r="A145" s="14" t="s">
        <v>500</v>
      </c>
      <c r="B145" s="87" t="s">
        <v>505</v>
      </c>
      <c r="C145" s="17"/>
      <c r="D145" s="17"/>
      <c r="J145" s="17"/>
      <c r="K145" s="17"/>
      <c r="M145" s="17"/>
      <c r="Y145" s="2">
        <v>1</v>
      </c>
      <c r="Z145"/>
    </row>
    <row r="146" spans="1:26" x14ac:dyDescent="0.2">
      <c r="A146" s="14" t="s">
        <v>167</v>
      </c>
      <c r="B146" s="39" t="s">
        <v>393</v>
      </c>
      <c r="C146" s="17"/>
      <c r="D146" s="17"/>
      <c r="F146" s="2">
        <v>1</v>
      </c>
      <c r="H146" s="2">
        <v>2</v>
      </c>
      <c r="I146" s="2">
        <v>1</v>
      </c>
      <c r="J146" s="17"/>
      <c r="K146" s="17"/>
      <c r="L146" s="2">
        <v>4</v>
      </c>
      <c r="M146" s="17"/>
      <c r="P146" s="2">
        <v>4</v>
      </c>
      <c r="S146" s="2">
        <v>6</v>
      </c>
      <c r="Y146" s="2">
        <v>4</v>
      </c>
      <c r="Z146"/>
    </row>
    <row r="147" spans="1:26" x14ac:dyDescent="0.2">
      <c r="A147" t="s">
        <v>309</v>
      </c>
      <c r="B147" s="7" t="s">
        <v>504</v>
      </c>
      <c r="C147" s="17"/>
      <c r="D147" s="17"/>
      <c r="H147" s="2">
        <v>1</v>
      </c>
      <c r="J147" s="17"/>
      <c r="K147" s="17"/>
      <c r="M147" s="17"/>
      <c r="Z147"/>
    </row>
    <row r="148" spans="1:26" x14ac:dyDescent="0.2">
      <c r="A148" t="s">
        <v>202</v>
      </c>
      <c r="B148" s="7" t="s">
        <v>392</v>
      </c>
      <c r="C148" s="17"/>
      <c r="D148" s="17"/>
      <c r="G148" s="2">
        <v>1</v>
      </c>
      <c r="H148" s="2">
        <v>2</v>
      </c>
      <c r="I148" s="2">
        <v>1</v>
      </c>
      <c r="J148" s="17"/>
      <c r="K148" s="17"/>
      <c r="L148" s="2">
        <v>3</v>
      </c>
      <c r="M148" s="17"/>
      <c r="P148" s="2">
        <v>2</v>
      </c>
      <c r="S148" s="2">
        <v>2</v>
      </c>
      <c r="Y148" s="2">
        <v>1</v>
      </c>
      <c r="Z148"/>
    </row>
    <row r="149" spans="1:26" x14ac:dyDescent="0.2">
      <c r="A149" t="s">
        <v>203</v>
      </c>
      <c r="B149" s="7" t="s">
        <v>391</v>
      </c>
      <c r="C149" s="17"/>
      <c r="D149" s="17"/>
      <c r="F149" s="2">
        <v>1</v>
      </c>
      <c r="H149" s="2">
        <v>2</v>
      </c>
      <c r="I149" s="2">
        <v>1</v>
      </c>
      <c r="J149" s="17"/>
      <c r="K149" s="17"/>
      <c r="L149" s="2">
        <v>4</v>
      </c>
      <c r="M149" s="17"/>
      <c r="P149" s="2">
        <v>3</v>
      </c>
      <c r="S149" s="2">
        <v>2</v>
      </c>
      <c r="Y149" s="2">
        <v>1</v>
      </c>
      <c r="Z149"/>
    </row>
    <row r="150" spans="1:26" x14ac:dyDescent="0.2">
      <c r="A150" t="s">
        <v>300</v>
      </c>
      <c r="B150" s="7" t="s">
        <v>503</v>
      </c>
      <c r="C150" s="17"/>
      <c r="D150" s="17"/>
      <c r="J150" s="17"/>
      <c r="K150" s="17"/>
      <c r="M150" s="17"/>
      <c r="P150" s="2">
        <v>1</v>
      </c>
      <c r="Z150"/>
    </row>
    <row r="151" spans="1:26" x14ac:dyDescent="0.2">
      <c r="A151" t="s">
        <v>1330</v>
      </c>
      <c r="B151" s="7" t="s">
        <v>1335</v>
      </c>
      <c r="C151" s="17"/>
      <c r="D151" s="17"/>
      <c r="J151" s="17"/>
      <c r="K151" s="17"/>
      <c r="M151" s="17"/>
      <c r="S151" s="2">
        <v>1</v>
      </c>
      <c r="Z151"/>
    </row>
    <row r="152" spans="1:26" x14ac:dyDescent="0.2">
      <c r="A152" t="s">
        <v>204</v>
      </c>
      <c r="B152" s="7" t="s">
        <v>909</v>
      </c>
      <c r="C152" s="17"/>
      <c r="D152" s="17"/>
      <c r="G152" s="2">
        <v>1</v>
      </c>
      <c r="J152" s="17"/>
      <c r="K152" s="17"/>
      <c r="M152" s="17"/>
      <c r="Z152"/>
    </row>
    <row r="153" spans="1:26" x14ac:dyDescent="0.2">
      <c r="A153" t="s">
        <v>169</v>
      </c>
      <c r="B153" s="7" t="s">
        <v>390</v>
      </c>
      <c r="C153" s="17"/>
      <c r="D153" s="17"/>
      <c r="F153" s="2">
        <v>4</v>
      </c>
      <c r="H153" s="2">
        <v>5</v>
      </c>
      <c r="I153" s="2">
        <v>2</v>
      </c>
      <c r="J153" s="17"/>
      <c r="K153" s="17"/>
      <c r="L153" s="2">
        <v>5</v>
      </c>
      <c r="M153" s="17"/>
      <c r="P153" s="2">
        <v>5</v>
      </c>
      <c r="S153" s="2">
        <v>7</v>
      </c>
      <c r="Y153" s="2">
        <v>4</v>
      </c>
      <c r="Z153"/>
    </row>
    <row r="154" spans="1:26" x14ac:dyDescent="0.2">
      <c r="A154" t="s">
        <v>839</v>
      </c>
      <c r="B154" s="7" t="s">
        <v>897</v>
      </c>
      <c r="C154" s="17"/>
      <c r="D154" s="17"/>
      <c r="J154" s="17"/>
      <c r="K154" s="17"/>
      <c r="M154" s="17"/>
      <c r="P154" s="2">
        <v>1</v>
      </c>
      <c r="S154" s="2">
        <v>1</v>
      </c>
      <c r="Y154" s="2">
        <v>1</v>
      </c>
      <c r="Z154"/>
    </row>
    <row r="155" spans="1:26" x14ac:dyDescent="0.2">
      <c r="A155" t="s">
        <v>9</v>
      </c>
      <c r="B155" s="7" t="s">
        <v>442</v>
      </c>
      <c r="C155" s="17"/>
      <c r="D155" s="17"/>
      <c r="I155" s="2">
        <v>1</v>
      </c>
      <c r="J155" s="17"/>
      <c r="K155" s="17"/>
      <c r="M155" s="17"/>
      <c r="Z155"/>
    </row>
    <row r="156" spans="1:26" x14ac:dyDescent="0.2">
      <c r="A156" t="s">
        <v>206</v>
      </c>
      <c r="B156" s="7" t="s">
        <v>502</v>
      </c>
      <c r="C156" s="17"/>
      <c r="D156" s="17"/>
      <c r="J156" s="17"/>
      <c r="K156" s="17"/>
      <c r="M156" s="17"/>
      <c r="S156" s="2">
        <v>2</v>
      </c>
      <c r="Y156" s="2">
        <v>1</v>
      </c>
      <c r="Z156"/>
    </row>
    <row r="157" spans="1:26" x14ac:dyDescent="0.2">
      <c r="A157" t="s">
        <v>275</v>
      </c>
      <c r="B157" s="7" t="s">
        <v>436</v>
      </c>
      <c r="C157" s="17"/>
      <c r="D157" s="17"/>
      <c r="J157" s="17"/>
      <c r="K157" s="17"/>
      <c r="M157" s="17"/>
      <c r="S157" s="2">
        <v>2</v>
      </c>
      <c r="Y157" s="2">
        <v>2</v>
      </c>
      <c r="Z157"/>
    </row>
    <row r="158" spans="1:26" x14ac:dyDescent="0.2">
      <c r="A158" t="s">
        <v>262</v>
      </c>
      <c r="B158" s="7" t="s">
        <v>389</v>
      </c>
      <c r="C158" s="17"/>
      <c r="D158" s="17"/>
      <c r="H158" s="2">
        <v>3</v>
      </c>
      <c r="I158" s="2">
        <v>2</v>
      </c>
      <c r="J158" s="17"/>
      <c r="K158" s="17"/>
      <c r="L158" s="2">
        <v>3</v>
      </c>
      <c r="M158" s="17"/>
      <c r="P158" s="2">
        <v>3</v>
      </c>
      <c r="S158" s="2">
        <v>4</v>
      </c>
      <c r="Y158" s="2">
        <v>3</v>
      </c>
      <c r="Z158"/>
    </row>
    <row r="159" spans="1:26" x14ac:dyDescent="0.2">
      <c r="A159" t="s">
        <v>414</v>
      </c>
      <c r="B159" s="7" t="s">
        <v>437</v>
      </c>
      <c r="C159" s="17"/>
      <c r="D159" s="17"/>
      <c r="J159" s="17"/>
      <c r="K159" s="17"/>
      <c r="M159" s="17"/>
      <c r="S159" s="2">
        <v>1</v>
      </c>
      <c r="Z159"/>
    </row>
    <row r="160" spans="1:26" x14ac:dyDescent="0.2">
      <c r="C160" s="17"/>
      <c r="D160" s="17"/>
      <c r="J160" s="17"/>
      <c r="K160" s="17"/>
      <c r="M160" s="17"/>
      <c r="Z160"/>
    </row>
    <row r="161" spans="1:26" x14ac:dyDescent="0.2">
      <c r="A161" t="s">
        <v>55</v>
      </c>
      <c r="B161" s="7" t="s">
        <v>388</v>
      </c>
      <c r="C161" s="17"/>
      <c r="D161" s="17"/>
      <c r="F161" s="2">
        <v>1</v>
      </c>
      <c r="J161" s="17"/>
      <c r="K161" s="17"/>
      <c r="L161" s="2">
        <v>2</v>
      </c>
      <c r="M161" s="17"/>
      <c r="P161" s="2">
        <v>1</v>
      </c>
      <c r="S161" s="2">
        <v>1</v>
      </c>
      <c r="Y161" s="2">
        <v>3</v>
      </c>
      <c r="Z161"/>
    </row>
    <row r="162" spans="1:26" x14ac:dyDescent="0.2">
      <c r="A162" t="s">
        <v>208</v>
      </c>
      <c r="B162" s="7" t="s">
        <v>783</v>
      </c>
      <c r="C162" s="17"/>
      <c r="D162" s="17"/>
      <c r="J162" s="17"/>
      <c r="K162" s="17"/>
      <c r="M162" s="17"/>
      <c r="S162" s="2">
        <v>1</v>
      </c>
      <c r="Z162"/>
    </row>
    <row r="163" spans="1:26" x14ac:dyDescent="0.2">
      <c r="A163" t="s">
        <v>667</v>
      </c>
      <c r="B163" s="7" t="s">
        <v>674</v>
      </c>
      <c r="C163" s="17"/>
      <c r="D163" s="17"/>
      <c r="J163" s="17"/>
      <c r="K163" s="17"/>
      <c r="M163" s="17"/>
      <c r="P163" s="2">
        <v>1</v>
      </c>
      <c r="Y163" s="2">
        <v>1</v>
      </c>
      <c r="Z163"/>
    </row>
    <row r="164" spans="1:26" x14ac:dyDescent="0.2">
      <c r="A164" t="s">
        <v>1018</v>
      </c>
      <c r="B164" s="7" t="s">
        <v>1332</v>
      </c>
      <c r="C164" s="17"/>
      <c r="D164" s="17"/>
      <c r="J164" s="17"/>
      <c r="K164" s="17"/>
      <c r="M164" s="17"/>
      <c r="S164" s="2">
        <v>1</v>
      </c>
      <c r="Z164"/>
    </row>
    <row r="165" spans="1:26" x14ac:dyDescent="0.2">
      <c r="A165" t="s">
        <v>1190</v>
      </c>
      <c r="B165" s="7" t="s">
        <v>1191</v>
      </c>
      <c r="C165" s="17"/>
      <c r="D165" s="17"/>
      <c r="J165" s="17"/>
      <c r="K165" s="17"/>
      <c r="M165" s="17"/>
      <c r="Y165" s="2">
        <v>1</v>
      </c>
      <c r="Z165"/>
    </row>
    <row r="166" spans="1:26" x14ac:dyDescent="0.2">
      <c r="A166" s="14" t="s">
        <v>38</v>
      </c>
      <c r="B166" s="39" t="s">
        <v>652</v>
      </c>
      <c r="C166" s="17"/>
      <c r="D166" s="17"/>
      <c r="J166" s="17"/>
      <c r="K166" s="17"/>
      <c r="L166" s="2">
        <v>1</v>
      </c>
      <c r="M166" s="17"/>
      <c r="P166" s="2">
        <v>1</v>
      </c>
      <c r="Y166" s="2">
        <v>1</v>
      </c>
      <c r="Z166"/>
    </row>
    <row r="167" spans="1:26" x14ac:dyDescent="0.2">
      <c r="A167" s="14" t="s">
        <v>561</v>
      </c>
      <c r="B167" s="39" t="s">
        <v>648</v>
      </c>
      <c r="C167" s="17"/>
      <c r="D167" s="17"/>
      <c r="J167" s="17"/>
      <c r="K167" s="17"/>
      <c r="M167" s="17"/>
      <c r="S167" s="2">
        <v>1</v>
      </c>
      <c r="Z167"/>
    </row>
    <row r="168" spans="1:26" x14ac:dyDescent="0.2">
      <c r="A168" t="s">
        <v>209</v>
      </c>
      <c r="B168" s="7" t="s">
        <v>386</v>
      </c>
      <c r="C168" s="17"/>
      <c r="D168" s="17"/>
      <c r="I168" s="2">
        <v>1</v>
      </c>
      <c r="J168" s="17"/>
      <c r="K168" s="17"/>
      <c r="M168" s="17"/>
      <c r="Z168"/>
    </row>
    <row r="169" spans="1:26" x14ac:dyDescent="0.2">
      <c r="A169" t="s">
        <v>981</v>
      </c>
      <c r="B169" s="7" t="s">
        <v>942</v>
      </c>
      <c r="C169" s="17"/>
      <c r="D169" s="17"/>
      <c r="J169" s="17"/>
      <c r="K169" s="17"/>
      <c r="M169" s="17"/>
      <c r="P169" s="2">
        <v>2</v>
      </c>
      <c r="S169" s="2">
        <v>1</v>
      </c>
      <c r="Y169" s="2">
        <v>4</v>
      </c>
      <c r="Z169"/>
    </row>
    <row r="170" spans="1:26" x14ac:dyDescent="0.2">
      <c r="A170" t="s">
        <v>562</v>
      </c>
      <c r="B170" s="7" t="s">
        <v>647</v>
      </c>
      <c r="C170" s="17"/>
      <c r="D170" s="17"/>
      <c r="J170" s="17"/>
      <c r="K170" s="17"/>
      <c r="M170" s="17"/>
      <c r="S170" s="2">
        <v>1</v>
      </c>
      <c r="Z170"/>
    </row>
    <row r="171" spans="1:26" x14ac:dyDescent="0.2">
      <c r="A171" t="s">
        <v>831</v>
      </c>
      <c r="B171" s="7" t="s">
        <v>919</v>
      </c>
      <c r="C171" s="17"/>
      <c r="D171" s="17"/>
      <c r="J171" s="17"/>
      <c r="K171" s="17"/>
      <c r="M171" s="17"/>
      <c r="Y171" s="2">
        <v>1</v>
      </c>
      <c r="Z171"/>
    </row>
    <row r="172" spans="1:26" x14ac:dyDescent="0.2">
      <c r="A172" t="s">
        <v>48</v>
      </c>
      <c r="B172" s="7" t="s">
        <v>387</v>
      </c>
      <c r="C172" s="17"/>
      <c r="D172" s="17"/>
      <c r="F172" s="2">
        <v>1</v>
      </c>
      <c r="J172" s="17"/>
      <c r="K172" s="17"/>
      <c r="M172" s="17"/>
      <c r="Z172"/>
    </row>
    <row r="173" spans="1:26" x14ac:dyDescent="0.2">
      <c r="A173" t="s">
        <v>563</v>
      </c>
      <c r="B173" s="7" t="s">
        <v>646</v>
      </c>
      <c r="P173" s="2">
        <v>1</v>
      </c>
    </row>
    <row r="174" spans="1:26" x14ac:dyDescent="0.2">
      <c r="A174" t="s">
        <v>982</v>
      </c>
      <c r="B174" s="7" t="s">
        <v>993</v>
      </c>
      <c r="P174" s="2">
        <v>1</v>
      </c>
    </row>
    <row r="175" spans="1:26" x14ac:dyDescent="0.2">
      <c r="A175" t="s">
        <v>983</v>
      </c>
      <c r="B175" s="7" t="s">
        <v>992</v>
      </c>
      <c r="P175" s="2">
        <v>1</v>
      </c>
      <c r="S175" s="2">
        <v>1</v>
      </c>
    </row>
    <row r="176" spans="1:26" x14ac:dyDescent="0.2">
      <c r="A176" t="s">
        <v>484</v>
      </c>
      <c r="B176" s="7" t="s">
        <v>523</v>
      </c>
      <c r="Y176" s="2">
        <v>1</v>
      </c>
    </row>
    <row r="177" spans="1:26" x14ac:dyDescent="0.2">
      <c r="A177" t="s">
        <v>223</v>
      </c>
      <c r="B177" s="7" t="s">
        <v>645</v>
      </c>
      <c r="Y177" s="2">
        <v>1</v>
      </c>
    </row>
    <row r="178" spans="1:26" x14ac:dyDescent="0.2">
      <c r="A178" t="s">
        <v>212</v>
      </c>
      <c r="B178" s="7" t="s">
        <v>695</v>
      </c>
      <c r="P178" s="2">
        <v>1</v>
      </c>
      <c r="Y178" s="2">
        <v>1</v>
      </c>
    </row>
    <row r="179" spans="1:26" x14ac:dyDescent="0.2">
      <c r="A179" t="s">
        <v>1020</v>
      </c>
      <c r="B179" s="7" t="s">
        <v>1108</v>
      </c>
      <c r="S179" s="2">
        <v>2</v>
      </c>
    </row>
    <row r="180" spans="1:26" x14ac:dyDescent="0.2">
      <c r="A180" t="s">
        <v>1360</v>
      </c>
      <c r="B180" s="7" t="s">
        <v>1373</v>
      </c>
      <c r="Y180" s="2">
        <v>1</v>
      </c>
    </row>
    <row r="181" spans="1:26" x14ac:dyDescent="0.2">
      <c r="A181" t="s">
        <v>684</v>
      </c>
      <c r="B181" s="7" t="s">
        <v>1506</v>
      </c>
      <c r="Y181" s="2">
        <v>1</v>
      </c>
    </row>
    <row r="182" spans="1:26" x14ac:dyDescent="0.2">
      <c r="A182" t="s">
        <v>984</v>
      </c>
      <c r="B182" s="7" t="s">
        <v>991</v>
      </c>
      <c r="P182" s="2">
        <v>1</v>
      </c>
      <c r="Y182" s="2">
        <v>1</v>
      </c>
    </row>
    <row r="183" spans="1:26" x14ac:dyDescent="0.2">
      <c r="A183" t="s">
        <v>1004</v>
      </c>
      <c r="B183" s="7" t="s">
        <v>1009</v>
      </c>
      <c r="S183" s="2">
        <v>1</v>
      </c>
      <c r="Y183" s="2">
        <v>2</v>
      </c>
    </row>
    <row r="184" spans="1:26" x14ac:dyDescent="0.2">
      <c r="A184" t="s">
        <v>1022</v>
      </c>
      <c r="Y184" s="2">
        <v>1</v>
      </c>
    </row>
    <row r="185" spans="1:26" x14ac:dyDescent="0.2">
      <c r="A185" t="s">
        <v>842</v>
      </c>
      <c r="B185" s="7" t="s">
        <v>921</v>
      </c>
      <c r="P185" s="2">
        <v>1</v>
      </c>
      <c r="S185" s="2">
        <v>1</v>
      </c>
      <c r="Y185" s="2">
        <v>2</v>
      </c>
    </row>
    <row r="186" spans="1:26" x14ac:dyDescent="0.2">
      <c r="A186" t="s">
        <v>1023</v>
      </c>
      <c r="B186" s="7" t="s">
        <v>542</v>
      </c>
      <c r="S186" s="2">
        <v>1</v>
      </c>
    </row>
    <row r="187" spans="1:26" x14ac:dyDescent="0.2">
      <c r="A187" s="14" t="s">
        <v>39</v>
      </c>
      <c r="B187" s="39" t="s">
        <v>937</v>
      </c>
      <c r="C187" s="17"/>
      <c r="D187" s="17"/>
      <c r="J187" s="17"/>
      <c r="K187" s="17"/>
      <c r="L187" s="2">
        <v>1</v>
      </c>
      <c r="M187" s="17"/>
      <c r="Z187"/>
    </row>
    <row r="188" spans="1:26" x14ac:dyDescent="0.2">
      <c r="A188" s="14" t="s">
        <v>493</v>
      </c>
      <c r="B188" s="7" t="s">
        <v>517</v>
      </c>
      <c r="C188" s="17"/>
      <c r="D188" s="17"/>
      <c r="J188" s="17"/>
      <c r="K188" s="17"/>
      <c r="M188" s="17"/>
      <c r="S188" s="2">
        <v>1</v>
      </c>
      <c r="Y188" s="2">
        <v>1</v>
      </c>
      <c r="Z188"/>
    </row>
    <row r="189" spans="1:26" x14ac:dyDescent="0.2">
      <c r="A189" s="14" t="s">
        <v>985</v>
      </c>
      <c r="B189" s="39" t="s">
        <v>990</v>
      </c>
      <c r="C189" s="17"/>
      <c r="D189" s="17"/>
      <c r="J189" s="17"/>
      <c r="K189" s="17"/>
      <c r="M189" s="17"/>
      <c r="P189" s="2">
        <v>1</v>
      </c>
      <c r="Z189"/>
    </row>
    <row r="190" spans="1:26" x14ac:dyDescent="0.2">
      <c r="A190" s="14" t="s">
        <v>494</v>
      </c>
      <c r="B190" s="39" t="s">
        <v>516</v>
      </c>
      <c r="C190" s="17"/>
      <c r="D190" s="17"/>
      <c r="J190" s="17"/>
      <c r="K190" s="17"/>
      <c r="M190" s="17"/>
      <c r="P190" s="2">
        <v>1</v>
      </c>
      <c r="Y190" s="2">
        <v>1</v>
      </c>
      <c r="Z190"/>
    </row>
    <row r="191" spans="1:26" x14ac:dyDescent="0.2">
      <c r="A191" s="14" t="s">
        <v>986</v>
      </c>
      <c r="B191" s="39" t="s">
        <v>989</v>
      </c>
      <c r="C191" s="17"/>
      <c r="D191" s="17"/>
      <c r="J191" s="17"/>
      <c r="K191" s="17"/>
      <c r="M191" s="17"/>
      <c r="P191" s="2">
        <v>1</v>
      </c>
      <c r="Z191"/>
    </row>
    <row r="192" spans="1:26" x14ac:dyDescent="0.2">
      <c r="A192" t="s">
        <v>50</v>
      </c>
      <c r="B192" s="7" t="s">
        <v>51</v>
      </c>
      <c r="C192" s="17"/>
      <c r="D192" s="17"/>
      <c r="H192" s="2">
        <v>1</v>
      </c>
      <c r="J192" s="17"/>
      <c r="K192" s="17"/>
      <c r="M192" s="17"/>
      <c r="P192" s="2">
        <v>1</v>
      </c>
      <c r="S192" s="2">
        <v>1</v>
      </c>
      <c r="Y192" s="2">
        <v>3</v>
      </c>
      <c r="Z192"/>
    </row>
    <row r="193" spans="1:26" x14ac:dyDescent="0.2">
      <c r="A193" s="14" t="s">
        <v>263</v>
      </c>
      <c r="B193" s="39" t="s">
        <v>496</v>
      </c>
      <c r="C193" s="17"/>
      <c r="D193" s="17"/>
      <c r="J193" s="17"/>
      <c r="K193" s="17"/>
      <c r="L193" s="2">
        <v>1</v>
      </c>
      <c r="M193" s="17"/>
      <c r="P193" s="2">
        <v>1</v>
      </c>
      <c r="Y193" s="2">
        <v>1</v>
      </c>
      <c r="Z193"/>
    </row>
    <row r="194" spans="1:26" x14ac:dyDescent="0.2">
      <c r="A194" t="s">
        <v>52</v>
      </c>
      <c r="B194" s="7" t="s">
        <v>383</v>
      </c>
      <c r="C194" s="17"/>
      <c r="D194" s="17"/>
      <c r="H194" s="2">
        <v>1</v>
      </c>
      <c r="I194" s="2">
        <v>1</v>
      </c>
      <c r="J194" s="17"/>
      <c r="K194" s="17"/>
      <c r="L194" s="2">
        <v>1</v>
      </c>
      <c r="M194" s="17"/>
      <c r="P194" s="2">
        <v>1</v>
      </c>
    </row>
    <row r="195" spans="1:26" x14ac:dyDescent="0.2">
      <c r="A195" t="s">
        <v>1331</v>
      </c>
      <c r="B195" s="7" t="s">
        <v>1333</v>
      </c>
      <c r="C195" s="17"/>
      <c r="D195" s="17"/>
      <c r="J195" s="17"/>
      <c r="K195" s="17"/>
      <c r="M195" s="17"/>
      <c r="S195" s="2">
        <v>1</v>
      </c>
    </row>
    <row r="196" spans="1:26" x14ac:dyDescent="0.2">
      <c r="A196" t="s">
        <v>501</v>
      </c>
      <c r="B196" s="7" t="s">
        <v>511</v>
      </c>
      <c r="C196" s="17"/>
      <c r="D196" s="17"/>
      <c r="J196" s="17"/>
      <c r="K196" s="17"/>
      <c r="M196" s="17"/>
      <c r="S196" s="2">
        <v>1</v>
      </c>
    </row>
    <row r="197" spans="1:26" x14ac:dyDescent="0.2">
      <c r="A197" s="14" t="s">
        <v>172</v>
      </c>
      <c r="B197" s="7" t="s">
        <v>385</v>
      </c>
      <c r="C197" s="17"/>
      <c r="D197" s="17"/>
      <c r="J197" s="17"/>
      <c r="K197" s="17"/>
      <c r="M197" s="17"/>
      <c r="P197" s="2">
        <v>1</v>
      </c>
      <c r="S197" s="2">
        <v>1</v>
      </c>
    </row>
    <row r="198" spans="1:26" x14ac:dyDescent="0.2">
      <c r="A198" s="14" t="s">
        <v>40</v>
      </c>
      <c r="B198" s="39" t="s">
        <v>938</v>
      </c>
      <c r="C198" s="17"/>
      <c r="D198" s="17"/>
      <c r="J198" s="17"/>
      <c r="K198" s="17"/>
      <c r="L198" s="2">
        <v>1</v>
      </c>
      <c r="M198" s="17"/>
      <c r="Z198"/>
    </row>
    <row r="199" spans="1:26" x14ac:dyDescent="0.2">
      <c r="A199" s="14" t="s">
        <v>41</v>
      </c>
      <c r="B199" s="39" t="s">
        <v>42</v>
      </c>
      <c r="C199" s="17"/>
      <c r="D199" s="17"/>
      <c r="J199" s="17"/>
      <c r="K199" s="17"/>
      <c r="L199" s="2">
        <v>2</v>
      </c>
      <c r="M199" s="17"/>
      <c r="Z199"/>
    </row>
    <row r="200" spans="1:26" x14ac:dyDescent="0.2">
      <c r="A200" s="14" t="s">
        <v>987</v>
      </c>
      <c r="B200" s="7" t="s">
        <v>988</v>
      </c>
      <c r="P200" s="2">
        <v>1</v>
      </c>
    </row>
    <row r="201" spans="1:26" x14ac:dyDescent="0.2">
      <c r="C201" s="17"/>
      <c r="D201" s="17"/>
      <c r="J201" s="17"/>
      <c r="K201" s="17"/>
      <c r="M201" s="17"/>
    </row>
    <row r="202" spans="1:26" s="5" customFormat="1" ht="15" x14ac:dyDescent="0.25">
      <c r="A202" s="1" t="s">
        <v>995</v>
      </c>
      <c r="C202" s="25"/>
      <c r="D202" s="25"/>
      <c r="E202" s="8"/>
      <c r="F202" s="8"/>
      <c r="G202" s="8"/>
      <c r="H202" s="8"/>
      <c r="I202" s="8"/>
      <c r="J202" s="25"/>
      <c r="K202" s="25"/>
      <c r="L202" s="8"/>
      <c r="M202" s="25"/>
      <c r="N202" s="15"/>
      <c r="O202" s="2"/>
      <c r="P202" s="2"/>
      <c r="Q202" s="15"/>
      <c r="R202" s="6"/>
      <c r="S202" s="6"/>
      <c r="T202" s="15"/>
      <c r="U202" s="15"/>
      <c r="V202" s="15"/>
      <c r="W202" s="15"/>
      <c r="X202" s="6"/>
      <c r="Y202" s="6"/>
      <c r="Z202" s="6"/>
    </row>
    <row r="203" spans="1:26" x14ac:dyDescent="0.2">
      <c r="A203" t="s">
        <v>105</v>
      </c>
      <c r="C203" s="21"/>
      <c r="D203" s="21"/>
      <c r="E203" s="4">
        <v>48.3333333333333</v>
      </c>
      <c r="F203" s="4">
        <v>1.64</v>
      </c>
      <c r="G203" s="4">
        <v>6.1666666666666696</v>
      </c>
      <c r="H203" s="4">
        <v>11.02</v>
      </c>
      <c r="I203" s="4">
        <v>1.3333333333333299</v>
      </c>
      <c r="J203" s="21"/>
      <c r="K203" s="21"/>
      <c r="L203" s="4">
        <v>0.16666666666666699</v>
      </c>
      <c r="M203" s="21"/>
      <c r="O203" s="2">
        <v>5.67</v>
      </c>
      <c r="R203" s="2">
        <v>12.86</v>
      </c>
      <c r="X203" s="4">
        <v>14.87142857142857</v>
      </c>
    </row>
    <row r="204" spans="1:26" x14ac:dyDescent="0.2">
      <c r="A204" t="s">
        <v>106</v>
      </c>
      <c r="B204" s="7" t="s">
        <v>438</v>
      </c>
      <c r="C204" s="21"/>
      <c r="D204" s="21"/>
      <c r="E204" s="4"/>
      <c r="F204" s="4"/>
      <c r="G204" s="4"/>
      <c r="H204" s="4"/>
      <c r="I204" s="4"/>
      <c r="J204" s="21"/>
      <c r="K204" s="21"/>
      <c r="L204" s="4"/>
      <c r="M204" s="21"/>
      <c r="R204" s="2">
        <v>0.3</v>
      </c>
      <c r="X204" s="4">
        <f>2.1/7</f>
        <v>0.3</v>
      </c>
    </row>
    <row r="205" spans="1:26" x14ac:dyDescent="0.2">
      <c r="C205" s="21"/>
      <c r="D205" s="21"/>
      <c r="E205" s="4"/>
      <c r="F205" s="4"/>
      <c r="G205" s="4"/>
      <c r="H205" s="4"/>
      <c r="I205" s="4"/>
      <c r="J205" s="21"/>
      <c r="K205" s="21"/>
      <c r="L205" s="4"/>
      <c r="M205" s="21"/>
      <c r="X205" s="4">
        <f>40/7</f>
        <v>5.7142857142857144</v>
      </c>
    </row>
    <row r="206" spans="1:26" x14ac:dyDescent="0.2">
      <c r="A206" t="s">
        <v>15</v>
      </c>
      <c r="B206" s="7" t="s">
        <v>440</v>
      </c>
      <c r="C206" s="21"/>
      <c r="D206" s="21"/>
      <c r="E206" s="4"/>
      <c r="F206" s="4">
        <v>0.2</v>
      </c>
      <c r="G206" s="4">
        <v>0.33333333333333298</v>
      </c>
      <c r="H206" s="4">
        <v>0.04</v>
      </c>
      <c r="I206" s="4">
        <v>0.18333333333333299</v>
      </c>
      <c r="J206" s="21"/>
      <c r="K206" s="21"/>
      <c r="L206" s="4">
        <v>1.6666666666666701</v>
      </c>
      <c r="M206" s="21"/>
      <c r="O206" s="2">
        <v>2</v>
      </c>
      <c r="R206" s="2">
        <v>0.64</v>
      </c>
      <c r="X206" s="4">
        <f>3.2/7</f>
        <v>0.45714285714285718</v>
      </c>
    </row>
    <row r="207" spans="1:26" x14ac:dyDescent="0.2">
      <c r="A207" t="s">
        <v>57</v>
      </c>
      <c r="B207" s="7" t="s">
        <v>58</v>
      </c>
      <c r="C207" s="21"/>
      <c r="D207" s="21"/>
      <c r="E207" s="4">
        <v>1.6666666666666701E-2</v>
      </c>
      <c r="F207" s="4"/>
      <c r="G207" s="4"/>
      <c r="H207" s="4"/>
      <c r="I207" s="4"/>
      <c r="J207" s="21"/>
      <c r="K207" s="21"/>
      <c r="L207" s="4"/>
      <c r="M207" s="21"/>
      <c r="O207" s="2">
        <v>0.02</v>
      </c>
      <c r="X207" s="4"/>
    </row>
    <row r="208" spans="1:26" x14ac:dyDescent="0.2">
      <c r="A208" t="s">
        <v>278</v>
      </c>
      <c r="B208" s="7" t="s">
        <v>949</v>
      </c>
      <c r="C208" s="21"/>
      <c r="D208" s="21"/>
      <c r="E208" s="4"/>
      <c r="F208" s="4"/>
      <c r="G208" s="4"/>
      <c r="H208" s="4"/>
      <c r="I208" s="4"/>
      <c r="J208" s="21"/>
      <c r="K208" s="21"/>
      <c r="L208" s="4"/>
      <c r="M208" s="21"/>
      <c r="X208" s="4"/>
    </row>
    <row r="209" spans="1:24" x14ac:dyDescent="0.2">
      <c r="A209" t="s">
        <v>5</v>
      </c>
      <c r="B209" s="7" t="s">
        <v>81</v>
      </c>
      <c r="C209" s="21"/>
      <c r="D209" s="21"/>
      <c r="E209" s="4"/>
      <c r="F209" s="4"/>
      <c r="G209" s="4"/>
      <c r="H209" s="4">
        <v>0.02</v>
      </c>
      <c r="I209" s="4"/>
      <c r="J209" s="21"/>
      <c r="K209" s="21"/>
      <c r="L209" s="4"/>
      <c r="M209" s="21"/>
      <c r="O209" s="2">
        <v>1.02</v>
      </c>
      <c r="R209" s="2">
        <v>0.44</v>
      </c>
      <c r="X209" s="4"/>
    </row>
    <row r="210" spans="1:24" x14ac:dyDescent="0.2">
      <c r="A210" t="s">
        <v>1802</v>
      </c>
      <c r="B210" s="7" t="s">
        <v>1775</v>
      </c>
      <c r="C210" s="21"/>
      <c r="D210" s="21"/>
      <c r="E210" s="4"/>
      <c r="F210" s="4"/>
      <c r="G210" s="4"/>
      <c r="H210" s="4"/>
      <c r="I210" s="4"/>
      <c r="J210" s="21"/>
      <c r="K210" s="21"/>
      <c r="L210" s="4"/>
      <c r="M210" s="21"/>
      <c r="X210" s="4">
        <f>2/7</f>
        <v>0.2857142857142857</v>
      </c>
    </row>
    <row r="211" spans="1:24" x14ac:dyDescent="0.2">
      <c r="A211" t="s">
        <v>54</v>
      </c>
      <c r="B211" s="7" t="s">
        <v>870</v>
      </c>
      <c r="C211" s="21"/>
      <c r="D211" s="21"/>
      <c r="E211" s="4"/>
      <c r="F211" s="4"/>
      <c r="G211" s="4"/>
      <c r="H211" s="4">
        <v>0.04</v>
      </c>
      <c r="I211" s="4"/>
      <c r="J211" s="21"/>
      <c r="K211" s="21"/>
      <c r="L211" s="4">
        <v>0.4</v>
      </c>
      <c r="M211" s="21"/>
      <c r="O211" s="2">
        <v>0.08</v>
      </c>
      <c r="X211" s="4"/>
    </row>
    <row r="212" spans="1:24" x14ac:dyDescent="0.2">
      <c r="A212" t="s">
        <v>286</v>
      </c>
      <c r="B212" s="7" t="s">
        <v>936</v>
      </c>
      <c r="C212" s="21"/>
      <c r="D212" s="21"/>
      <c r="E212" s="4"/>
      <c r="F212" s="4"/>
      <c r="G212" s="4"/>
      <c r="H212" s="4"/>
      <c r="I212" s="4"/>
      <c r="J212" s="21"/>
      <c r="K212" s="21"/>
      <c r="L212" s="4">
        <v>0.33333333333333298</v>
      </c>
      <c r="M212" s="21"/>
      <c r="O212" s="2">
        <v>0.52</v>
      </c>
      <c r="R212" s="2">
        <v>0.3</v>
      </c>
      <c r="X212" s="4"/>
    </row>
    <row r="213" spans="1:24" x14ac:dyDescent="0.2">
      <c r="A213" t="s">
        <v>6</v>
      </c>
      <c r="B213" s="7" t="s">
        <v>441</v>
      </c>
      <c r="C213" s="21"/>
      <c r="D213" s="21"/>
      <c r="E213" s="4">
        <v>0.33333333333333298</v>
      </c>
      <c r="F213" s="4"/>
      <c r="G213" s="4"/>
      <c r="H213" s="4">
        <v>0.06</v>
      </c>
      <c r="I213" s="4">
        <v>1.6666666666666701E-2</v>
      </c>
      <c r="J213" s="21"/>
      <c r="K213" s="21"/>
      <c r="L213" s="4"/>
      <c r="M213" s="21"/>
      <c r="O213" s="2">
        <v>0.03</v>
      </c>
      <c r="R213" s="2">
        <v>1.17</v>
      </c>
      <c r="X213" s="4">
        <f>1.1/7</f>
        <v>0.15714285714285717</v>
      </c>
    </row>
    <row r="214" spans="1:24" x14ac:dyDescent="0.2">
      <c r="A214" t="s">
        <v>20</v>
      </c>
      <c r="B214" s="7" t="s">
        <v>319</v>
      </c>
      <c r="C214" s="21"/>
      <c r="D214" s="21"/>
      <c r="E214" s="4">
        <v>2.68333333333333</v>
      </c>
      <c r="F214" s="4">
        <v>7.4</v>
      </c>
      <c r="G214" s="4">
        <v>4.3333333333333304</v>
      </c>
      <c r="H214" s="4">
        <v>8.4</v>
      </c>
      <c r="I214" s="4">
        <v>8.3333333333333304</v>
      </c>
      <c r="J214" s="21"/>
      <c r="K214" s="21"/>
      <c r="L214" s="4">
        <v>2</v>
      </c>
      <c r="M214" s="21"/>
      <c r="O214" s="2">
        <v>3</v>
      </c>
      <c r="R214" s="2">
        <v>5.59</v>
      </c>
      <c r="X214" s="4">
        <f>21.1/7</f>
        <v>3.0142857142857147</v>
      </c>
    </row>
    <row r="215" spans="1:24" x14ac:dyDescent="0.2">
      <c r="A215" t="s">
        <v>245</v>
      </c>
      <c r="B215" s="7" t="s">
        <v>327</v>
      </c>
      <c r="C215" s="21"/>
      <c r="D215" s="21"/>
      <c r="E215" s="4">
        <v>6</v>
      </c>
      <c r="F215" s="4">
        <v>0.64</v>
      </c>
      <c r="G215" s="4">
        <v>2.85</v>
      </c>
      <c r="H215" s="4">
        <v>24.24</v>
      </c>
      <c r="I215" s="4">
        <v>0.51666666666666705</v>
      </c>
      <c r="J215" s="21"/>
      <c r="K215" s="21"/>
      <c r="L215" s="4">
        <v>0.66666666666666696</v>
      </c>
      <c r="M215" s="21"/>
      <c r="O215" s="2">
        <v>3.72</v>
      </c>
      <c r="R215" s="2">
        <v>1.44</v>
      </c>
      <c r="X215" s="4">
        <f>1.1/7</f>
        <v>0.15714285714285717</v>
      </c>
    </row>
    <row r="216" spans="1:24" x14ac:dyDescent="0.2">
      <c r="A216" t="s">
        <v>122</v>
      </c>
      <c r="B216" s="7" t="s">
        <v>884</v>
      </c>
      <c r="C216" s="21"/>
      <c r="D216" s="21"/>
      <c r="E216" s="4"/>
      <c r="F216" s="4"/>
      <c r="G216" s="4"/>
      <c r="H216" s="4"/>
      <c r="I216" s="4"/>
      <c r="J216" s="21"/>
      <c r="K216" s="21"/>
      <c r="L216" s="4"/>
      <c r="M216" s="21"/>
      <c r="R216" s="2">
        <v>0.01</v>
      </c>
      <c r="X216" s="4"/>
    </row>
    <row r="217" spans="1:24" x14ac:dyDescent="0.2">
      <c r="A217" s="14" t="s">
        <v>178</v>
      </c>
      <c r="B217" s="39" t="s">
        <v>349</v>
      </c>
      <c r="C217" s="21"/>
      <c r="D217" s="21"/>
      <c r="E217" s="4"/>
      <c r="F217" s="4"/>
      <c r="G217" s="4"/>
      <c r="H217" s="4">
        <v>0.22</v>
      </c>
      <c r="I217" s="4"/>
      <c r="J217" s="21"/>
      <c r="K217" s="21"/>
      <c r="L217" s="4"/>
      <c r="M217" s="21"/>
      <c r="O217" s="2">
        <v>0.02</v>
      </c>
      <c r="X217" s="4">
        <f>0.1/20</f>
        <v>5.0000000000000001E-3</v>
      </c>
    </row>
    <row r="218" spans="1:24" x14ac:dyDescent="0.2">
      <c r="A218" t="s">
        <v>132</v>
      </c>
      <c r="B218" s="7" t="s">
        <v>330</v>
      </c>
      <c r="C218" s="21"/>
      <c r="D218" s="21"/>
      <c r="E218" s="4"/>
      <c r="F218" s="4"/>
      <c r="G218" s="4"/>
      <c r="H218" s="4">
        <v>1.4</v>
      </c>
      <c r="I218" s="4"/>
      <c r="J218" s="21"/>
      <c r="K218" s="21"/>
      <c r="L218" s="4"/>
      <c r="M218" s="21"/>
      <c r="R218" s="2">
        <v>0.14000000000000001</v>
      </c>
      <c r="X218" s="4"/>
    </row>
    <row r="219" spans="1:24" x14ac:dyDescent="0.2">
      <c r="A219" s="14" t="s">
        <v>185</v>
      </c>
      <c r="B219" s="39" t="s">
        <v>380</v>
      </c>
      <c r="C219" s="21"/>
      <c r="D219" s="21"/>
      <c r="E219" s="4">
        <v>1.6666666666666701E-2</v>
      </c>
      <c r="F219" s="4">
        <v>0.02</v>
      </c>
      <c r="G219" s="4">
        <v>1.6666666666666701E-2</v>
      </c>
      <c r="H219" s="4">
        <v>0.2</v>
      </c>
      <c r="I219" s="4"/>
      <c r="J219" s="21"/>
      <c r="K219" s="21"/>
      <c r="L219" s="4">
        <v>1.6666666666666701E-2</v>
      </c>
      <c r="M219" s="21"/>
      <c r="O219" s="2">
        <v>0.02</v>
      </c>
      <c r="X219" s="4"/>
    </row>
    <row r="220" spans="1:24" x14ac:dyDescent="0.2">
      <c r="A220" t="s">
        <v>28</v>
      </c>
      <c r="B220" s="7" t="s">
        <v>332</v>
      </c>
      <c r="C220" s="21"/>
      <c r="D220" s="21"/>
      <c r="E220" s="4"/>
      <c r="F220" s="4">
        <v>0.48</v>
      </c>
      <c r="G220" s="4">
        <v>2.31666666666667</v>
      </c>
      <c r="H220" s="4">
        <v>0.04</v>
      </c>
      <c r="I220" s="4">
        <v>0.33333333333333298</v>
      </c>
      <c r="J220" s="21"/>
      <c r="K220" s="21"/>
      <c r="L220" s="4">
        <v>0.56666666666666698</v>
      </c>
      <c r="M220" s="21"/>
      <c r="O220" s="2">
        <v>6.88</v>
      </c>
      <c r="R220" s="2">
        <v>1.03</v>
      </c>
      <c r="X220" s="4">
        <f>0.4/7</f>
        <v>5.7142857142857148E-2</v>
      </c>
    </row>
    <row r="221" spans="1:24" x14ac:dyDescent="0.2">
      <c r="A221" t="s">
        <v>29</v>
      </c>
      <c r="B221" s="7" t="s">
        <v>333</v>
      </c>
      <c r="C221" s="21"/>
      <c r="D221" s="21"/>
      <c r="E221" s="4"/>
      <c r="F221" s="4">
        <v>1.2</v>
      </c>
      <c r="G221" s="4">
        <v>0.68333333333333302</v>
      </c>
      <c r="H221" s="4">
        <v>0.42</v>
      </c>
      <c r="I221" s="4">
        <v>1.6666666666666701E-2</v>
      </c>
      <c r="J221" s="21"/>
      <c r="K221" s="21"/>
      <c r="L221" s="4">
        <v>3</v>
      </c>
      <c r="M221" s="21"/>
      <c r="O221" s="2">
        <v>4.5</v>
      </c>
      <c r="R221" s="2">
        <v>3.86</v>
      </c>
      <c r="X221" s="4">
        <f>3.2/7</f>
        <v>0.45714285714285718</v>
      </c>
    </row>
    <row r="222" spans="1:24" x14ac:dyDescent="0.2">
      <c r="A222" t="s">
        <v>1328</v>
      </c>
      <c r="B222" s="7" t="s">
        <v>1336</v>
      </c>
      <c r="C222" s="21"/>
      <c r="D222" s="21"/>
      <c r="E222" s="4"/>
      <c r="F222" s="4"/>
      <c r="G222" s="4"/>
      <c r="H222" s="4"/>
      <c r="I222" s="4"/>
      <c r="J222" s="21"/>
      <c r="K222" s="21"/>
      <c r="L222" s="4"/>
      <c r="M222" s="21"/>
      <c r="R222">
        <v>0.01</v>
      </c>
      <c r="X222" s="4"/>
    </row>
    <row r="223" spans="1:24" x14ac:dyDescent="0.2">
      <c r="A223" t="s">
        <v>3</v>
      </c>
      <c r="B223" s="7" t="s">
        <v>326</v>
      </c>
      <c r="C223" s="21"/>
      <c r="D223" s="21"/>
      <c r="E223" s="4"/>
      <c r="F223" s="4"/>
      <c r="G223" s="4"/>
      <c r="H223" s="4"/>
      <c r="I223" s="4"/>
      <c r="J223" s="21"/>
      <c r="K223" s="21"/>
      <c r="L223" s="4"/>
      <c r="M223" s="21"/>
      <c r="R223"/>
      <c r="X223" s="4"/>
    </row>
    <row r="224" spans="1:24" x14ac:dyDescent="0.2">
      <c r="A224" t="s">
        <v>189</v>
      </c>
      <c r="B224" s="7" t="s">
        <v>373</v>
      </c>
      <c r="C224" s="21"/>
      <c r="D224" s="21"/>
      <c r="E224" s="4"/>
      <c r="F224" s="4"/>
      <c r="G224" s="4"/>
      <c r="H224" s="4"/>
      <c r="I224" s="4"/>
      <c r="J224" s="21"/>
      <c r="K224" s="21"/>
      <c r="L224" s="4"/>
      <c r="M224" s="21"/>
      <c r="R224"/>
      <c r="X224" s="4">
        <f>0.2/7</f>
        <v>2.8571428571428574E-2</v>
      </c>
    </row>
    <row r="225" spans="1:24" x14ac:dyDescent="0.2">
      <c r="A225" s="14" t="s">
        <v>13</v>
      </c>
      <c r="B225" s="39" t="s">
        <v>372</v>
      </c>
      <c r="C225" s="21"/>
      <c r="D225" s="21"/>
      <c r="E225" s="4"/>
      <c r="F225" s="4"/>
      <c r="G225" s="4">
        <v>1.6666666666666701E-2</v>
      </c>
      <c r="H225" s="4"/>
      <c r="I225" s="4"/>
      <c r="J225" s="21"/>
      <c r="K225" s="21"/>
      <c r="L225" s="4">
        <v>1.6666666666666701E-2</v>
      </c>
      <c r="M225" s="21"/>
      <c r="O225" s="2">
        <v>0.17</v>
      </c>
      <c r="R225">
        <v>0.14000000000000001</v>
      </c>
      <c r="X225" s="4">
        <f>0.1/7</f>
        <v>1.4285714285714287E-2</v>
      </c>
    </row>
    <row r="226" spans="1:24" x14ac:dyDescent="0.2">
      <c r="A226" s="14" t="s">
        <v>190</v>
      </c>
      <c r="B226" s="39" t="s">
        <v>371</v>
      </c>
      <c r="C226" s="21"/>
      <c r="D226" s="21"/>
      <c r="E226" s="4"/>
      <c r="F226" s="4"/>
      <c r="G226" s="4"/>
      <c r="H226" s="4"/>
      <c r="I226" s="4"/>
      <c r="J226" s="21"/>
      <c r="K226" s="21"/>
      <c r="L226" s="4"/>
      <c r="M226" s="21"/>
      <c r="O226" s="2">
        <v>0.03</v>
      </c>
      <c r="R226"/>
      <c r="X226" s="4"/>
    </row>
    <row r="227" spans="1:24" x14ac:dyDescent="0.2">
      <c r="A227" t="s">
        <v>267</v>
      </c>
      <c r="B227" s="7" t="s">
        <v>934</v>
      </c>
      <c r="C227" s="21"/>
      <c r="D227" s="21"/>
      <c r="E227" s="4">
        <v>1.6666666666666701E-2</v>
      </c>
      <c r="F227" s="4"/>
      <c r="G227" s="4">
        <v>1.6666666666666701E-2</v>
      </c>
      <c r="H227" s="4"/>
      <c r="I227" s="4"/>
      <c r="J227" s="21"/>
      <c r="K227" s="21"/>
      <c r="L227" s="4"/>
      <c r="M227" s="21"/>
      <c r="R227"/>
      <c r="X227" s="4"/>
    </row>
    <row r="228" spans="1:24" x14ac:dyDescent="0.2">
      <c r="A228" t="s">
        <v>24</v>
      </c>
      <c r="B228" s="7" t="s">
        <v>320</v>
      </c>
      <c r="C228" s="21"/>
      <c r="D228" s="21"/>
      <c r="E228" s="4">
        <v>0.86666666666666703</v>
      </c>
      <c r="F228" s="4">
        <v>2</v>
      </c>
      <c r="G228" s="4">
        <v>1.86666666666667</v>
      </c>
      <c r="H228" s="4">
        <v>1.42</v>
      </c>
      <c r="I228" s="4">
        <v>2.5499999999999998</v>
      </c>
      <c r="J228" s="21"/>
      <c r="K228" s="21"/>
      <c r="L228" s="4">
        <v>2</v>
      </c>
      <c r="M228" s="21"/>
      <c r="O228" s="2">
        <v>6.18</v>
      </c>
      <c r="R228">
        <v>3.17</v>
      </c>
      <c r="X228" s="4">
        <f>2.5/7</f>
        <v>0.35714285714285715</v>
      </c>
    </row>
    <row r="229" spans="1:24" x14ac:dyDescent="0.2">
      <c r="A229" t="s">
        <v>124</v>
      </c>
      <c r="B229" s="7" t="s">
        <v>1789</v>
      </c>
      <c r="C229" s="21"/>
      <c r="D229" s="21"/>
      <c r="E229" s="4"/>
      <c r="F229" s="4">
        <v>0.02</v>
      </c>
      <c r="G229" s="4"/>
      <c r="H229" s="4"/>
      <c r="I229" s="4"/>
      <c r="J229" s="21"/>
      <c r="K229" s="21"/>
      <c r="L229" s="4"/>
      <c r="M229" s="21"/>
      <c r="R229">
        <v>0.28999999999999998</v>
      </c>
      <c r="X229" s="4"/>
    </row>
    <row r="230" spans="1:24" x14ac:dyDescent="0.2">
      <c r="A230" t="s">
        <v>134</v>
      </c>
      <c r="B230" s="7" t="s">
        <v>334</v>
      </c>
      <c r="C230" s="21"/>
      <c r="D230" s="21"/>
      <c r="E230" s="4"/>
      <c r="F230" s="4">
        <v>0.02</v>
      </c>
      <c r="G230" s="4"/>
      <c r="H230" s="4"/>
      <c r="I230" s="4"/>
      <c r="J230" s="21"/>
      <c r="K230" s="21"/>
      <c r="L230" s="4"/>
      <c r="M230" s="21"/>
      <c r="O230" s="2">
        <v>0.03</v>
      </c>
      <c r="R230"/>
      <c r="X230" s="4"/>
    </row>
    <row r="231" spans="1:24" x14ac:dyDescent="0.2">
      <c r="A231" s="14" t="s">
        <v>109</v>
      </c>
      <c r="B231" s="39" t="s">
        <v>362</v>
      </c>
      <c r="C231" s="21"/>
      <c r="D231" s="21"/>
      <c r="E231" s="4"/>
      <c r="F231" s="4">
        <v>2.02</v>
      </c>
      <c r="G231" s="4">
        <v>0.33333333333333298</v>
      </c>
      <c r="H231" s="4">
        <v>2.02</v>
      </c>
      <c r="I231" s="4">
        <v>0.16666666666666699</v>
      </c>
      <c r="J231" s="21"/>
      <c r="K231" s="21"/>
      <c r="L231" s="4">
        <v>3.3333333333333299</v>
      </c>
      <c r="M231" s="21"/>
      <c r="O231" s="2">
        <v>0.02</v>
      </c>
      <c r="R231">
        <v>0.04</v>
      </c>
      <c r="X231" s="4">
        <f>2.3/7</f>
        <v>0.32857142857142857</v>
      </c>
    </row>
    <row r="232" spans="1:24" x14ac:dyDescent="0.2">
      <c r="A232" t="s">
        <v>22</v>
      </c>
      <c r="B232" s="7" t="s">
        <v>935</v>
      </c>
      <c r="C232" s="21"/>
      <c r="D232" s="21"/>
      <c r="E232" s="4">
        <v>3.3333333333333299</v>
      </c>
      <c r="F232" s="4">
        <v>2</v>
      </c>
      <c r="G232" s="4">
        <v>1.6666666666666701</v>
      </c>
      <c r="H232" s="4">
        <v>10.02</v>
      </c>
      <c r="I232" s="4">
        <v>3.3333333333333299</v>
      </c>
      <c r="J232" s="21"/>
      <c r="K232" s="21"/>
      <c r="L232" s="4">
        <v>5.1666666666666696</v>
      </c>
      <c r="M232" s="21"/>
      <c r="O232" s="2">
        <v>3.18</v>
      </c>
      <c r="R232">
        <v>5.44</v>
      </c>
      <c r="X232" s="4">
        <f>6.5/7</f>
        <v>0.9285714285714286</v>
      </c>
    </row>
    <row r="233" spans="1:24" x14ac:dyDescent="0.2">
      <c r="A233" t="s">
        <v>7</v>
      </c>
      <c r="B233" s="7" t="s">
        <v>1806</v>
      </c>
      <c r="C233" s="21"/>
      <c r="D233" s="21"/>
      <c r="E233" s="4">
        <v>10</v>
      </c>
      <c r="F233" s="4">
        <v>4.2</v>
      </c>
      <c r="G233" s="4">
        <v>8.5166666666666693</v>
      </c>
      <c r="H233" s="4">
        <v>9.2200000000000006</v>
      </c>
      <c r="I233" s="4">
        <v>0.55000000000000004</v>
      </c>
      <c r="J233" s="21"/>
      <c r="K233" s="21"/>
      <c r="L233" s="4">
        <v>0.18333333333333299</v>
      </c>
      <c r="M233" s="21"/>
      <c r="O233" s="2">
        <v>2.68</v>
      </c>
      <c r="R233">
        <v>3.87</v>
      </c>
      <c r="X233" s="4">
        <f>14.1/7</f>
        <v>2.0142857142857142</v>
      </c>
    </row>
    <row r="234" spans="1:24" x14ac:dyDescent="0.2">
      <c r="A234" t="s">
        <v>11</v>
      </c>
      <c r="B234" s="7" t="s">
        <v>47</v>
      </c>
      <c r="C234" s="21"/>
      <c r="D234" s="21"/>
      <c r="E234" s="4">
        <v>0.2</v>
      </c>
      <c r="F234" s="4">
        <v>0.06</v>
      </c>
      <c r="G234" s="4">
        <v>4.5</v>
      </c>
      <c r="H234" s="4">
        <v>7</v>
      </c>
      <c r="I234" s="4">
        <v>1.6666666666666701E-2</v>
      </c>
      <c r="J234" s="21"/>
      <c r="K234" s="21"/>
      <c r="L234" s="4">
        <v>12.016666666666699</v>
      </c>
      <c r="M234" s="21"/>
      <c r="O234" s="2">
        <v>11.88</v>
      </c>
      <c r="R234">
        <v>4.5999999999999996</v>
      </c>
      <c r="X234" s="4">
        <f>30.1/7</f>
        <v>4.3</v>
      </c>
    </row>
    <row r="235" spans="1:24" x14ac:dyDescent="0.2">
      <c r="A235" t="s">
        <v>226</v>
      </c>
      <c r="B235" s="7" t="s">
        <v>337</v>
      </c>
      <c r="C235" s="21"/>
      <c r="D235" s="21"/>
      <c r="E235" s="4">
        <v>1.6666666666666701E-2</v>
      </c>
      <c r="F235" s="4">
        <v>0.02</v>
      </c>
      <c r="G235" s="4"/>
      <c r="H235" s="4"/>
      <c r="I235" s="4"/>
      <c r="J235" s="21"/>
      <c r="K235" s="21"/>
      <c r="L235" s="4"/>
      <c r="M235" s="21"/>
      <c r="R235"/>
      <c r="X235" s="4"/>
    </row>
    <row r="236" spans="1:24" x14ac:dyDescent="0.2">
      <c r="A236" t="s">
        <v>8</v>
      </c>
      <c r="B236" s="7" t="s">
        <v>336</v>
      </c>
      <c r="C236" s="21"/>
      <c r="D236" s="21"/>
      <c r="E236" s="4"/>
      <c r="F236" s="4"/>
      <c r="G236" s="4"/>
      <c r="H236" s="4"/>
      <c r="I236" s="4"/>
      <c r="J236" s="21"/>
      <c r="K236" s="21"/>
      <c r="L236" s="4"/>
      <c r="M236" s="21"/>
      <c r="R236">
        <v>0.3</v>
      </c>
      <c r="X236" s="4">
        <f>0.1/7</f>
        <v>1.4285714285714287E-2</v>
      </c>
    </row>
    <row r="237" spans="1:24" x14ac:dyDescent="0.2">
      <c r="A237" t="s">
        <v>138</v>
      </c>
      <c r="B237" s="7" t="s">
        <v>339</v>
      </c>
      <c r="C237" s="21"/>
      <c r="D237" s="21"/>
      <c r="E237" s="4">
        <v>0.2</v>
      </c>
      <c r="F237" s="4">
        <v>0.42</v>
      </c>
      <c r="G237" s="4">
        <v>1.75</v>
      </c>
      <c r="H237" s="4">
        <v>0.02</v>
      </c>
      <c r="I237" s="4">
        <v>1.6666666666666701E-2</v>
      </c>
      <c r="J237" s="21"/>
      <c r="K237" s="21"/>
      <c r="L237" s="4">
        <v>0.21666666666666701</v>
      </c>
      <c r="M237" s="21"/>
      <c r="O237" s="2">
        <v>8.5299999999999994</v>
      </c>
      <c r="R237">
        <v>0.33</v>
      </c>
      <c r="X237" s="4">
        <f>0.2/7</f>
        <v>2.8571428571428574E-2</v>
      </c>
    </row>
    <row r="238" spans="1:24" x14ac:dyDescent="0.2">
      <c r="A238" t="s">
        <v>201</v>
      </c>
      <c r="C238" s="21"/>
      <c r="D238" s="21"/>
      <c r="E238" s="4"/>
      <c r="F238" s="4"/>
      <c r="G238" s="4"/>
      <c r="H238" s="4"/>
      <c r="I238" s="4"/>
      <c r="J238" s="21"/>
      <c r="K238" s="21"/>
      <c r="L238" s="4"/>
      <c r="M238" s="21"/>
      <c r="R238">
        <v>0.01</v>
      </c>
      <c r="X238" s="4">
        <f>1/7</f>
        <v>0.14285714285714285</v>
      </c>
    </row>
    <row r="239" spans="1:24" x14ac:dyDescent="0.2">
      <c r="A239" t="s">
        <v>1329</v>
      </c>
      <c r="C239" s="21"/>
      <c r="D239" s="21"/>
      <c r="E239" s="4"/>
      <c r="F239" s="4"/>
      <c r="G239" s="4"/>
      <c r="H239" s="4"/>
      <c r="I239" s="4"/>
      <c r="J239" s="21"/>
      <c r="K239" s="21"/>
      <c r="L239" s="4"/>
      <c r="M239" s="21"/>
      <c r="R239">
        <v>0.01</v>
      </c>
      <c r="X239" s="4"/>
    </row>
    <row r="240" spans="1:24" x14ac:dyDescent="0.2">
      <c r="A240" t="s">
        <v>268</v>
      </c>
      <c r="B240" s="7" t="s">
        <v>470</v>
      </c>
      <c r="C240" s="21"/>
      <c r="D240" s="21"/>
      <c r="E240" s="4"/>
      <c r="F240" s="4"/>
      <c r="G240" s="4"/>
      <c r="H240" s="4">
        <v>0.02</v>
      </c>
      <c r="I240" s="4"/>
      <c r="J240" s="21"/>
      <c r="K240" s="21"/>
      <c r="L240" s="4">
        <v>3.3333333333333298E-2</v>
      </c>
      <c r="M240" s="21"/>
      <c r="R240">
        <v>0.01</v>
      </c>
      <c r="X240" s="4">
        <f>0.01/7</f>
        <v>1.4285714285714286E-3</v>
      </c>
    </row>
    <row r="241" spans="1:18" x14ac:dyDescent="0.2">
      <c r="A241" t="s">
        <v>9</v>
      </c>
      <c r="B241" s="7" t="s">
        <v>442</v>
      </c>
      <c r="C241" s="21"/>
      <c r="D241" s="21"/>
      <c r="E241" s="4"/>
      <c r="F241" s="4"/>
      <c r="G241" s="4"/>
      <c r="H241" s="4"/>
      <c r="I241" s="4">
        <v>1.6666666666666701E-2</v>
      </c>
      <c r="J241" s="21"/>
      <c r="K241" s="21"/>
      <c r="L241" s="4"/>
      <c r="M241" s="21"/>
      <c r="R241"/>
    </row>
    <row r="242" spans="1:18" x14ac:dyDescent="0.2">
      <c r="A242" t="s">
        <v>215</v>
      </c>
      <c r="B242" s="7" t="s">
        <v>321</v>
      </c>
      <c r="C242" s="21"/>
      <c r="D242" s="21"/>
      <c r="E242" s="4"/>
      <c r="F242"/>
      <c r="G242" s="4"/>
      <c r="H242" s="4"/>
      <c r="I242" s="4"/>
      <c r="J242" s="21"/>
      <c r="K242" s="21"/>
      <c r="L242" s="4"/>
      <c r="M242" s="21"/>
      <c r="O242"/>
      <c r="P242"/>
      <c r="R242"/>
    </row>
  </sheetData>
  <conditionalFormatting sqref="B23">
    <cfRule type="duplicateValues" dxfId="9" priority="1"/>
  </conditionalFormatting>
  <conditionalFormatting sqref="B24:B27 B39 B29:B37 B41:B55">
    <cfRule type="duplicateValues" dxfId="8" priority="2"/>
  </conditionalFormatting>
  <pageMargins left="0" right="0" top="0.39409448818897641" bottom="0.39409448818897641" header="0" footer="0"/>
  <pageSetup paperSize="9" orientation="portrait" horizontalDpi="4294967293" r:id="rId1"/>
  <headerFooter>
    <oddHeader>&amp;C&amp;A</oddHeader>
    <oddFooter>&amp;CPagina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87"/>
  <sheetViews>
    <sheetView zoomScale="85" zoomScaleNormal="85" workbookViewId="0"/>
  </sheetViews>
  <sheetFormatPr defaultColWidth="9" defaultRowHeight="12.75" x14ac:dyDescent="0.2"/>
  <cols>
    <col min="1" max="1" width="21.125" style="26" customWidth="1"/>
    <col min="2" max="2" width="23.625" style="87" customWidth="1"/>
    <col min="3" max="4" width="5.125" style="104" customWidth="1"/>
    <col min="5" max="9" width="6" style="27" customWidth="1"/>
    <col min="10" max="11" width="5.25" style="104" customWidth="1"/>
    <col min="12" max="12" width="6" style="27" customWidth="1"/>
    <col min="13" max="14" width="5" style="104" customWidth="1"/>
    <col min="15" max="16" width="6" style="27" customWidth="1"/>
    <col min="17" max="17" width="5.125" style="104" customWidth="1"/>
    <col min="18" max="19" width="6" style="27" customWidth="1"/>
    <col min="20" max="20" width="5.125" style="104" customWidth="1"/>
    <col min="21" max="22" width="7.625" style="27" customWidth="1"/>
    <col min="23" max="23" width="7.625" style="26" customWidth="1"/>
    <col min="24" max="1019" width="10.75" style="26" customWidth="1"/>
    <col min="1020" max="16384" width="9" style="26"/>
  </cols>
  <sheetData>
    <row r="1" spans="1:23" x14ac:dyDescent="0.2">
      <c r="A1" s="26" t="s">
        <v>1520</v>
      </c>
      <c r="B1" s="86"/>
      <c r="W1" s="27"/>
    </row>
    <row r="2" spans="1:23" x14ac:dyDescent="0.2">
      <c r="A2" s="86" t="s">
        <v>1300</v>
      </c>
      <c r="B2" s="86"/>
      <c r="W2" s="27"/>
    </row>
    <row r="3" spans="1:23" x14ac:dyDescent="0.2">
      <c r="W3" s="27"/>
    </row>
    <row r="4" spans="1:23" s="86" customFormat="1" x14ac:dyDescent="0.2">
      <c r="A4" s="86" t="s">
        <v>1414</v>
      </c>
      <c r="B4" s="88"/>
      <c r="C4" s="89">
        <v>2005</v>
      </c>
      <c r="D4" s="89">
        <v>2006</v>
      </c>
      <c r="E4" s="90">
        <v>2007</v>
      </c>
      <c r="F4" s="90">
        <v>2008</v>
      </c>
      <c r="G4" s="90">
        <v>2009</v>
      </c>
      <c r="H4" s="90">
        <v>2010</v>
      </c>
      <c r="I4" s="90">
        <v>2011</v>
      </c>
      <c r="J4" s="89">
        <v>2012</v>
      </c>
      <c r="K4" s="89">
        <v>2013</v>
      </c>
      <c r="L4" s="90">
        <v>2014</v>
      </c>
      <c r="M4" s="89">
        <v>2015</v>
      </c>
      <c r="N4" s="89">
        <v>2016</v>
      </c>
      <c r="O4" s="90">
        <v>2017</v>
      </c>
      <c r="P4" s="90">
        <v>2017</v>
      </c>
      <c r="Q4" s="89">
        <v>2018</v>
      </c>
      <c r="R4" s="90">
        <v>2019</v>
      </c>
      <c r="S4" s="90">
        <v>2019</v>
      </c>
      <c r="T4" s="89">
        <v>2020</v>
      </c>
      <c r="U4" s="90">
        <v>2021</v>
      </c>
      <c r="V4" s="90">
        <v>2021</v>
      </c>
      <c r="W4" s="90"/>
    </row>
    <row r="5" spans="1:23" x14ac:dyDescent="0.2">
      <c r="A5" s="257" t="s">
        <v>1415</v>
      </c>
      <c r="B5" s="433"/>
      <c r="C5" s="434"/>
      <c r="D5" s="434"/>
      <c r="E5" s="280"/>
      <c r="F5" s="280"/>
      <c r="G5" s="280"/>
      <c r="H5" s="280"/>
      <c r="I5" s="280"/>
      <c r="J5" s="434"/>
      <c r="K5" s="261"/>
      <c r="L5" s="264"/>
      <c r="M5" s="263"/>
      <c r="N5" s="263"/>
      <c r="O5" s="249" t="s">
        <v>314</v>
      </c>
      <c r="P5" s="249" t="s">
        <v>814</v>
      </c>
      <c r="Q5" s="263"/>
      <c r="R5" s="249" t="s">
        <v>314</v>
      </c>
      <c r="S5" s="249" t="s">
        <v>814</v>
      </c>
      <c r="T5" s="263"/>
      <c r="U5" s="249" t="s">
        <v>314</v>
      </c>
      <c r="V5" s="251" t="s">
        <v>814</v>
      </c>
      <c r="W5" s="90"/>
    </row>
    <row r="6" spans="1:23" x14ac:dyDescent="0.2">
      <c r="A6" s="379" t="s">
        <v>1416</v>
      </c>
      <c r="B6" s="435"/>
      <c r="C6" s="440"/>
      <c r="D6" s="440"/>
      <c r="E6" s="254">
        <v>20</v>
      </c>
      <c r="F6" s="254">
        <v>20</v>
      </c>
      <c r="G6" s="254">
        <v>20</v>
      </c>
      <c r="H6" s="254">
        <v>20</v>
      </c>
      <c r="I6" s="254">
        <v>20</v>
      </c>
      <c r="J6" s="380"/>
      <c r="K6" s="380"/>
      <c r="L6" s="254">
        <v>18</v>
      </c>
      <c r="M6" s="380"/>
      <c r="N6" s="380"/>
      <c r="O6" s="254">
        <v>23</v>
      </c>
      <c r="P6" s="254">
        <v>23</v>
      </c>
      <c r="Q6" s="380"/>
      <c r="R6" s="254">
        <v>23</v>
      </c>
      <c r="S6" s="254">
        <v>23</v>
      </c>
      <c r="T6" s="380"/>
      <c r="U6" s="255">
        <v>23</v>
      </c>
      <c r="V6" s="256">
        <v>23</v>
      </c>
      <c r="W6" s="90"/>
    </row>
    <row r="7" spans="1:23" x14ac:dyDescent="0.2">
      <c r="A7" s="93"/>
      <c r="B7" s="94"/>
      <c r="C7" s="97"/>
      <c r="D7" s="97"/>
      <c r="E7" s="92"/>
      <c r="F7" s="92"/>
      <c r="G7" s="92"/>
      <c r="H7" s="92"/>
      <c r="I7" s="92"/>
      <c r="J7" s="105"/>
      <c r="K7" s="105"/>
      <c r="L7" s="92"/>
      <c r="M7" s="105"/>
      <c r="N7" s="105"/>
      <c r="O7" s="92"/>
      <c r="P7" s="92"/>
      <c r="Q7" s="105"/>
      <c r="R7" s="92"/>
      <c r="S7" s="92"/>
      <c r="T7" s="105"/>
      <c r="U7" s="90"/>
      <c r="V7" s="90"/>
      <c r="W7" s="90"/>
    </row>
    <row r="8" spans="1:23" x14ac:dyDescent="0.2">
      <c r="A8" s="93" t="s">
        <v>1413</v>
      </c>
      <c r="B8" s="94"/>
      <c r="C8" s="97"/>
      <c r="D8" s="97"/>
      <c r="E8" s="100"/>
      <c r="F8" s="100"/>
      <c r="G8" s="100"/>
      <c r="H8" s="100"/>
      <c r="I8" s="100"/>
      <c r="J8" s="97"/>
      <c r="K8" s="102"/>
      <c r="U8" s="90"/>
      <c r="V8" s="90"/>
      <c r="W8" s="90"/>
    </row>
    <row r="9" spans="1:23" x14ac:dyDescent="0.2">
      <c r="A9" s="257" t="s">
        <v>26</v>
      </c>
      <c r="B9" s="258"/>
      <c r="C9" s="259"/>
      <c r="D9" s="259"/>
      <c r="E9" s="264">
        <v>2.9449999999999998</v>
      </c>
      <c r="F9" s="264">
        <v>2.46</v>
      </c>
      <c r="G9" s="264">
        <v>3.88</v>
      </c>
      <c r="H9" s="264">
        <v>15.734999999999999</v>
      </c>
      <c r="I9" s="264">
        <v>9.7149999999999999</v>
      </c>
      <c r="J9" s="259"/>
      <c r="K9" s="261"/>
      <c r="L9" s="264">
        <v>13.794</v>
      </c>
      <c r="M9" s="263"/>
      <c r="N9" s="263"/>
      <c r="O9" s="260">
        <v>15.71</v>
      </c>
      <c r="P9" s="260"/>
      <c r="Q9" s="263"/>
      <c r="R9" s="264">
        <v>12.59</v>
      </c>
      <c r="S9" s="264"/>
      <c r="T9" s="263"/>
      <c r="U9" s="264">
        <v>0.1347826086956522</v>
      </c>
      <c r="V9" s="281"/>
    </row>
    <row r="10" spans="1:23" x14ac:dyDescent="0.2">
      <c r="A10" s="266" t="s">
        <v>27</v>
      </c>
      <c r="C10" s="95"/>
      <c r="D10" s="95"/>
      <c r="E10" s="27">
        <v>2.2549999999999999</v>
      </c>
      <c r="F10" s="27">
        <v>6.06</v>
      </c>
      <c r="G10" s="27">
        <v>7.75</v>
      </c>
      <c r="H10" s="27">
        <v>13.32</v>
      </c>
      <c r="I10" s="27">
        <v>4.0650000000000004</v>
      </c>
      <c r="J10" s="95"/>
      <c r="K10" s="102"/>
      <c r="L10" s="27">
        <v>8.4109999999999996</v>
      </c>
      <c r="O10" s="96">
        <v>3.3</v>
      </c>
      <c r="P10" s="96"/>
      <c r="R10" s="27">
        <v>6.58</v>
      </c>
      <c r="U10" s="27">
        <v>0</v>
      </c>
      <c r="V10" s="267"/>
    </row>
    <row r="11" spans="1:23" x14ac:dyDescent="0.2">
      <c r="A11" s="266" t="s">
        <v>100</v>
      </c>
      <c r="C11" s="95"/>
      <c r="D11" s="95"/>
      <c r="E11" s="27">
        <v>0.83499999999999996</v>
      </c>
      <c r="F11" s="27">
        <v>0.24</v>
      </c>
      <c r="G11" s="27">
        <v>0.39</v>
      </c>
      <c r="H11" s="27">
        <v>3.57</v>
      </c>
      <c r="I11" s="27">
        <v>0.6</v>
      </c>
      <c r="J11" s="95"/>
      <c r="K11" s="102"/>
      <c r="L11" s="27">
        <v>0.23300000000000001</v>
      </c>
      <c r="O11" s="96">
        <v>0.03</v>
      </c>
      <c r="P11" s="96"/>
      <c r="R11" s="27">
        <v>0.4</v>
      </c>
      <c r="U11" s="27">
        <v>0.4869565217391304</v>
      </c>
      <c r="V11" s="267"/>
    </row>
    <row r="12" spans="1:23" x14ac:dyDescent="0.2">
      <c r="A12" s="266" t="s">
        <v>322</v>
      </c>
      <c r="C12" s="95"/>
      <c r="D12" s="95"/>
      <c r="J12" s="95"/>
      <c r="K12" s="102"/>
      <c r="L12" s="27">
        <v>0.17</v>
      </c>
      <c r="O12" s="96">
        <v>0.27</v>
      </c>
      <c r="P12" s="96"/>
      <c r="R12" s="27">
        <v>0.1</v>
      </c>
      <c r="U12" s="27">
        <v>1.7391304347826087E-2</v>
      </c>
      <c r="V12" s="267"/>
    </row>
    <row r="13" spans="1:23" x14ac:dyDescent="0.2">
      <c r="A13" s="266" t="s">
        <v>114</v>
      </c>
      <c r="C13" s="95"/>
      <c r="D13" s="95"/>
      <c r="J13" s="95"/>
      <c r="K13" s="102"/>
      <c r="L13" s="27">
        <v>4.0599999999999996</v>
      </c>
      <c r="O13" s="96">
        <v>1.67</v>
      </c>
      <c r="P13" s="96"/>
      <c r="R13" s="27">
        <v>9.07</v>
      </c>
      <c r="U13" s="27">
        <v>8.6956521739130436E-3</v>
      </c>
      <c r="V13" s="267"/>
    </row>
    <row r="14" spans="1:23" x14ac:dyDescent="0.2">
      <c r="A14" s="266" t="s">
        <v>101</v>
      </c>
      <c r="C14" s="95"/>
      <c r="D14" s="95"/>
      <c r="E14" s="27">
        <v>13.71</v>
      </c>
      <c r="F14" s="27">
        <v>4.03</v>
      </c>
      <c r="G14" s="27">
        <v>10.81</v>
      </c>
      <c r="H14" s="27">
        <v>47.85</v>
      </c>
      <c r="I14" s="27">
        <v>14.31</v>
      </c>
      <c r="J14" s="95"/>
      <c r="K14" s="102"/>
      <c r="L14" s="27">
        <v>10.833</v>
      </c>
      <c r="O14" s="96">
        <v>9.32</v>
      </c>
      <c r="P14" s="96"/>
      <c r="R14" s="27">
        <v>28.65</v>
      </c>
      <c r="U14" s="27">
        <v>0.39130434782608697</v>
      </c>
      <c r="V14" s="267"/>
    </row>
    <row r="15" spans="1:23" x14ac:dyDescent="0.2">
      <c r="A15" s="269" t="s">
        <v>17</v>
      </c>
      <c r="B15" s="270"/>
      <c r="C15" s="271"/>
      <c r="D15" s="271"/>
      <c r="E15" s="276">
        <v>5.84</v>
      </c>
      <c r="F15" s="276">
        <v>8.1850000000000005</v>
      </c>
      <c r="G15" s="276">
        <v>10.68</v>
      </c>
      <c r="H15" s="276">
        <v>32.755000000000003</v>
      </c>
      <c r="I15" s="276">
        <v>9.9250000000000007</v>
      </c>
      <c r="J15" s="271"/>
      <c r="K15" s="273"/>
      <c r="L15" s="276">
        <v>14.961</v>
      </c>
      <c r="M15" s="275"/>
      <c r="N15" s="275"/>
      <c r="O15" s="272">
        <v>15.75</v>
      </c>
      <c r="P15" s="272">
        <v>58.26</v>
      </c>
      <c r="Q15" s="275"/>
      <c r="R15" s="276">
        <v>19.46</v>
      </c>
      <c r="S15" s="276">
        <v>45.96</v>
      </c>
      <c r="T15" s="275"/>
      <c r="U15" s="276">
        <v>0.59565217391304337</v>
      </c>
      <c r="V15" s="277">
        <v>19.2304347826087</v>
      </c>
    </row>
    <row r="16" spans="1:23" x14ac:dyDescent="0.2">
      <c r="C16" s="95"/>
      <c r="D16" s="95"/>
      <c r="J16" s="95"/>
      <c r="K16" s="102"/>
      <c r="O16" s="96"/>
      <c r="P16" s="96"/>
    </row>
    <row r="17" spans="1:24" x14ac:dyDescent="0.2">
      <c r="C17" s="95"/>
      <c r="D17" s="95"/>
      <c r="J17" s="95"/>
      <c r="K17" s="102"/>
    </row>
    <row r="18" spans="1:24" s="88" customFormat="1" x14ac:dyDescent="0.2">
      <c r="A18" s="88" t="s">
        <v>104</v>
      </c>
      <c r="C18" s="105"/>
      <c r="D18" s="105"/>
      <c r="E18" s="92"/>
      <c r="F18" s="92"/>
      <c r="G18" s="92"/>
      <c r="H18" s="92"/>
      <c r="I18" s="92"/>
      <c r="J18" s="105"/>
      <c r="K18" s="105"/>
      <c r="L18" s="92"/>
      <c r="M18" s="105"/>
      <c r="N18" s="105"/>
      <c r="O18" s="92"/>
      <c r="P18" s="92"/>
      <c r="Q18" s="105"/>
      <c r="R18" s="92"/>
      <c r="S18" s="92"/>
      <c r="T18" s="105"/>
      <c r="U18" s="92"/>
      <c r="V18" s="92"/>
    </row>
    <row r="19" spans="1:24" s="88" customFormat="1" x14ac:dyDescent="0.2">
      <c r="C19" s="105"/>
      <c r="D19" s="105"/>
      <c r="E19" s="92"/>
      <c r="F19" s="92"/>
      <c r="G19" s="92"/>
      <c r="H19" s="92"/>
      <c r="I19" s="92"/>
      <c r="J19" s="105"/>
      <c r="K19" s="105"/>
      <c r="L19" s="92"/>
      <c r="M19" s="105"/>
      <c r="N19" s="105"/>
      <c r="O19" s="92"/>
      <c r="P19" s="92"/>
      <c r="Q19" s="105"/>
      <c r="R19" s="92"/>
      <c r="S19" s="92"/>
      <c r="T19" s="105"/>
      <c r="U19" s="92"/>
      <c r="V19" s="92"/>
    </row>
    <row r="20" spans="1:24" s="88" customFormat="1" x14ac:dyDescent="0.2">
      <c r="A20" s="86" t="s">
        <v>1395</v>
      </c>
      <c r="C20" s="105"/>
      <c r="D20" s="105"/>
      <c r="E20" s="92"/>
      <c r="F20" s="92"/>
      <c r="G20" s="92"/>
      <c r="H20" s="92"/>
      <c r="I20" s="92"/>
      <c r="J20" s="105"/>
      <c r="K20" s="105"/>
      <c r="L20" s="92"/>
      <c r="M20" s="105"/>
      <c r="N20" s="105"/>
      <c r="O20" s="92"/>
      <c r="P20" s="92"/>
      <c r="Q20" s="105"/>
      <c r="R20" s="92"/>
      <c r="S20" s="92"/>
      <c r="T20" s="105"/>
      <c r="U20" s="92"/>
      <c r="V20" s="92"/>
    </row>
    <row r="21" spans="1:24" x14ac:dyDescent="0.2">
      <c r="A21" s="257" t="s">
        <v>106</v>
      </c>
      <c r="B21" s="258" t="s">
        <v>438</v>
      </c>
      <c r="C21" s="261"/>
      <c r="D21" s="261"/>
      <c r="E21" s="264"/>
      <c r="F21" s="264"/>
      <c r="G21" s="264"/>
      <c r="H21" s="264">
        <v>2</v>
      </c>
      <c r="I21" s="264">
        <v>8</v>
      </c>
      <c r="J21" s="261"/>
      <c r="K21" s="261"/>
      <c r="L21" s="264">
        <v>1</v>
      </c>
      <c r="M21" s="263"/>
      <c r="N21" s="263"/>
      <c r="O21" s="264">
        <v>8</v>
      </c>
      <c r="P21" s="264"/>
      <c r="Q21" s="263"/>
      <c r="R21" s="264">
        <v>11</v>
      </c>
      <c r="S21" s="264"/>
      <c r="T21" s="263"/>
      <c r="U21" s="264"/>
      <c r="V21" s="281"/>
    </row>
    <row r="22" spans="1:24" x14ac:dyDescent="0.2">
      <c r="A22" s="266" t="s">
        <v>36</v>
      </c>
      <c r="B22" s="87" t="s">
        <v>37</v>
      </c>
      <c r="C22" s="102"/>
      <c r="D22" s="102"/>
      <c r="F22" s="27">
        <v>1</v>
      </c>
      <c r="H22" s="27">
        <v>13</v>
      </c>
      <c r="J22" s="102"/>
      <c r="K22" s="102"/>
      <c r="L22" s="27">
        <v>1</v>
      </c>
      <c r="O22" s="27">
        <v>8</v>
      </c>
      <c r="R22" s="27">
        <v>17</v>
      </c>
      <c r="V22" s="267"/>
    </row>
    <row r="23" spans="1:24" x14ac:dyDescent="0.2">
      <c r="A23" s="266" t="s">
        <v>105</v>
      </c>
      <c r="B23" s="87" t="s">
        <v>1391</v>
      </c>
      <c r="C23" s="102"/>
      <c r="D23" s="102"/>
      <c r="E23" s="27">
        <v>15</v>
      </c>
      <c r="F23" s="27">
        <v>20</v>
      </c>
      <c r="G23" s="27">
        <v>19</v>
      </c>
      <c r="H23" s="27">
        <v>19</v>
      </c>
      <c r="I23" s="27">
        <v>16</v>
      </c>
      <c r="J23" s="102"/>
      <c r="K23" s="102"/>
      <c r="L23" s="27">
        <v>6</v>
      </c>
      <c r="O23" s="27">
        <v>14</v>
      </c>
      <c r="P23" s="27">
        <v>11</v>
      </c>
      <c r="R23" s="27">
        <v>23</v>
      </c>
      <c r="U23" s="27">
        <v>11</v>
      </c>
      <c r="V23" s="267"/>
    </row>
    <row r="24" spans="1:24" x14ac:dyDescent="0.2">
      <c r="A24" s="269" t="s">
        <v>214</v>
      </c>
      <c r="B24" s="270" t="s">
        <v>495</v>
      </c>
      <c r="C24" s="273"/>
      <c r="D24" s="273"/>
      <c r="E24" s="276"/>
      <c r="F24" s="276">
        <v>5</v>
      </c>
      <c r="G24" s="276"/>
      <c r="H24" s="276"/>
      <c r="I24" s="276"/>
      <c r="J24" s="273"/>
      <c r="K24" s="273"/>
      <c r="L24" s="276"/>
      <c r="M24" s="275"/>
      <c r="N24" s="275"/>
      <c r="O24" s="276">
        <v>3</v>
      </c>
      <c r="P24" s="276">
        <v>1</v>
      </c>
      <c r="Q24" s="275"/>
      <c r="R24" s="276">
        <v>1</v>
      </c>
      <c r="S24" s="276">
        <v>2</v>
      </c>
      <c r="T24" s="275"/>
      <c r="U24" s="276">
        <v>1</v>
      </c>
      <c r="V24" s="277">
        <v>1</v>
      </c>
    </row>
    <row r="25" spans="1:24" s="86" customFormat="1" x14ac:dyDescent="0.2">
      <c r="A25" s="86" t="s">
        <v>1411</v>
      </c>
      <c r="B25" s="88"/>
      <c r="C25" s="109"/>
      <c r="D25" s="109"/>
      <c r="E25" s="90">
        <f>COUNT(E21:E24)</f>
        <v>1</v>
      </c>
      <c r="F25" s="90">
        <f t="shared" ref="F25:V25" si="0">COUNT(F21:F24)</f>
        <v>3</v>
      </c>
      <c r="G25" s="90">
        <f t="shared" si="0"/>
        <v>1</v>
      </c>
      <c r="H25" s="90">
        <f t="shared" si="0"/>
        <v>3</v>
      </c>
      <c r="I25" s="90">
        <f t="shared" si="0"/>
        <v>2</v>
      </c>
      <c r="J25" s="89"/>
      <c r="K25" s="89"/>
      <c r="L25" s="90">
        <f t="shared" si="0"/>
        <v>3</v>
      </c>
      <c r="M25" s="89"/>
      <c r="N25" s="89"/>
      <c r="O25" s="90">
        <f t="shared" si="0"/>
        <v>4</v>
      </c>
      <c r="P25" s="90">
        <f t="shared" si="0"/>
        <v>2</v>
      </c>
      <c r="Q25" s="89"/>
      <c r="R25" s="90">
        <f t="shared" si="0"/>
        <v>4</v>
      </c>
      <c r="S25" s="90">
        <f t="shared" si="0"/>
        <v>1</v>
      </c>
      <c r="T25" s="89"/>
      <c r="U25" s="90">
        <f t="shared" si="0"/>
        <v>2</v>
      </c>
      <c r="V25" s="90">
        <f t="shared" si="0"/>
        <v>1</v>
      </c>
    </row>
    <row r="26" spans="1:24" x14ac:dyDescent="0.2">
      <c r="C26" s="102"/>
      <c r="D26" s="102"/>
      <c r="J26" s="102"/>
      <c r="K26" s="102"/>
    </row>
    <row r="27" spans="1:24" x14ac:dyDescent="0.2">
      <c r="A27" s="86" t="s">
        <v>1637</v>
      </c>
      <c r="C27" s="102"/>
      <c r="D27" s="102"/>
      <c r="J27" s="102"/>
      <c r="K27" s="102"/>
    </row>
    <row r="28" spans="1:24" x14ac:dyDescent="0.2">
      <c r="A28" s="439" t="s">
        <v>16</v>
      </c>
      <c r="B28" s="405" t="s">
        <v>326</v>
      </c>
      <c r="C28" s="406"/>
      <c r="D28" s="406"/>
      <c r="E28" s="407"/>
      <c r="F28" s="407"/>
      <c r="G28" s="407">
        <v>1</v>
      </c>
      <c r="H28" s="407"/>
      <c r="I28" s="407">
        <v>1</v>
      </c>
      <c r="J28" s="406"/>
      <c r="K28" s="406"/>
      <c r="L28" s="407"/>
      <c r="M28" s="409"/>
      <c r="N28" s="409"/>
      <c r="O28" s="407"/>
      <c r="P28" s="407"/>
      <c r="Q28" s="409"/>
      <c r="R28" s="407"/>
      <c r="S28" s="407"/>
      <c r="T28" s="409"/>
      <c r="U28" s="407"/>
      <c r="V28" s="410"/>
    </row>
    <row r="29" spans="1:24" s="86" customFormat="1" x14ac:dyDescent="0.2">
      <c r="A29" s="86" t="s">
        <v>1411</v>
      </c>
      <c r="B29" s="88"/>
      <c r="C29" s="109"/>
      <c r="D29" s="109"/>
      <c r="E29" s="90">
        <f>COUNT(E28)</f>
        <v>0</v>
      </c>
      <c r="F29" s="90">
        <f t="shared" ref="F29:V29" si="1">COUNT(F28)</f>
        <v>0</v>
      </c>
      <c r="G29" s="90">
        <f t="shared" si="1"/>
        <v>1</v>
      </c>
      <c r="H29" s="90">
        <f t="shared" si="1"/>
        <v>0</v>
      </c>
      <c r="I29" s="90">
        <f t="shared" si="1"/>
        <v>1</v>
      </c>
      <c r="J29" s="89"/>
      <c r="K29" s="89"/>
      <c r="L29" s="90">
        <f t="shared" si="1"/>
        <v>0</v>
      </c>
      <c r="M29" s="89"/>
      <c r="N29" s="89"/>
      <c r="O29" s="90">
        <f t="shared" si="1"/>
        <v>0</v>
      </c>
      <c r="P29" s="90">
        <f t="shared" si="1"/>
        <v>0</v>
      </c>
      <c r="Q29" s="89"/>
      <c r="R29" s="90">
        <f t="shared" si="1"/>
        <v>0</v>
      </c>
      <c r="S29" s="90">
        <f t="shared" si="1"/>
        <v>0</v>
      </c>
      <c r="T29" s="89"/>
      <c r="U29" s="90">
        <f t="shared" si="1"/>
        <v>0</v>
      </c>
      <c r="V29" s="90">
        <f t="shared" si="1"/>
        <v>0</v>
      </c>
    </row>
    <row r="30" spans="1:24" x14ac:dyDescent="0.2">
      <c r="A30" s="86"/>
      <c r="C30" s="102"/>
      <c r="D30" s="102"/>
      <c r="J30" s="102"/>
      <c r="K30" s="102"/>
    </row>
    <row r="31" spans="1:24" x14ac:dyDescent="0.2">
      <c r="C31" s="102"/>
      <c r="D31" s="102"/>
      <c r="J31" s="102"/>
      <c r="K31" s="102"/>
    </row>
    <row r="32" spans="1:24" x14ac:dyDescent="0.2">
      <c r="A32" s="86" t="s">
        <v>1657</v>
      </c>
      <c r="C32" s="102"/>
      <c r="D32" s="102"/>
      <c r="J32" s="102"/>
      <c r="K32" s="102"/>
      <c r="X32" s="90" t="s">
        <v>1660</v>
      </c>
    </row>
    <row r="33" spans="1:1008" x14ac:dyDescent="0.2">
      <c r="A33" s="257" t="s">
        <v>946</v>
      </c>
      <c r="B33" s="258" t="s">
        <v>947</v>
      </c>
      <c r="C33" s="261"/>
      <c r="D33" s="261"/>
      <c r="E33" s="264"/>
      <c r="F33" s="264">
        <v>2</v>
      </c>
      <c r="G33" s="264"/>
      <c r="H33" s="264"/>
      <c r="I33" s="264"/>
      <c r="J33" s="261"/>
      <c r="K33" s="261"/>
      <c r="L33" s="264"/>
      <c r="M33" s="263"/>
      <c r="N33" s="263"/>
      <c r="O33" s="264"/>
      <c r="P33" s="264"/>
      <c r="Q33" s="263"/>
      <c r="R33" s="264"/>
      <c r="S33" s="264"/>
      <c r="T33" s="263"/>
      <c r="U33" s="264"/>
      <c r="V33" s="281"/>
      <c r="X33" s="26" t="s">
        <v>1665</v>
      </c>
    </row>
    <row r="34" spans="1:1008" x14ac:dyDescent="0.2">
      <c r="A34" s="266" t="s">
        <v>945</v>
      </c>
      <c r="B34" s="87" t="s">
        <v>948</v>
      </c>
      <c r="C34" s="102"/>
      <c r="D34" s="102"/>
      <c r="G34" s="27">
        <v>1</v>
      </c>
      <c r="J34" s="102"/>
      <c r="K34" s="97"/>
      <c r="S34" s="100"/>
      <c r="V34" s="267"/>
      <c r="X34" s="26" t="s">
        <v>1661</v>
      </c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  <c r="IU34" s="101"/>
      <c r="IV34" s="101"/>
      <c r="IW34" s="101"/>
      <c r="IX34" s="101"/>
      <c r="IY34" s="101"/>
      <c r="IZ34" s="101"/>
      <c r="JA34" s="101"/>
      <c r="JB34" s="101"/>
      <c r="JC34" s="101"/>
      <c r="JD34" s="101"/>
      <c r="JE34" s="101"/>
      <c r="JF34" s="101"/>
      <c r="JG34" s="101"/>
      <c r="JH34" s="101"/>
      <c r="JI34" s="101"/>
      <c r="JJ34" s="101"/>
      <c r="JK34" s="101"/>
      <c r="JL34" s="101"/>
      <c r="JM34" s="101"/>
      <c r="JN34" s="101"/>
      <c r="JO34" s="101"/>
      <c r="JP34" s="101"/>
      <c r="JQ34" s="101"/>
      <c r="JR34" s="101"/>
      <c r="JS34" s="101"/>
      <c r="JT34" s="101"/>
      <c r="JU34" s="101"/>
      <c r="JV34" s="101"/>
      <c r="JW34" s="101"/>
      <c r="JX34" s="101"/>
      <c r="JY34" s="101"/>
      <c r="JZ34" s="101"/>
      <c r="KA34" s="101"/>
      <c r="KB34" s="101"/>
      <c r="KC34" s="101"/>
      <c r="KD34" s="101"/>
      <c r="KE34" s="101"/>
      <c r="KF34" s="101"/>
      <c r="KG34" s="101"/>
      <c r="KH34" s="101"/>
      <c r="KI34" s="101"/>
      <c r="KJ34" s="101"/>
      <c r="KK34" s="101"/>
      <c r="KL34" s="101"/>
      <c r="KM34" s="101"/>
      <c r="KN34" s="101"/>
      <c r="KO34" s="101"/>
      <c r="KP34" s="101"/>
      <c r="KQ34" s="101"/>
      <c r="KR34" s="101"/>
      <c r="KS34" s="101"/>
      <c r="KT34" s="101"/>
      <c r="KU34" s="101"/>
      <c r="KV34" s="101"/>
      <c r="KW34" s="101"/>
      <c r="KX34" s="101"/>
      <c r="KY34" s="101"/>
      <c r="KZ34" s="101"/>
      <c r="LA34" s="101"/>
      <c r="LB34" s="101"/>
      <c r="LC34" s="101"/>
      <c r="LD34" s="101"/>
      <c r="LE34" s="101"/>
      <c r="LF34" s="101"/>
      <c r="LG34" s="101"/>
      <c r="LH34" s="101"/>
      <c r="LI34" s="101"/>
      <c r="LJ34" s="101"/>
      <c r="LK34" s="101"/>
      <c r="LL34" s="101"/>
      <c r="LM34" s="101"/>
      <c r="LN34" s="101"/>
      <c r="LO34" s="101"/>
      <c r="LP34" s="101"/>
      <c r="LQ34" s="101"/>
      <c r="LR34" s="101"/>
      <c r="LS34" s="101"/>
      <c r="LT34" s="101"/>
      <c r="LU34" s="101"/>
      <c r="LV34" s="101"/>
      <c r="LW34" s="101"/>
      <c r="LX34" s="101"/>
      <c r="LY34" s="101"/>
      <c r="LZ34" s="101"/>
      <c r="MA34" s="101"/>
      <c r="MB34" s="101"/>
      <c r="MC34" s="101"/>
      <c r="MD34" s="101"/>
      <c r="ME34" s="101"/>
      <c r="MF34" s="101"/>
      <c r="MG34" s="101"/>
      <c r="MH34" s="101"/>
      <c r="MI34" s="101"/>
      <c r="MJ34" s="101"/>
      <c r="MK34" s="101"/>
      <c r="ML34" s="101"/>
      <c r="MM34" s="101"/>
      <c r="MN34" s="101"/>
      <c r="MO34" s="101"/>
      <c r="MP34" s="101"/>
      <c r="MQ34" s="101"/>
      <c r="MR34" s="101"/>
      <c r="MS34" s="101"/>
      <c r="MT34" s="101"/>
      <c r="MU34" s="101"/>
      <c r="MV34" s="101"/>
      <c r="MW34" s="101"/>
      <c r="MX34" s="101"/>
      <c r="MY34" s="101"/>
      <c r="MZ34" s="101"/>
      <c r="NA34" s="101"/>
      <c r="NB34" s="101"/>
      <c r="NC34" s="101"/>
      <c r="ND34" s="101"/>
      <c r="NE34" s="101"/>
      <c r="NF34" s="101"/>
      <c r="NG34" s="101"/>
      <c r="NH34" s="101"/>
      <c r="NI34" s="101"/>
      <c r="NJ34" s="101"/>
      <c r="NK34" s="101"/>
      <c r="NL34" s="101"/>
      <c r="NM34" s="101"/>
      <c r="NN34" s="101"/>
      <c r="NO34" s="101"/>
      <c r="NP34" s="101"/>
      <c r="NQ34" s="101"/>
      <c r="NR34" s="101"/>
      <c r="NS34" s="101"/>
      <c r="NT34" s="101"/>
      <c r="NU34" s="101"/>
      <c r="NV34" s="101"/>
      <c r="NW34" s="101"/>
      <c r="NX34" s="101"/>
      <c r="NY34" s="101"/>
      <c r="NZ34" s="101"/>
      <c r="OA34" s="101"/>
      <c r="OB34" s="101"/>
      <c r="OC34" s="101"/>
      <c r="OD34" s="101"/>
      <c r="OE34" s="101"/>
      <c r="OF34" s="101"/>
      <c r="OG34" s="101"/>
      <c r="OH34" s="101"/>
      <c r="OI34" s="101"/>
      <c r="OJ34" s="101"/>
      <c r="OK34" s="101"/>
      <c r="OL34" s="101"/>
      <c r="OM34" s="101"/>
      <c r="ON34" s="101"/>
      <c r="OO34" s="101"/>
      <c r="OP34" s="101"/>
      <c r="OQ34" s="101"/>
      <c r="OR34" s="101"/>
      <c r="OS34" s="101"/>
      <c r="OT34" s="101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101"/>
      <c r="PY34" s="101"/>
      <c r="PZ34" s="101"/>
      <c r="QA34" s="101"/>
      <c r="QB34" s="101"/>
      <c r="QC34" s="101"/>
      <c r="QD34" s="101"/>
      <c r="QE34" s="101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101"/>
      <c r="RJ34" s="101"/>
      <c r="RK34" s="101"/>
      <c r="RL34" s="101"/>
      <c r="RM34" s="101"/>
      <c r="RN34" s="101"/>
      <c r="RO34" s="101"/>
      <c r="RP34" s="101"/>
      <c r="RQ34" s="101"/>
      <c r="RR34" s="101"/>
      <c r="RS34" s="101"/>
      <c r="RT34" s="101"/>
      <c r="RU34" s="101"/>
      <c r="RV34" s="101"/>
      <c r="RW34" s="101"/>
      <c r="RX34" s="101"/>
      <c r="RY34" s="101"/>
      <c r="RZ34" s="101"/>
      <c r="SA34" s="101"/>
      <c r="SB34" s="101"/>
      <c r="SC34" s="101"/>
      <c r="SD34" s="101"/>
      <c r="SE34" s="101"/>
      <c r="SF34" s="101"/>
      <c r="SG34" s="101"/>
      <c r="SH34" s="101"/>
      <c r="SI34" s="101"/>
      <c r="SJ34" s="101"/>
      <c r="SK34" s="101"/>
      <c r="SL34" s="101"/>
      <c r="SM34" s="101"/>
      <c r="SN34" s="101"/>
      <c r="SO34" s="101"/>
      <c r="SP34" s="101"/>
      <c r="SQ34" s="101"/>
      <c r="SR34" s="101"/>
      <c r="SS34" s="101"/>
      <c r="ST34" s="101"/>
      <c r="SU34" s="101"/>
      <c r="SV34" s="101"/>
      <c r="SW34" s="101"/>
      <c r="SX34" s="101"/>
      <c r="SY34" s="101"/>
      <c r="SZ34" s="101"/>
      <c r="TA34" s="101"/>
      <c r="TB34" s="101"/>
      <c r="TC34" s="101"/>
      <c r="TD34" s="101"/>
      <c r="TE34" s="101"/>
      <c r="TF34" s="101"/>
      <c r="TG34" s="101"/>
      <c r="TH34" s="101"/>
      <c r="TI34" s="101"/>
      <c r="TJ34" s="101"/>
      <c r="TK34" s="101"/>
      <c r="TL34" s="101"/>
      <c r="TM34" s="101"/>
      <c r="TN34" s="101"/>
      <c r="TO34" s="101"/>
      <c r="TP34" s="101"/>
      <c r="TQ34" s="101"/>
      <c r="TR34" s="101"/>
      <c r="TS34" s="101"/>
      <c r="TT34" s="101"/>
      <c r="TU34" s="101"/>
      <c r="TV34" s="101"/>
      <c r="TW34" s="101"/>
      <c r="TX34" s="101"/>
      <c r="TY34" s="101"/>
      <c r="TZ34" s="101"/>
      <c r="UA34" s="101"/>
      <c r="UB34" s="101"/>
      <c r="UC34" s="101"/>
      <c r="UD34" s="101"/>
      <c r="UE34" s="101"/>
      <c r="UF34" s="101"/>
      <c r="UG34" s="101"/>
      <c r="UH34" s="101"/>
      <c r="UI34" s="101"/>
      <c r="UJ34" s="101"/>
      <c r="UK34" s="101"/>
      <c r="UL34" s="101"/>
      <c r="UM34" s="101"/>
      <c r="UN34" s="101"/>
      <c r="UO34" s="101"/>
      <c r="UP34" s="101"/>
      <c r="UQ34" s="101"/>
      <c r="UR34" s="101"/>
      <c r="US34" s="101"/>
      <c r="UT34" s="101"/>
      <c r="UU34" s="101"/>
      <c r="UV34" s="101"/>
      <c r="UW34" s="101"/>
      <c r="UX34" s="101"/>
      <c r="UY34" s="101"/>
      <c r="UZ34" s="101"/>
      <c r="VA34" s="101"/>
      <c r="VB34" s="101"/>
      <c r="VC34" s="101"/>
      <c r="VD34" s="101"/>
      <c r="VE34" s="101"/>
      <c r="VF34" s="101"/>
      <c r="VG34" s="101"/>
      <c r="VH34" s="101"/>
      <c r="VI34" s="101"/>
      <c r="VJ34" s="101"/>
      <c r="VK34" s="101"/>
      <c r="VL34" s="101"/>
      <c r="VM34" s="101"/>
      <c r="VN34" s="101"/>
      <c r="VO34" s="101"/>
      <c r="VP34" s="101"/>
      <c r="VQ34" s="101"/>
      <c r="VR34" s="101"/>
      <c r="VS34" s="101"/>
      <c r="VT34" s="101"/>
      <c r="VU34" s="101"/>
      <c r="VV34" s="101"/>
      <c r="VW34" s="101"/>
      <c r="VX34" s="101"/>
      <c r="VY34" s="101"/>
      <c r="VZ34" s="101"/>
      <c r="WA34" s="101"/>
      <c r="WB34" s="101"/>
      <c r="WC34" s="101"/>
      <c r="WD34" s="101"/>
      <c r="WE34" s="101"/>
      <c r="WF34" s="101"/>
      <c r="WG34" s="101"/>
      <c r="WH34" s="101"/>
      <c r="WI34" s="101"/>
      <c r="WJ34" s="101"/>
      <c r="WK34" s="101"/>
      <c r="WL34" s="101"/>
      <c r="WM34" s="101"/>
      <c r="WN34" s="101"/>
      <c r="WO34" s="101"/>
      <c r="WP34" s="101"/>
      <c r="WQ34" s="101"/>
      <c r="WR34" s="101"/>
      <c r="WS34" s="101"/>
      <c r="WT34" s="101"/>
      <c r="WU34" s="101"/>
      <c r="WV34" s="101"/>
      <c r="WW34" s="101"/>
      <c r="WX34" s="101"/>
      <c r="WY34" s="101"/>
      <c r="WZ34" s="101"/>
      <c r="XA34" s="101"/>
      <c r="XB34" s="101"/>
      <c r="XC34" s="101"/>
      <c r="XD34" s="101"/>
      <c r="XE34" s="101"/>
      <c r="XF34" s="101"/>
      <c r="XG34" s="101"/>
      <c r="XH34" s="101"/>
      <c r="XI34" s="101"/>
      <c r="XJ34" s="101"/>
      <c r="XK34" s="101"/>
      <c r="XL34" s="101"/>
      <c r="XM34" s="101"/>
      <c r="XN34" s="101"/>
      <c r="XO34" s="101"/>
      <c r="XP34" s="101"/>
      <c r="XQ34" s="101"/>
      <c r="XR34" s="101"/>
      <c r="XS34" s="101"/>
      <c r="XT34" s="101"/>
      <c r="XU34" s="101"/>
      <c r="XV34" s="101"/>
      <c r="XW34" s="101"/>
      <c r="XX34" s="101"/>
      <c r="XY34" s="101"/>
      <c r="XZ34" s="101"/>
      <c r="YA34" s="101"/>
      <c r="YB34" s="101"/>
      <c r="YC34" s="101"/>
      <c r="YD34" s="101"/>
      <c r="YE34" s="101"/>
      <c r="YF34" s="101"/>
      <c r="YG34" s="101"/>
      <c r="YH34" s="101"/>
      <c r="YI34" s="101"/>
      <c r="YJ34" s="101"/>
      <c r="YK34" s="101"/>
      <c r="YL34" s="101"/>
      <c r="YM34" s="101"/>
      <c r="YN34" s="101"/>
      <c r="YO34" s="101"/>
      <c r="YP34" s="101"/>
      <c r="YQ34" s="101"/>
      <c r="YR34" s="101"/>
      <c r="YS34" s="101"/>
      <c r="YT34" s="101"/>
      <c r="YU34" s="101"/>
      <c r="YV34" s="101"/>
      <c r="YW34" s="101"/>
      <c r="YX34" s="101"/>
      <c r="YY34" s="101"/>
      <c r="YZ34" s="101"/>
      <c r="ZA34" s="101"/>
      <c r="ZB34" s="101"/>
      <c r="ZC34" s="101"/>
      <c r="ZD34" s="101"/>
      <c r="ZE34" s="101"/>
      <c r="ZF34" s="101"/>
      <c r="ZG34" s="101"/>
      <c r="ZH34" s="101"/>
      <c r="ZI34" s="101"/>
      <c r="ZJ34" s="101"/>
      <c r="ZK34" s="101"/>
      <c r="ZL34" s="101"/>
      <c r="ZM34" s="101"/>
      <c r="ZN34" s="101"/>
      <c r="ZO34" s="101"/>
      <c r="ZP34" s="101"/>
      <c r="ZQ34" s="101"/>
      <c r="ZR34" s="101"/>
      <c r="ZS34" s="101"/>
      <c r="ZT34" s="101"/>
      <c r="ZU34" s="101"/>
      <c r="ZV34" s="101"/>
      <c r="ZW34" s="101"/>
      <c r="ZX34" s="101"/>
      <c r="ZY34" s="101"/>
      <c r="ZZ34" s="101"/>
      <c r="AAA34" s="101"/>
      <c r="AAB34" s="101"/>
      <c r="AAC34" s="101"/>
      <c r="AAD34" s="101"/>
      <c r="AAE34" s="101"/>
      <c r="AAF34" s="101"/>
      <c r="AAG34" s="101"/>
      <c r="AAH34" s="101"/>
      <c r="AAI34" s="101"/>
      <c r="AAJ34" s="101"/>
      <c r="AAK34" s="101"/>
      <c r="AAL34" s="101"/>
      <c r="AAM34" s="101"/>
      <c r="AAN34" s="101"/>
      <c r="AAO34" s="101"/>
      <c r="AAP34" s="101"/>
      <c r="AAQ34" s="101"/>
      <c r="AAR34" s="101"/>
      <c r="AAS34" s="101"/>
      <c r="AAT34" s="101"/>
      <c r="AAU34" s="101"/>
      <c r="AAV34" s="101"/>
      <c r="AAW34" s="101"/>
      <c r="AAX34" s="101"/>
      <c r="AAY34" s="101"/>
      <c r="AAZ34" s="101"/>
      <c r="ABA34" s="101"/>
      <c r="ABB34" s="101"/>
      <c r="ABC34" s="101"/>
      <c r="ABD34" s="101"/>
      <c r="ABE34" s="101"/>
      <c r="ABF34" s="101"/>
      <c r="ABG34" s="101"/>
      <c r="ABH34" s="101"/>
      <c r="ABI34" s="101"/>
      <c r="ABJ34" s="101"/>
      <c r="ABK34" s="101"/>
      <c r="ABL34" s="101"/>
      <c r="ABM34" s="101"/>
      <c r="ABN34" s="101"/>
      <c r="ABO34" s="101"/>
      <c r="ABP34" s="101"/>
      <c r="ABQ34" s="101"/>
      <c r="ABR34" s="101"/>
      <c r="ABS34" s="101"/>
      <c r="ABT34" s="101"/>
      <c r="ABU34" s="101"/>
      <c r="ABV34" s="101"/>
      <c r="ABW34" s="101"/>
      <c r="ABX34" s="101"/>
      <c r="ABY34" s="101"/>
      <c r="ABZ34" s="101"/>
      <c r="ACA34" s="101"/>
      <c r="ACB34" s="101"/>
      <c r="ACC34" s="101"/>
      <c r="ACD34" s="101"/>
      <c r="ACE34" s="101"/>
      <c r="ACF34" s="101"/>
      <c r="ACG34" s="101"/>
      <c r="ACH34" s="101"/>
      <c r="ACI34" s="101"/>
      <c r="ACJ34" s="101"/>
      <c r="ACK34" s="101"/>
      <c r="ACL34" s="101"/>
      <c r="ACM34" s="101"/>
      <c r="ACN34" s="101"/>
      <c r="ACO34" s="101"/>
      <c r="ACP34" s="101"/>
      <c r="ACQ34" s="101"/>
      <c r="ACR34" s="101"/>
      <c r="ACS34" s="101"/>
      <c r="ACT34" s="101"/>
      <c r="ACU34" s="101"/>
      <c r="ACV34" s="101"/>
      <c r="ACW34" s="101"/>
      <c r="ACX34" s="101"/>
      <c r="ACY34" s="101"/>
      <c r="ACZ34" s="101"/>
      <c r="ADA34" s="101"/>
      <c r="ADB34" s="101"/>
      <c r="ADC34" s="101"/>
      <c r="ADD34" s="101"/>
      <c r="ADE34" s="101"/>
      <c r="ADF34" s="101"/>
      <c r="ADG34" s="101"/>
      <c r="ADH34" s="101"/>
      <c r="ADI34" s="101"/>
      <c r="ADJ34" s="101"/>
      <c r="ADK34" s="101"/>
      <c r="ADL34" s="101"/>
      <c r="ADM34" s="101"/>
      <c r="ADN34" s="101"/>
      <c r="ADO34" s="101"/>
      <c r="ADP34" s="101"/>
      <c r="ADQ34" s="101"/>
      <c r="ADR34" s="101"/>
      <c r="ADS34" s="101"/>
      <c r="ADT34" s="101"/>
      <c r="ADU34" s="101"/>
      <c r="ADV34" s="101"/>
      <c r="ADW34" s="101"/>
      <c r="ADX34" s="101"/>
      <c r="ADY34" s="101"/>
      <c r="ADZ34" s="101"/>
      <c r="AEA34" s="101"/>
      <c r="AEB34" s="101"/>
      <c r="AEC34" s="101"/>
      <c r="AED34" s="101"/>
      <c r="AEE34" s="101"/>
      <c r="AEF34" s="101"/>
      <c r="AEG34" s="101"/>
      <c r="AEH34" s="101"/>
      <c r="AEI34" s="101"/>
      <c r="AEJ34" s="101"/>
      <c r="AEK34" s="101"/>
      <c r="AEL34" s="101"/>
      <c r="AEM34" s="101"/>
      <c r="AEN34" s="101"/>
      <c r="AEO34" s="101"/>
      <c r="AEP34" s="101"/>
      <c r="AEQ34" s="101"/>
      <c r="AER34" s="101"/>
      <c r="AES34" s="101"/>
      <c r="AET34" s="101"/>
      <c r="AEU34" s="101"/>
      <c r="AEV34" s="101"/>
      <c r="AEW34" s="101"/>
      <c r="AEX34" s="101"/>
      <c r="AEY34" s="101"/>
      <c r="AEZ34" s="101"/>
      <c r="AFA34" s="101"/>
      <c r="AFB34" s="101"/>
      <c r="AFC34" s="101"/>
      <c r="AFD34" s="101"/>
      <c r="AFE34" s="101"/>
      <c r="AFF34" s="101"/>
      <c r="AFG34" s="101"/>
      <c r="AFH34" s="101"/>
      <c r="AFI34" s="101"/>
      <c r="AFJ34" s="101"/>
      <c r="AFK34" s="101"/>
      <c r="AFL34" s="101"/>
      <c r="AFM34" s="101"/>
      <c r="AFN34" s="101"/>
      <c r="AFO34" s="101"/>
      <c r="AFP34" s="101"/>
      <c r="AFQ34" s="101"/>
      <c r="AFR34" s="101"/>
      <c r="AFS34" s="101"/>
      <c r="AFT34" s="101"/>
      <c r="AFU34" s="101"/>
      <c r="AFV34" s="101"/>
      <c r="AFW34" s="101"/>
      <c r="AFX34" s="101"/>
      <c r="AFY34" s="101"/>
      <c r="AFZ34" s="101"/>
      <c r="AGA34" s="101"/>
      <c r="AGB34" s="101"/>
      <c r="AGC34" s="101"/>
      <c r="AGD34" s="101"/>
      <c r="AGE34" s="101"/>
      <c r="AGF34" s="101"/>
      <c r="AGG34" s="101"/>
      <c r="AGH34" s="101"/>
      <c r="AGI34" s="101"/>
      <c r="AGJ34" s="101"/>
      <c r="AGK34" s="101"/>
      <c r="AGL34" s="101"/>
      <c r="AGM34" s="101"/>
      <c r="AGN34" s="101"/>
      <c r="AGO34" s="101"/>
      <c r="AGP34" s="101"/>
      <c r="AGQ34" s="101"/>
      <c r="AGR34" s="101"/>
      <c r="AGS34" s="101"/>
      <c r="AGT34" s="101"/>
      <c r="AGU34" s="101"/>
      <c r="AGV34" s="101"/>
      <c r="AGW34" s="101"/>
      <c r="AGX34" s="101"/>
      <c r="AGY34" s="101"/>
      <c r="AGZ34" s="101"/>
      <c r="AHA34" s="101"/>
      <c r="AHB34" s="101"/>
      <c r="AHC34" s="101"/>
      <c r="AHD34" s="101"/>
      <c r="AHE34" s="101"/>
      <c r="AHF34" s="101"/>
      <c r="AHG34" s="101"/>
      <c r="AHH34" s="101"/>
      <c r="AHI34" s="101"/>
      <c r="AHJ34" s="101"/>
      <c r="AHK34" s="101"/>
      <c r="AHL34" s="101"/>
      <c r="AHM34" s="101"/>
      <c r="AHN34" s="101"/>
      <c r="AHO34" s="101"/>
      <c r="AHP34" s="101"/>
      <c r="AHQ34" s="101"/>
      <c r="AHR34" s="101"/>
      <c r="AHS34" s="101"/>
      <c r="AHT34" s="101"/>
      <c r="AHU34" s="101"/>
      <c r="AHV34" s="101"/>
      <c r="AHW34" s="101"/>
      <c r="AHX34" s="101"/>
      <c r="AHY34" s="101"/>
      <c r="AHZ34" s="101"/>
      <c r="AIA34" s="101"/>
      <c r="AIB34" s="101"/>
      <c r="AIC34" s="101"/>
      <c r="AID34" s="101"/>
      <c r="AIE34" s="101"/>
      <c r="AIF34" s="101"/>
      <c r="AIG34" s="101"/>
      <c r="AIH34" s="101"/>
      <c r="AII34" s="101"/>
      <c r="AIJ34" s="101"/>
      <c r="AIK34" s="101"/>
      <c r="AIL34" s="101"/>
      <c r="AIM34" s="101"/>
      <c r="AIN34" s="101"/>
      <c r="AIO34" s="101"/>
      <c r="AIP34" s="101"/>
      <c r="AIQ34" s="101"/>
      <c r="AIR34" s="101"/>
      <c r="AIS34" s="101"/>
      <c r="AIT34" s="101"/>
      <c r="AIU34" s="101"/>
      <c r="AIV34" s="101"/>
      <c r="AIW34" s="101"/>
      <c r="AIX34" s="101"/>
      <c r="AIY34" s="101"/>
      <c r="AIZ34" s="101"/>
      <c r="AJA34" s="101"/>
      <c r="AJB34" s="101"/>
      <c r="AJC34" s="101"/>
      <c r="AJD34" s="101"/>
      <c r="AJE34" s="101"/>
      <c r="AJF34" s="101"/>
      <c r="AJG34" s="101"/>
      <c r="AJH34" s="101"/>
      <c r="AJI34" s="101"/>
      <c r="AJJ34" s="101"/>
      <c r="AJK34" s="101"/>
      <c r="AJL34" s="101"/>
      <c r="AJM34" s="101"/>
      <c r="AJN34" s="101"/>
      <c r="AJO34" s="101"/>
      <c r="AJP34" s="101"/>
      <c r="AJQ34" s="101"/>
      <c r="AJR34" s="101"/>
      <c r="AJS34" s="101"/>
      <c r="AJT34" s="101"/>
      <c r="AJU34" s="101"/>
      <c r="AJV34" s="101"/>
      <c r="AJW34" s="101"/>
      <c r="AJX34" s="101"/>
      <c r="AJY34" s="101"/>
      <c r="AJZ34" s="101"/>
      <c r="AKA34" s="101"/>
      <c r="AKB34" s="101"/>
      <c r="AKC34" s="101"/>
      <c r="AKD34" s="101"/>
      <c r="AKE34" s="101"/>
      <c r="AKF34" s="101"/>
      <c r="AKG34" s="101"/>
      <c r="AKH34" s="101"/>
      <c r="AKI34" s="101"/>
      <c r="AKJ34" s="101"/>
      <c r="AKK34" s="101"/>
      <c r="AKL34" s="101"/>
      <c r="AKM34" s="101"/>
      <c r="AKN34" s="101"/>
      <c r="AKO34" s="101"/>
      <c r="AKP34" s="101"/>
      <c r="AKQ34" s="101"/>
      <c r="AKR34" s="101"/>
      <c r="AKS34" s="101"/>
      <c r="AKT34" s="101"/>
      <c r="AKU34" s="101"/>
      <c r="AKV34" s="101"/>
      <c r="AKW34" s="101"/>
      <c r="AKX34" s="101"/>
      <c r="AKY34" s="101"/>
      <c r="AKZ34" s="101"/>
      <c r="ALA34" s="101"/>
      <c r="ALB34" s="101"/>
      <c r="ALC34" s="101"/>
      <c r="ALD34" s="101"/>
      <c r="ALE34" s="101"/>
      <c r="ALF34" s="101"/>
      <c r="ALG34" s="101"/>
      <c r="ALH34" s="101"/>
      <c r="ALI34" s="101"/>
      <c r="ALJ34" s="101"/>
      <c r="ALK34" s="101"/>
      <c r="ALL34" s="101"/>
      <c r="ALM34" s="101"/>
      <c r="ALN34" s="101"/>
      <c r="ALO34" s="101"/>
      <c r="ALP34" s="101"/>
      <c r="ALQ34" s="101"/>
      <c r="ALR34" s="101"/>
      <c r="ALS34" s="101"/>
      <c r="ALT34" s="101"/>
    </row>
    <row r="35" spans="1:1008" x14ac:dyDescent="0.2">
      <c r="A35" s="393" t="s">
        <v>25</v>
      </c>
      <c r="B35" s="87" t="s">
        <v>874</v>
      </c>
      <c r="C35" s="102"/>
      <c r="D35" s="102"/>
      <c r="E35" s="100">
        <v>1</v>
      </c>
      <c r="F35" s="100">
        <v>1</v>
      </c>
      <c r="G35" s="100">
        <v>1</v>
      </c>
      <c r="H35" s="100">
        <v>1</v>
      </c>
      <c r="I35" s="100"/>
      <c r="J35" s="102"/>
      <c r="K35" s="102"/>
      <c r="V35" s="267"/>
      <c r="X35" s="26" t="s">
        <v>1661</v>
      </c>
    </row>
    <row r="36" spans="1:1008" x14ac:dyDescent="0.2">
      <c r="A36" s="266" t="s">
        <v>267</v>
      </c>
      <c r="B36" s="87" t="s">
        <v>934</v>
      </c>
      <c r="C36" s="102"/>
      <c r="D36" s="102"/>
      <c r="F36" s="27">
        <v>2</v>
      </c>
      <c r="G36" s="27">
        <v>2</v>
      </c>
      <c r="H36" s="27">
        <v>1</v>
      </c>
      <c r="J36" s="102"/>
      <c r="K36" s="102"/>
      <c r="V36" s="267"/>
    </row>
    <row r="37" spans="1:1008" x14ac:dyDescent="0.2">
      <c r="A37" s="266" t="s">
        <v>43</v>
      </c>
      <c r="B37" s="87" t="s">
        <v>520</v>
      </c>
      <c r="C37" s="102"/>
      <c r="D37" s="102"/>
      <c r="J37" s="102"/>
      <c r="K37" s="102"/>
      <c r="L37" s="27">
        <v>1</v>
      </c>
      <c r="V37" s="267"/>
      <c r="X37" s="26" t="s">
        <v>1659</v>
      </c>
    </row>
    <row r="38" spans="1:1008" x14ac:dyDescent="0.2">
      <c r="A38" s="266" t="s">
        <v>54</v>
      </c>
      <c r="B38" s="87" t="s">
        <v>870</v>
      </c>
      <c r="C38" s="102"/>
      <c r="D38" s="102"/>
      <c r="G38" s="27">
        <v>2</v>
      </c>
      <c r="H38" s="27">
        <v>1</v>
      </c>
      <c r="I38" s="27">
        <v>1</v>
      </c>
      <c r="J38" s="102"/>
      <c r="K38" s="102"/>
      <c r="L38" s="27">
        <v>4</v>
      </c>
      <c r="O38" s="27">
        <v>6</v>
      </c>
      <c r="V38" s="267"/>
    </row>
    <row r="39" spans="1:1008" x14ac:dyDescent="0.2">
      <c r="A39" s="393" t="s">
        <v>9</v>
      </c>
      <c r="B39" s="87" t="s">
        <v>442</v>
      </c>
      <c r="C39" s="103"/>
      <c r="D39" s="103"/>
      <c r="E39" s="100"/>
      <c r="F39" s="100"/>
      <c r="G39" s="100"/>
      <c r="H39" s="100"/>
      <c r="I39" s="100">
        <v>1</v>
      </c>
      <c r="J39" s="102"/>
      <c r="K39" s="102"/>
      <c r="O39" s="27">
        <v>5</v>
      </c>
      <c r="P39" s="27">
        <v>2</v>
      </c>
      <c r="V39" s="267"/>
      <c r="X39" s="26" t="s">
        <v>1659</v>
      </c>
    </row>
    <row r="40" spans="1:1008" x14ac:dyDescent="0.2">
      <c r="A40" s="266" t="s">
        <v>132</v>
      </c>
      <c r="B40" s="87" t="s">
        <v>330</v>
      </c>
      <c r="C40" s="102"/>
      <c r="D40" s="102"/>
      <c r="J40" s="102"/>
      <c r="K40" s="97"/>
      <c r="O40" s="27">
        <v>3</v>
      </c>
      <c r="S40" s="100"/>
      <c r="V40" s="267"/>
      <c r="X40" s="26" t="s">
        <v>1659</v>
      </c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  <c r="IT40" s="101"/>
      <c r="IU40" s="101"/>
      <c r="IV40" s="101"/>
      <c r="IW40" s="101"/>
      <c r="IX40" s="101"/>
      <c r="IY40" s="101"/>
      <c r="IZ40" s="101"/>
      <c r="JA40" s="101"/>
      <c r="JB40" s="101"/>
      <c r="JC40" s="101"/>
      <c r="JD40" s="101"/>
      <c r="JE40" s="101"/>
      <c r="JF40" s="101"/>
      <c r="JG40" s="101"/>
      <c r="JH40" s="101"/>
      <c r="JI40" s="101"/>
      <c r="JJ40" s="101"/>
      <c r="JK40" s="101"/>
      <c r="JL40" s="101"/>
      <c r="JM40" s="101"/>
      <c r="JN40" s="101"/>
      <c r="JO40" s="101"/>
      <c r="JP40" s="101"/>
      <c r="JQ40" s="101"/>
      <c r="JR40" s="101"/>
      <c r="JS40" s="101"/>
      <c r="JT40" s="101"/>
      <c r="JU40" s="101"/>
      <c r="JV40" s="101"/>
      <c r="JW40" s="101"/>
      <c r="JX40" s="101"/>
      <c r="JY40" s="101"/>
      <c r="JZ40" s="101"/>
      <c r="KA40" s="101"/>
      <c r="KB40" s="101"/>
      <c r="KC40" s="101"/>
      <c r="KD40" s="101"/>
      <c r="KE40" s="101"/>
      <c r="KF40" s="101"/>
      <c r="KG40" s="101"/>
      <c r="KH40" s="101"/>
      <c r="KI40" s="101"/>
      <c r="KJ40" s="101"/>
      <c r="KK40" s="101"/>
      <c r="KL40" s="101"/>
      <c r="KM40" s="101"/>
      <c r="KN40" s="101"/>
      <c r="KO40" s="101"/>
      <c r="KP40" s="101"/>
      <c r="KQ40" s="101"/>
      <c r="KR40" s="101"/>
      <c r="KS40" s="101"/>
      <c r="KT40" s="101"/>
      <c r="KU40" s="101"/>
      <c r="KV40" s="101"/>
      <c r="KW40" s="101"/>
      <c r="KX40" s="101"/>
      <c r="KY40" s="101"/>
      <c r="KZ40" s="101"/>
      <c r="LA40" s="101"/>
      <c r="LB40" s="101"/>
      <c r="LC40" s="101"/>
      <c r="LD40" s="101"/>
      <c r="LE40" s="101"/>
      <c r="LF40" s="101"/>
      <c r="LG40" s="101"/>
      <c r="LH40" s="101"/>
      <c r="LI40" s="101"/>
      <c r="LJ40" s="101"/>
      <c r="LK40" s="101"/>
      <c r="LL40" s="101"/>
      <c r="LM40" s="101"/>
      <c r="LN40" s="101"/>
      <c r="LO40" s="101"/>
      <c r="LP40" s="101"/>
      <c r="LQ40" s="101"/>
      <c r="LR40" s="101"/>
      <c r="LS40" s="101"/>
      <c r="LT40" s="101"/>
      <c r="LU40" s="101"/>
      <c r="LV40" s="101"/>
      <c r="LW40" s="101"/>
      <c r="LX40" s="101"/>
      <c r="LY40" s="101"/>
      <c r="LZ40" s="101"/>
      <c r="MA40" s="101"/>
      <c r="MB40" s="101"/>
      <c r="MC40" s="101"/>
      <c r="MD40" s="101"/>
      <c r="ME40" s="101"/>
      <c r="MF40" s="101"/>
      <c r="MG40" s="101"/>
      <c r="MH40" s="101"/>
      <c r="MI40" s="101"/>
      <c r="MJ40" s="101"/>
      <c r="MK40" s="101"/>
      <c r="ML40" s="101"/>
      <c r="MM40" s="101"/>
      <c r="MN40" s="101"/>
      <c r="MO40" s="101"/>
      <c r="MP40" s="101"/>
      <c r="MQ40" s="101"/>
      <c r="MR40" s="101"/>
      <c r="MS40" s="101"/>
      <c r="MT40" s="101"/>
      <c r="MU40" s="101"/>
      <c r="MV40" s="101"/>
      <c r="MW40" s="101"/>
      <c r="MX40" s="101"/>
      <c r="MY40" s="101"/>
      <c r="MZ40" s="101"/>
      <c r="NA40" s="101"/>
      <c r="NB40" s="101"/>
      <c r="NC40" s="101"/>
      <c r="ND40" s="101"/>
      <c r="NE40" s="101"/>
      <c r="NF40" s="101"/>
      <c r="NG40" s="101"/>
      <c r="NH40" s="101"/>
      <c r="NI40" s="101"/>
      <c r="NJ40" s="101"/>
      <c r="NK40" s="101"/>
      <c r="NL40" s="101"/>
      <c r="NM40" s="101"/>
      <c r="NN40" s="101"/>
      <c r="NO40" s="101"/>
      <c r="NP40" s="101"/>
      <c r="NQ40" s="101"/>
      <c r="NR40" s="101"/>
      <c r="NS40" s="101"/>
      <c r="NT40" s="101"/>
      <c r="NU40" s="101"/>
      <c r="NV40" s="101"/>
      <c r="NW40" s="101"/>
      <c r="NX40" s="101"/>
      <c r="NY40" s="101"/>
      <c r="NZ40" s="101"/>
      <c r="OA40" s="101"/>
      <c r="OB40" s="101"/>
      <c r="OC40" s="101"/>
      <c r="OD40" s="101"/>
      <c r="OE40" s="101"/>
      <c r="OF40" s="101"/>
      <c r="OG40" s="101"/>
      <c r="OH40" s="101"/>
      <c r="OI40" s="101"/>
      <c r="OJ40" s="101"/>
      <c r="OK40" s="101"/>
      <c r="OL40" s="101"/>
      <c r="OM40" s="101"/>
      <c r="ON40" s="101"/>
      <c r="OO40" s="101"/>
      <c r="OP40" s="101"/>
      <c r="OQ40" s="101"/>
      <c r="OR40" s="101"/>
      <c r="OS40" s="101"/>
      <c r="OT40" s="101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101"/>
      <c r="PY40" s="101"/>
      <c r="PZ40" s="101"/>
      <c r="QA40" s="101"/>
      <c r="QB40" s="101"/>
      <c r="QC40" s="101"/>
      <c r="QD40" s="101"/>
      <c r="QE40" s="101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101"/>
      <c r="RJ40" s="101"/>
      <c r="RK40" s="101"/>
      <c r="RL40" s="101"/>
      <c r="RM40" s="101"/>
      <c r="RN40" s="101"/>
      <c r="RO40" s="101"/>
      <c r="RP40" s="101"/>
      <c r="RQ40" s="101"/>
      <c r="RR40" s="101"/>
      <c r="RS40" s="101"/>
      <c r="RT40" s="101"/>
      <c r="RU40" s="101"/>
      <c r="RV40" s="101"/>
      <c r="RW40" s="101"/>
      <c r="RX40" s="101"/>
      <c r="RY40" s="101"/>
      <c r="RZ40" s="101"/>
      <c r="SA40" s="101"/>
      <c r="SB40" s="101"/>
      <c r="SC40" s="101"/>
      <c r="SD40" s="101"/>
      <c r="SE40" s="101"/>
      <c r="SF40" s="101"/>
      <c r="SG40" s="101"/>
      <c r="SH40" s="101"/>
      <c r="SI40" s="101"/>
      <c r="SJ40" s="101"/>
      <c r="SK40" s="101"/>
      <c r="SL40" s="101"/>
      <c r="SM40" s="101"/>
      <c r="SN40" s="101"/>
      <c r="SO40" s="101"/>
      <c r="SP40" s="101"/>
      <c r="SQ40" s="101"/>
      <c r="SR40" s="101"/>
      <c r="SS40" s="101"/>
      <c r="ST40" s="101"/>
      <c r="SU40" s="101"/>
      <c r="SV40" s="101"/>
      <c r="SW40" s="101"/>
      <c r="SX40" s="101"/>
      <c r="SY40" s="101"/>
      <c r="SZ40" s="101"/>
      <c r="TA40" s="101"/>
      <c r="TB40" s="101"/>
      <c r="TC40" s="101"/>
      <c r="TD40" s="101"/>
      <c r="TE40" s="101"/>
      <c r="TF40" s="101"/>
      <c r="TG40" s="101"/>
      <c r="TH40" s="101"/>
      <c r="TI40" s="101"/>
      <c r="TJ40" s="101"/>
      <c r="TK40" s="101"/>
      <c r="TL40" s="101"/>
      <c r="TM40" s="101"/>
      <c r="TN40" s="101"/>
      <c r="TO40" s="101"/>
      <c r="TP40" s="101"/>
      <c r="TQ40" s="101"/>
      <c r="TR40" s="101"/>
      <c r="TS40" s="101"/>
      <c r="TT40" s="101"/>
      <c r="TU40" s="101"/>
      <c r="TV40" s="101"/>
      <c r="TW40" s="101"/>
      <c r="TX40" s="101"/>
      <c r="TY40" s="101"/>
      <c r="TZ40" s="101"/>
      <c r="UA40" s="101"/>
      <c r="UB40" s="101"/>
      <c r="UC40" s="101"/>
      <c r="UD40" s="101"/>
      <c r="UE40" s="101"/>
      <c r="UF40" s="101"/>
      <c r="UG40" s="101"/>
      <c r="UH40" s="101"/>
      <c r="UI40" s="101"/>
      <c r="UJ40" s="101"/>
      <c r="UK40" s="101"/>
      <c r="UL40" s="101"/>
      <c r="UM40" s="101"/>
      <c r="UN40" s="101"/>
      <c r="UO40" s="101"/>
      <c r="UP40" s="101"/>
      <c r="UQ40" s="101"/>
      <c r="UR40" s="101"/>
      <c r="US40" s="101"/>
      <c r="UT40" s="101"/>
      <c r="UU40" s="101"/>
      <c r="UV40" s="101"/>
      <c r="UW40" s="101"/>
      <c r="UX40" s="101"/>
      <c r="UY40" s="101"/>
      <c r="UZ40" s="101"/>
      <c r="VA40" s="101"/>
      <c r="VB40" s="101"/>
      <c r="VC40" s="101"/>
      <c r="VD40" s="101"/>
      <c r="VE40" s="101"/>
      <c r="VF40" s="101"/>
      <c r="VG40" s="101"/>
      <c r="VH40" s="101"/>
      <c r="VI40" s="101"/>
      <c r="VJ40" s="101"/>
      <c r="VK40" s="101"/>
      <c r="VL40" s="101"/>
      <c r="VM40" s="101"/>
      <c r="VN40" s="101"/>
      <c r="VO40" s="101"/>
      <c r="VP40" s="101"/>
      <c r="VQ40" s="101"/>
      <c r="VR40" s="101"/>
      <c r="VS40" s="101"/>
      <c r="VT40" s="101"/>
      <c r="VU40" s="101"/>
      <c r="VV40" s="101"/>
      <c r="VW40" s="101"/>
      <c r="VX40" s="101"/>
      <c r="VY40" s="101"/>
      <c r="VZ40" s="101"/>
      <c r="WA40" s="101"/>
      <c r="WB40" s="101"/>
      <c r="WC40" s="101"/>
      <c r="WD40" s="101"/>
      <c r="WE40" s="101"/>
      <c r="WF40" s="101"/>
      <c r="WG40" s="101"/>
      <c r="WH40" s="101"/>
      <c r="WI40" s="101"/>
      <c r="WJ40" s="101"/>
      <c r="WK40" s="101"/>
      <c r="WL40" s="101"/>
      <c r="WM40" s="101"/>
      <c r="WN40" s="101"/>
      <c r="WO40" s="101"/>
      <c r="WP40" s="101"/>
      <c r="WQ40" s="101"/>
      <c r="WR40" s="101"/>
      <c r="WS40" s="101"/>
      <c r="WT40" s="101"/>
      <c r="WU40" s="101"/>
      <c r="WV40" s="101"/>
      <c r="WW40" s="101"/>
      <c r="WX40" s="101"/>
      <c r="WY40" s="101"/>
      <c r="WZ40" s="101"/>
      <c r="XA40" s="101"/>
      <c r="XB40" s="101"/>
      <c r="XC40" s="101"/>
      <c r="XD40" s="101"/>
      <c r="XE40" s="101"/>
      <c r="XF40" s="101"/>
      <c r="XG40" s="101"/>
      <c r="XH40" s="101"/>
      <c r="XI40" s="101"/>
      <c r="XJ40" s="101"/>
      <c r="XK40" s="101"/>
      <c r="XL40" s="101"/>
      <c r="XM40" s="101"/>
      <c r="XN40" s="101"/>
      <c r="XO40" s="101"/>
      <c r="XP40" s="101"/>
      <c r="XQ40" s="101"/>
      <c r="XR40" s="101"/>
      <c r="XS40" s="101"/>
      <c r="XT40" s="101"/>
      <c r="XU40" s="101"/>
      <c r="XV40" s="101"/>
      <c r="XW40" s="101"/>
      <c r="XX40" s="101"/>
      <c r="XY40" s="101"/>
      <c r="XZ40" s="101"/>
      <c r="YA40" s="101"/>
      <c r="YB40" s="101"/>
      <c r="YC40" s="101"/>
      <c r="YD40" s="101"/>
      <c r="YE40" s="101"/>
      <c r="YF40" s="101"/>
      <c r="YG40" s="101"/>
      <c r="YH40" s="101"/>
      <c r="YI40" s="101"/>
      <c r="YJ40" s="101"/>
      <c r="YK40" s="101"/>
      <c r="YL40" s="101"/>
      <c r="YM40" s="101"/>
      <c r="YN40" s="101"/>
      <c r="YO40" s="101"/>
      <c r="YP40" s="101"/>
      <c r="YQ40" s="101"/>
      <c r="YR40" s="101"/>
      <c r="YS40" s="101"/>
      <c r="YT40" s="101"/>
      <c r="YU40" s="101"/>
      <c r="YV40" s="101"/>
      <c r="YW40" s="101"/>
      <c r="YX40" s="101"/>
      <c r="YY40" s="101"/>
      <c r="YZ40" s="101"/>
      <c r="ZA40" s="101"/>
      <c r="ZB40" s="101"/>
      <c r="ZC40" s="101"/>
      <c r="ZD40" s="101"/>
      <c r="ZE40" s="101"/>
      <c r="ZF40" s="101"/>
      <c r="ZG40" s="101"/>
      <c r="ZH40" s="101"/>
      <c r="ZI40" s="101"/>
      <c r="ZJ40" s="101"/>
      <c r="ZK40" s="101"/>
      <c r="ZL40" s="101"/>
      <c r="ZM40" s="101"/>
      <c r="ZN40" s="101"/>
      <c r="ZO40" s="101"/>
      <c r="ZP40" s="101"/>
      <c r="ZQ40" s="101"/>
      <c r="ZR40" s="101"/>
      <c r="ZS40" s="101"/>
      <c r="ZT40" s="101"/>
      <c r="ZU40" s="101"/>
      <c r="ZV40" s="101"/>
      <c r="ZW40" s="101"/>
      <c r="ZX40" s="101"/>
      <c r="ZY40" s="101"/>
      <c r="ZZ40" s="101"/>
      <c r="AAA40" s="101"/>
      <c r="AAB40" s="101"/>
      <c r="AAC40" s="101"/>
      <c r="AAD40" s="101"/>
      <c r="AAE40" s="101"/>
      <c r="AAF40" s="101"/>
      <c r="AAG40" s="101"/>
      <c r="AAH40" s="101"/>
      <c r="AAI40" s="101"/>
      <c r="AAJ40" s="101"/>
      <c r="AAK40" s="101"/>
      <c r="AAL40" s="101"/>
      <c r="AAM40" s="101"/>
      <c r="AAN40" s="101"/>
      <c r="AAO40" s="101"/>
      <c r="AAP40" s="101"/>
      <c r="AAQ40" s="101"/>
      <c r="AAR40" s="101"/>
      <c r="AAS40" s="101"/>
      <c r="AAT40" s="101"/>
      <c r="AAU40" s="101"/>
      <c r="AAV40" s="101"/>
      <c r="AAW40" s="101"/>
      <c r="AAX40" s="101"/>
      <c r="AAY40" s="101"/>
      <c r="AAZ40" s="101"/>
      <c r="ABA40" s="101"/>
      <c r="ABB40" s="101"/>
      <c r="ABC40" s="101"/>
      <c r="ABD40" s="101"/>
      <c r="ABE40" s="101"/>
      <c r="ABF40" s="101"/>
      <c r="ABG40" s="101"/>
      <c r="ABH40" s="101"/>
      <c r="ABI40" s="101"/>
      <c r="ABJ40" s="101"/>
      <c r="ABK40" s="101"/>
      <c r="ABL40" s="101"/>
      <c r="ABM40" s="101"/>
      <c r="ABN40" s="101"/>
      <c r="ABO40" s="101"/>
      <c r="ABP40" s="101"/>
      <c r="ABQ40" s="101"/>
      <c r="ABR40" s="101"/>
      <c r="ABS40" s="101"/>
      <c r="ABT40" s="101"/>
      <c r="ABU40" s="101"/>
      <c r="ABV40" s="101"/>
      <c r="ABW40" s="101"/>
      <c r="ABX40" s="101"/>
      <c r="ABY40" s="101"/>
      <c r="ABZ40" s="101"/>
      <c r="ACA40" s="101"/>
      <c r="ACB40" s="101"/>
      <c r="ACC40" s="101"/>
      <c r="ACD40" s="101"/>
      <c r="ACE40" s="101"/>
      <c r="ACF40" s="101"/>
      <c r="ACG40" s="101"/>
      <c r="ACH40" s="101"/>
      <c r="ACI40" s="101"/>
      <c r="ACJ40" s="101"/>
      <c r="ACK40" s="101"/>
      <c r="ACL40" s="101"/>
      <c r="ACM40" s="101"/>
      <c r="ACN40" s="101"/>
      <c r="ACO40" s="101"/>
      <c r="ACP40" s="101"/>
      <c r="ACQ40" s="101"/>
      <c r="ACR40" s="101"/>
      <c r="ACS40" s="101"/>
      <c r="ACT40" s="101"/>
      <c r="ACU40" s="101"/>
      <c r="ACV40" s="101"/>
      <c r="ACW40" s="101"/>
      <c r="ACX40" s="101"/>
      <c r="ACY40" s="101"/>
      <c r="ACZ40" s="101"/>
      <c r="ADA40" s="101"/>
      <c r="ADB40" s="101"/>
      <c r="ADC40" s="101"/>
      <c r="ADD40" s="101"/>
      <c r="ADE40" s="101"/>
      <c r="ADF40" s="101"/>
      <c r="ADG40" s="101"/>
      <c r="ADH40" s="101"/>
      <c r="ADI40" s="101"/>
      <c r="ADJ40" s="101"/>
      <c r="ADK40" s="101"/>
      <c r="ADL40" s="101"/>
      <c r="ADM40" s="101"/>
      <c r="ADN40" s="101"/>
      <c r="ADO40" s="101"/>
      <c r="ADP40" s="101"/>
      <c r="ADQ40" s="101"/>
      <c r="ADR40" s="101"/>
      <c r="ADS40" s="101"/>
      <c r="ADT40" s="101"/>
      <c r="ADU40" s="101"/>
      <c r="ADV40" s="101"/>
      <c r="ADW40" s="101"/>
      <c r="ADX40" s="101"/>
      <c r="ADY40" s="101"/>
      <c r="ADZ40" s="101"/>
      <c r="AEA40" s="101"/>
      <c r="AEB40" s="101"/>
      <c r="AEC40" s="101"/>
      <c r="AED40" s="101"/>
      <c r="AEE40" s="101"/>
      <c r="AEF40" s="101"/>
      <c r="AEG40" s="101"/>
      <c r="AEH40" s="101"/>
      <c r="AEI40" s="101"/>
      <c r="AEJ40" s="101"/>
      <c r="AEK40" s="101"/>
      <c r="AEL40" s="101"/>
      <c r="AEM40" s="101"/>
      <c r="AEN40" s="101"/>
      <c r="AEO40" s="101"/>
      <c r="AEP40" s="101"/>
      <c r="AEQ40" s="101"/>
      <c r="AER40" s="101"/>
      <c r="AES40" s="101"/>
      <c r="AET40" s="101"/>
      <c r="AEU40" s="101"/>
      <c r="AEV40" s="101"/>
      <c r="AEW40" s="101"/>
      <c r="AEX40" s="101"/>
      <c r="AEY40" s="101"/>
      <c r="AEZ40" s="101"/>
      <c r="AFA40" s="101"/>
      <c r="AFB40" s="101"/>
      <c r="AFC40" s="101"/>
      <c r="AFD40" s="101"/>
      <c r="AFE40" s="101"/>
      <c r="AFF40" s="101"/>
      <c r="AFG40" s="101"/>
      <c r="AFH40" s="101"/>
      <c r="AFI40" s="101"/>
      <c r="AFJ40" s="101"/>
      <c r="AFK40" s="101"/>
      <c r="AFL40" s="101"/>
      <c r="AFM40" s="101"/>
      <c r="AFN40" s="101"/>
      <c r="AFO40" s="101"/>
      <c r="AFP40" s="101"/>
      <c r="AFQ40" s="101"/>
      <c r="AFR40" s="101"/>
      <c r="AFS40" s="101"/>
      <c r="AFT40" s="101"/>
      <c r="AFU40" s="101"/>
      <c r="AFV40" s="101"/>
      <c r="AFW40" s="101"/>
      <c r="AFX40" s="101"/>
      <c r="AFY40" s="101"/>
      <c r="AFZ40" s="101"/>
      <c r="AGA40" s="101"/>
      <c r="AGB40" s="101"/>
      <c r="AGC40" s="101"/>
      <c r="AGD40" s="101"/>
      <c r="AGE40" s="101"/>
      <c r="AGF40" s="101"/>
      <c r="AGG40" s="101"/>
      <c r="AGH40" s="101"/>
      <c r="AGI40" s="101"/>
      <c r="AGJ40" s="101"/>
      <c r="AGK40" s="101"/>
      <c r="AGL40" s="101"/>
      <c r="AGM40" s="101"/>
      <c r="AGN40" s="101"/>
      <c r="AGO40" s="101"/>
      <c r="AGP40" s="101"/>
      <c r="AGQ40" s="101"/>
      <c r="AGR40" s="101"/>
      <c r="AGS40" s="101"/>
      <c r="AGT40" s="101"/>
      <c r="AGU40" s="101"/>
      <c r="AGV40" s="101"/>
      <c r="AGW40" s="101"/>
      <c r="AGX40" s="101"/>
      <c r="AGY40" s="101"/>
      <c r="AGZ40" s="101"/>
      <c r="AHA40" s="101"/>
      <c r="AHB40" s="101"/>
      <c r="AHC40" s="101"/>
      <c r="AHD40" s="101"/>
      <c r="AHE40" s="101"/>
      <c r="AHF40" s="101"/>
      <c r="AHG40" s="101"/>
      <c r="AHH40" s="101"/>
      <c r="AHI40" s="101"/>
      <c r="AHJ40" s="101"/>
      <c r="AHK40" s="101"/>
      <c r="AHL40" s="101"/>
      <c r="AHM40" s="101"/>
      <c r="AHN40" s="101"/>
      <c r="AHO40" s="101"/>
      <c r="AHP40" s="101"/>
      <c r="AHQ40" s="101"/>
      <c r="AHR40" s="101"/>
      <c r="AHS40" s="101"/>
      <c r="AHT40" s="101"/>
      <c r="AHU40" s="101"/>
      <c r="AHV40" s="101"/>
      <c r="AHW40" s="101"/>
      <c r="AHX40" s="101"/>
      <c r="AHY40" s="101"/>
      <c r="AHZ40" s="101"/>
      <c r="AIA40" s="101"/>
      <c r="AIB40" s="101"/>
      <c r="AIC40" s="101"/>
      <c r="AID40" s="101"/>
      <c r="AIE40" s="101"/>
      <c r="AIF40" s="101"/>
      <c r="AIG40" s="101"/>
      <c r="AIH40" s="101"/>
      <c r="AII40" s="101"/>
      <c r="AIJ40" s="101"/>
      <c r="AIK40" s="101"/>
      <c r="AIL40" s="101"/>
      <c r="AIM40" s="101"/>
      <c r="AIN40" s="101"/>
      <c r="AIO40" s="101"/>
      <c r="AIP40" s="101"/>
      <c r="AIQ40" s="101"/>
      <c r="AIR40" s="101"/>
      <c r="AIS40" s="101"/>
      <c r="AIT40" s="101"/>
      <c r="AIU40" s="101"/>
      <c r="AIV40" s="101"/>
      <c r="AIW40" s="101"/>
      <c r="AIX40" s="101"/>
      <c r="AIY40" s="101"/>
      <c r="AIZ40" s="101"/>
      <c r="AJA40" s="101"/>
      <c r="AJB40" s="101"/>
      <c r="AJC40" s="101"/>
      <c r="AJD40" s="101"/>
      <c r="AJE40" s="101"/>
      <c r="AJF40" s="101"/>
      <c r="AJG40" s="101"/>
      <c r="AJH40" s="101"/>
      <c r="AJI40" s="101"/>
      <c r="AJJ40" s="101"/>
      <c r="AJK40" s="101"/>
      <c r="AJL40" s="101"/>
      <c r="AJM40" s="101"/>
      <c r="AJN40" s="101"/>
      <c r="AJO40" s="101"/>
      <c r="AJP40" s="101"/>
      <c r="AJQ40" s="101"/>
      <c r="AJR40" s="101"/>
      <c r="AJS40" s="101"/>
      <c r="AJT40" s="101"/>
      <c r="AJU40" s="101"/>
      <c r="AJV40" s="101"/>
      <c r="AJW40" s="101"/>
      <c r="AJX40" s="101"/>
      <c r="AJY40" s="101"/>
      <c r="AJZ40" s="101"/>
      <c r="AKA40" s="101"/>
      <c r="AKB40" s="101"/>
      <c r="AKC40" s="101"/>
      <c r="AKD40" s="101"/>
      <c r="AKE40" s="101"/>
      <c r="AKF40" s="101"/>
      <c r="AKG40" s="101"/>
      <c r="AKH40" s="101"/>
      <c r="AKI40" s="101"/>
      <c r="AKJ40" s="101"/>
      <c r="AKK40" s="101"/>
      <c r="AKL40" s="101"/>
      <c r="AKM40" s="101"/>
      <c r="AKN40" s="101"/>
      <c r="AKO40" s="101"/>
      <c r="AKP40" s="101"/>
      <c r="AKQ40" s="101"/>
      <c r="AKR40" s="101"/>
      <c r="AKS40" s="101"/>
      <c r="AKT40" s="101"/>
      <c r="AKU40" s="101"/>
      <c r="AKV40" s="101"/>
      <c r="AKW40" s="101"/>
      <c r="AKX40" s="101"/>
      <c r="AKY40" s="101"/>
      <c r="AKZ40" s="101"/>
      <c r="ALA40" s="101"/>
      <c r="ALB40" s="101"/>
      <c r="ALC40" s="101"/>
      <c r="ALD40" s="101"/>
      <c r="ALE40" s="101"/>
      <c r="ALF40" s="101"/>
      <c r="ALG40" s="101"/>
      <c r="ALH40" s="101"/>
      <c r="ALI40" s="101"/>
      <c r="ALJ40" s="101"/>
      <c r="ALK40" s="101"/>
      <c r="ALL40" s="101"/>
      <c r="ALM40" s="101"/>
      <c r="ALN40" s="101"/>
      <c r="ALO40" s="101"/>
      <c r="ALP40" s="101"/>
      <c r="ALQ40" s="101"/>
      <c r="ALR40" s="101"/>
      <c r="ALS40" s="101"/>
      <c r="ALT40" s="101"/>
    </row>
    <row r="41" spans="1:1008" x14ac:dyDescent="0.2">
      <c r="A41" s="266" t="s">
        <v>996</v>
      </c>
      <c r="B41" s="87" t="s">
        <v>1005</v>
      </c>
      <c r="C41" s="102"/>
      <c r="D41" s="102"/>
      <c r="J41" s="102"/>
      <c r="K41" s="102"/>
      <c r="O41" s="27">
        <v>1</v>
      </c>
      <c r="V41" s="267"/>
    </row>
    <row r="42" spans="1:1008" x14ac:dyDescent="0.2">
      <c r="A42" s="266" t="s">
        <v>268</v>
      </c>
      <c r="B42" s="87" t="s">
        <v>470</v>
      </c>
      <c r="C42" s="102"/>
      <c r="D42" s="102"/>
      <c r="E42" s="27">
        <v>1</v>
      </c>
      <c r="F42" s="27">
        <v>1</v>
      </c>
      <c r="H42" s="27">
        <v>1</v>
      </c>
      <c r="I42" s="27">
        <v>10</v>
      </c>
      <c r="J42" s="102"/>
      <c r="K42" s="102"/>
      <c r="L42" s="27">
        <v>1</v>
      </c>
      <c r="O42" s="27">
        <v>5</v>
      </c>
      <c r="R42" s="27">
        <v>6</v>
      </c>
      <c r="V42" s="267"/>
      <c r="X42" s="26" t="s">
        <v>1668</v>
      </c>
    </row>
    <row r="43" spans="1:1008" x14ac:dyDescent="0.2">
      <c r="A43" s="266" t="s">
        <v>5</v>
      </c>
      <c r="B43" s="87" t="s">
        <v>81</v>
      </c>
      <c r="C43" s="102"/>
      <c r="D43" s="102"/>
      <c r="H43" s="27">
        <v>1</v>
      </c>
      <c r="I43" s="27">
        <v>2</v>
      </c>
      <c r="J43" s="102"/>
      <c r="K43" s="102"/>
      <c r="L43" s="27">
        <v>1</v>
      </c>
      <c r="O43" s="27">
        <v>4</v>
      </c>
      <c r="R43" s="27">
        <v>9</v>
      </c>
      <c r="V43" s="267"/>
      <c r="X43" s="26" t="s">
        <v>1661</v>
      </c>
    </row>
    <row r="44" spans="1:1008" x14ac:dyDescent="0.2">
      <c r="A44" s="266" t="s">
        <v>6</v>
      </c>
      <c r="B44" s="87" t="s">
        <v>441</v>
      </c>
      <c r="C44" s="102"/>
      <c r="D44" s="102"/>
      <c r="H44" s="27">
        <v>3</v>
      </c>
      <c r="I44" s="27">
        <v>7</v>
      </c>
      <c r="J44" s="102"/>
      <c r="K44" s="97"/>
      <c r="L44" s="27">
        <v>1</v>
      </c>
      <c r="O44" s="27">
        <v>13</v>
      </c>
      <c r="R44" s="27">
        <v>12</v>
      </c>
      <c r="S44" s="100"/>
      <c r="V44" s="267"/>
      <c r="X44" s="26" t="s">
        <v>1659</v>
      </c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  <c r="IT44" s="101"/>
      <c r="IU44" s="101"/>
      <c r="IV44" s="101"/>
      <c r="IW44" s="101"/>
      <c r="IX44" s="101"/>
      <c r="IY44" s="101"/>
      <c r="IZ44" s="101"/>
      <c r="JA44" s="101"/>
      <c r="JB44" s="101"/>
      <c r="JC44" s="101"/>
      <c r="JD44" s="101"/>
      <c r="JE44" s="101"/>
      <c r="JF44" s="101"/>
      <c r="JG44" s="101"/>
      <c r="JH44" s="101"/>
      <c r="JI44" s="101"/>
      <c r="JJ44" s="101"/>
      <c r="JK44" s="101"/>
      <c r="JL44" s="101"/>
      <c r="JM44" s="101"/>
      <c r="JN44" s="101"/>
      <c r="JO44" s="101"/>
      <c r="JP44" s="101"/>
      <c r="JQ44" s="101"/>
      <c r="JR44" s="101"/>
      <c r="JS44" s="101"/>
      <c r="JT44" s="101"/>
      <c r="JU44" s="101"/>
      <c r="JV44" s="101"/>
      <c r="JW44" s="101"/>
      <c r="JX44" s="101"/>
      <c r="JY44" s="101"/>
      <c r="JZ44" s="101"/>
      <c r="KA44" s="101"/>
      <c r="KB44" s="101"/>
      <c r="KC44" s="101"/>
      <c r="KD44" s="101"/>
      <c r="KE44" s="101"/>
      <c r="KF44" s="101"/>
      <c r="KG44" s="101"/>
      <c r="KH44" s="101"/>
      <c r="KI44" s="101"/>
      <c r="KJ44" s="101"/>
      <c r="KK44" s="101"/>
      <c r="KL44" s="101"/>
      <c r="KM44" s="101"/>
      <c r="KN44" s="101"/>
      <c r="KO44" s="101"/>
      <c r="KP44" s="101"/>
      <c r="KQ44" s="101"/>
      <c r="KR44" s="101"/>
      <c r="KS44" s="101"/>
      <c r="KT44" s="101"/>
      <c r="KU44" s="101"/>
      <c r="KV44" s="101"/>
      <c r="KW44" s="101"/>
      <c r="KX44" s="101"/>
      <c r="KY44" s="101"/>
      <c r="KZ44" s="101"/>
      <c r="LA44" s="101"/>
      <c r="LB44" s="101"/>
      <c r="LC44" s="101"/>
      <c r="LD44" s="101"/>
      <c r="LE44" s="101"/>
      <c r="LF44" s="101"/>
      <c r="LG44" s="101"/>
      <c r="LH44" s="101"/>
      <c r="LI44" s="101"/>
      <c r="LJ44" s="101"/>
      <c r="LK44" s="101"/>
      <c r="LL44" s="101"/>
      <c r="LM44" s="101"/>
      <c r="LN44" s="101"/>
      <c r="LO44" s="101"/>
      <c r="LP44" s="101"/>
      <c r="LQ44" s="101"/>
      <c r="LR44" s="101"/>
      <c r="LS44" s="101"/>
      <c r="LT44" s="101"/>
      <c r="LU44" s="101"/>
      <c r="LV44" s="101"/>
      <c r="LW44" s="101"/>
      <c r="LX44" s="101"/>
      <c r="LY44" s="101"/>
      <c r="LZ44" s="101"/>
      <c r="MA44" s="101"/>
      <c r="MB44" s="101"/>
      <c r="MC44" s="101"/>
      <c r="MD44" s="101"/>
      <c r="ME44" s="101"/>
      <c r="MF44" s="101"/>
      <c r="MG44" s="101"/>
      <c r="MH44" s="101"/>
      <c r="MI44" s="101"/>
      <c r="MJ44" s="101"/>
      <c r="MK44" s="101"/>
      <c r="ML44" s="101"/>
      <c r="MM44" s="101"/>
      <c r="MN44" s="101"/>
      <c r="MO44" s="101"/>
      <c r="MP44" s="101"/>
      <c r="MQ44" s="101"/>
      <c r="MR44" s="101"/>
      <c r="MS44" s="101"/>
      <c r="MT44" s="101"/>
      <c r="MU44" s="101"/>
      <c r="MV44" s="101"/>
      <c r="MW44" s="101"/>
      <c r="MX44" s="101"/>
      <c r="MY44" s="101"/>
      <c r="MZ44" s="101"/>
      <c r="NA44" s="101"/>
      <c r="NB44" s="101"/>
      <c r="NC44" s="101"/>
      <c r="ND44" s="101"/>
      <c r="NE44" s="101"/>
      <c r="NF44" s="101"/>
      <c r="NG44" s="101"/>
      <c r="NH44" s="101"/>
      <c r="NI44" s="101"/>
      <c r="NJ44" s="101"/>
      <c r="NK44" s="101"/>
      <c r="NL44" s="101"/>
      <c r="NM44" s="101"/>
      <c r="NN44" s="101"/>
      <c r="NO44" s="101"/>
      <c r="NP44" s="101"/>
      <c r="NQ44" s="101"/>
      <c r="NR44" s="101"/>
      <c r="NS44" s="101"/>
      <c r="NT44" s="101"/>
      <c r="NU44" s="101"/>
      <c r="NV44" s="101"/>
      <c r="NW44" s="101"/>
      <c r="NX44" s="101"/>
      <c r="NY44" s="101"/>
      <c r="NZ44" s="101"/>
      <c r="OA44" s="101"/>
      <c r="OB44" s="101"/>
      <c r="OC44" s="101"/>
      <c r="OD44" s="101"/>
      <c r="OE44" s="101"/>
      <c r="OF44" s="101"/>
      <c r="OG44" s="101"/>
      <c r="OH44" s="101"/>
      <c r="OI44" s="101"/>
      <c r="OJ44" s="101"/>
      <c r="OK44" s="101"/>
      <c r="OL44" s="101"/>
      <c r="OM44" s="101"/>
      <c r="ON44" s="101"/>
      <c r="OO44" s="101"/>
      <c r="OP44" s="101"/>
      <c r="OQ44" s="101"/>
      <c r="OR44" s="101"/>
      <c r="OS44" s="101"/>
      <c r="OT44" s="101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101"/>
      <c r="PY44" s="101"/>
      <c r="PZ44" s="101"/>
      <c r="QA44" s="101"/>
      <c r="QB44" s="101"/>
      <c r="QC44" s="101"/>
      <c r="QD44" s="101"/>
      <c r="QE44" s="101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101"/>
      <c r="RJ44" s="101"/>
      <c r="RK44" s="101"/>
      <c r="RL44" s="101"/>
      <c r="RM44" s="101"/>
      <c r="RN44" s="101"/>
      <c r="RO44" s="101"/>
      <c r="RP44" s="101"/>
      <c r="RQ44" s="101"/>
      <c r="RR44" s="101"/>
      <c r="RS44" s="101"/>
      <c r="RT44" s="101"/>
      <c r="RU44" s="101"/>
      <c r="RV44" s="101"/>
      <c r="RW44" s="101"/>
      <c r="RX44" s="101"/>
      <c r="RY44" s="101"/>
      <c r="RZ44" s="101"/>
      <c r="SA44" s="101"/>
      <c r="SB44" s="101"/>
      <c r="SC44" s="101"/>
      <c r="SD44" s="101"/>
      <c r="SE44" s="101"/>
      <c r="SF44" s="101"/>
      <c r="SG44" s="101"/>
      <c r="SH44" s="101"/>
      <c r="SI44" s="101"/>
      <c r="SJ44" s="101"/>
      <c r="SK44" s="101"/>
      <c r="SL44" s="101"/>
      <c r="SM44" s="101"/>
      <c r="SN44" s="101"/>
      <c r="SO44" s="101"/>
      <c r="SP44" s="101"/>
      <c r="SQ44" s="101"/>
      <c r="SR44" s="101"/>
      <c r="SS44" s="101"/>
      <c r="ST44" s="101"/>
      <c r="SU44" s="101"/>
      <c r="SV44" s="101"/>
      <c r="SW44" s="101"/>
      <c r="SX44" s="101"/>
      <c r="SY44" s="101"/>
      <c r="SZ44" s="101"/>
      <c r="TA44" s="101"/>
      <c r="TB44" s="101"/>
      <c r="TC44" s="101"/>
      <c r="TD44" s="101"/>
      <c r="TE44" s="101"/>
      <c r="TF44" s="101"/>
      <c r="TG44" s="101"/>
      <c r="TH44" s="101"/>
      <c r="TI44" s="101"/>
      <c r="TJ44" s="101"/>
      <c r="TK44" s="101"/>
      <c r="TL44" s="101"/>
      <c r="TM44" s="101"/>
      <c r="TN44" s="101"/>
      <c r="TO44" s="101"/>
      <c r="TP44" s="101"/>
      <c r="TQ44" s="101"/>
      <c r="TR44" s="101"/>
      <c r="TS44" s="101"/>
      <c r="TT44" s="101"/>
      <c r="TU44" s="101"/>
      <c r="TV44" s="101"/>
      <c r="TW44" s="101"/>
      <c r="TX44" s="101"/>
      <c r="TY44" s="101"/>
      <c r="TZ44" s="101"/>
      <c r="UA44" s="101"/>
      <c r="UB44" s="101"/>
      <c r="UC44" s="101"/>
      <c r="UD44" s="101"/>
      <c r="UE44" s="101"/>
      <c r="UF44" s="101"/>
      <c r="UG44" s="101"/>
      <c r="UH44" s="101"/>
      <c r="UI44" s="101"/>
      <c r="UJ44" s="101"/>
      <c r="UK44" s="101"/>
      <c r="UL44" s="101"/>
      <c r="UM44" s="101"/>
      <c r="UN44" s="101"/>
      <c r="UO44" s="101"/>
      <c r="UP44" s="101"/>
      <c r="UQ44" s="101"/>
      <c r="UR44" s="101"/>
      <c r="US44" s="101"/>
      <c r="UT44" s="101"/>
      <c r="UU44" s="101"/>
      <c r="UV44" s="101"/>
      <c r="UW44" s="101"/>
      <c r="UX44" s="101"/>
      <c r="UY44" s="101"/>
      <c r="UZ44" s="101"/>
      <c r="VA44" s="101"/>
      <c r="VB44" s="101"/>
      <c r="VC44" s="101"/>
      <c r="VD44" s="101"/>
      <c r="VE44" s="101"/>
      <c r="VF44" s="101"/>
      <c r="VG44" s="101"/>
      <c r="VH44" s="101"/>
      <c r="VI44" s="101"/>
      <c r="VJ44" s="101"/>
      <c r="VK44" s="101"/>
      <c r="VL44" s="101"/>
      <c r="VM44" s="101"/>
      <c r="VN44" s="101"/>
      <c r="VO44" s="101"/>
      <c r="VP44" s="101"/>
      <c r="VQ44" s="101"/>
      <c r="VR44" s="101"/>
      <c r="VS44" s="101"/>
      <c r="VT44" s="101"/>
      <c r="VU44" s="101"/>
      <c r="VV44" s="101"/>
      <c r="VW44" s="101"/>
      <c r="VX44" s="101"/>
      <c r="VY44" s="101"/>
      <c r="VZ44" s="101"/>
      <c r="WA44" s="101"/>
      <c r="WB44" s="101"/>
      <c r="WC44" s="101"/>
      <c r="WD44" s="101"/>
      <c r="WE44" s="101"/>
      <c r="WF44" s="101"/>
      <c r="WG44" s="101"/>
      <c r="WH44" s="101"/>
      <c r="WI44" s="101"/>
      <c r="WJ44" s="101"/>
      <c r="WK44" s="101"/>
      <c r="WL44" s="101"/>
      <c r="WM44" s="101"/>
      <c r="WN44" s="101"/>
      <c r="WO44" s="101"/>
      <c r="WP44" s="101"/>
      <c r="WQ44" s="101"/>
      <c r="WR44" s="101"/>
      <c r="WS44" s="101"/>
      <c r="WT44" s="101"/>
      <c r="WU44" s="101"/>
      <c r="WV44" s="101"/>
      <c r="WW44" s="101"/>
      <c r="WX44" s="101"/>
      <c r="WY44" s="101"/>
      <c r="WZ44" s="101"/>
      <c r="XA44" s="101"/>
      <c r="XB44" s="101"/>
      <c r="XC44" s="101"/>
      <c r="XD44" s="101"/>
      <c r="XE44" s="101"/>
      <c r="XF44" s="101"/>
      <c r="XG44" s="101"/>
      <c r="XH44" s="101"/>
      <c r="XI44" s="101"/>
      <c r="XJ44" s="101"/>
      <c r="XK44" s="101"/>
      <c r="XL44" s="101"/>
      <c r="XM44" s="101"/>
      <c r="XN44" s="101"/>
      <c r="XO44" s="101"/>
      <c r="XP44" s="101"/>
      <c r="XQ44" s="101"/>
      <c r="XR44" s="101"/>
      <c r="XS44" s="101"/>
      <c r="XT44" s="101"/>
      <c r="XU44" s="101"/>
      <c r="XV44" s="101"/>
      <c r="XW44" s="101"/>
      <c r="XX44" s="101"/>
      <c r="XY44" s="101"/>
      <c r="XZ44" s="101"/>
      <c r="YA44" s="101"/>
      <c r="YB44" s="101"/>
      <c r="YC44" s="101"/>
      <c r="YD44" s="101"/>
      <c r="YE44" s="101"/>
      <c r="YF44" s="101"/>
      <c r="YG44" s="101"/>
      <c r="YH44" s="101"/>
      <c r="YI44" s="101"/>
      <c r="YJ44" s="101"/>
      <c r="YK44" s="101"/>
      <c r="YL44" s="101"/>
      <c r="YM44" s="101"/>
      <c r="YN44" s="101"/>
      <c r="YO44" s="101"/>
      <c r="YP44" s="101"/>
      <c r="YQ44" s="101"/>
      <c r="YR44" s="101"/>
      <c r="YS44" s="101"/>
      <c r="YT44" s="101"/>
      <c r="YU44" s="101"/>
      <c r="YV44" s="101"/>
      <c r="YW44" s="101"/>
      <c r="YX44" s="101"/>
      <c r="YY44" s="101"/>
      <c r="YZ44" s="101"/>
      <c r="ZA44" s="101"/>
      <c r="ZB44" s="101"/>
      <c r="ZC44" s="101"/>
      <c r="ZD44" s="101"/>
      <c r="ZE44" s="101"/>
      <c r="ZF44" s="101"/>
      <c r="ZG44" s="101"/>
      <c r="ZH44" s="101"/>
      <c r="ZI44" s="101"/>
      <c r="ZJ44" s="101"/>
      <c r="ZK44" s="101"/>
      <c r="ZL44" s="101"/>
      <c r="ZM44" s="101"/>
      <c r="ZN44" s="101"/>
      <c r="ZO44" s="101"/>
      <c r="ZP44" s="101"/>
      <c r="ZQ44" s="101"/>
      <c r="ZR44" s="101"/>
      <c r="ZS44" s="101"/>
      <c r="ZT44" s="101"/>
      <c r="ZU44" s="101"/>
      <c r="ZV44" s="101"/>
      <c r="ZW44" s="101"/>
      <c r="ZX44" s="101"/>
      <c r="ZY44" s="101"/>
      <c r="ZZ44" s="101"/>
      <c r="AAA44" s="101"/>
      <c r="AAB44" s="101"/>
      <c r="AAC44" s="101"/>
      <c r="AAD44" s="101"/>
      <c r="AAE44" s="101"/>
      <c r="AAF44" s="101"/>
      <c r="AAG44" s="101"/>
      <c r="AAH44" s="101"/>
      <c r="AAI44" s="101"/>
      <c r="AAJ44" s="101"/>
      <c r="AAK44" s="101"/>
      <c r="AAL44" s="101"/>
      <c r="AAM44" s="101"/>
      <c r="AAN44" s="101"/>
      <c r="AAO44" s="101"/>
      <c r="AAP44" s="101"/>
      <c r="AAQ44" s="101"/>
      <c r="AAR44" s="101"/>
      <c r="AAS44" s="101"/>
      <c r="AAT44" s="101"/>
      <c r="AAU44" s="101"/>
      <c r="AAV44" s="101"/>
      <c r="AAW44" s="101"/>
      <c r="AAX44" s="101"/>
      <c r="AAY44" s="101"/>
      <c r="AAZ44" s="101"/>
      <c r="ABA44" s="101"/>
      <c r="ABB44" s="101"/>
      <c r="ABC44" s="101"/>
      <c r="ABD44" s="101"/>
      <c r="ABE44" s="101"/>
      <c r="ABF44" s="101"/>
      <c r="ABG44" s="101"/>
      <c r="ABH44" s="101"/>
      <c r="ABI44" s="101"/>
      <c r="ABJ44" s="101"/>
      <c r="ABK44" s="101"/>
      <c r="ABL44" s="101"/>
      <c r="ABM44" s="101"/>
      <c r="ABN44" s="101"/>
      <c r="ABO44" s="101"/>
      <c r="ABP44" s="101"/>
      <c r="ABQ44" s="101"/>
      <c r="ABR44" s="101"/>
      <c r="ABS44" s="101"/>
      <c r="ABT44" s="101"/>
      <c r="ABU44" s="101"/>
      <c r="ABV44" s="101"/>
      <c r="ABW44" s="101"/>
      <c r="ABX44" s="101"/>
      <c r="ABY44" s="101"/>
      <c r="ABZ44" s="101"/>
      <c r="ACA44" s="101"/>
      <c r="ACB44" s="101"/>
      <c r="ACC44" s="101"/>
      <c r="ACD44" s="101"/>
      <c r="ACE44" s="101"/>
      <c r="ACF44" s="101"/>
      <c r="ACG44" s="101"/>
      <c r="ACH44" s="101"/>
      <c r="ACI44" s="101"/>
      <c r="ACJ44" s="101"/>
      <c r="ACK44" s="101"/>
      <c r="ACL44" s="101"/>
      <c r="ACM44" s="101"/>
      <c r="ACN44" s="101"/>
      <c r="ACO44" s="101"/>
      <c r="ACP44" s="101"/>
      <c r="ACQ44" s="101"/>
      <c r="ACR44" s="101"/>
      <c r="ACS44" s="101"/>
      <c r="ACT44" s="101"/>
      <c r="ACU44" s="101"/>
      <c r="ACV44" s="101"/>
      <c r="ACW44" s="101"/>
      <c r="ACX44" s="101"/>
      <c r="ACY44" s="101"/>
      <c r="ACZ44" s="101"/>
      <c r="ADA44" s="101"/>
      <c r="ADB44" s="101"/>
      <c r="ADC44" s="101"/>
      <c r="ADD44" s="101"/>
      <c r="ADE44" s="101"/>
      <c r="ADF44" s="101"/>
      <c r="ADG44" s="101"/>
      <c r="ADH44" s="101"/>
      <c r="ADI44" s="101"/>
      <c r="ADJ44" s="101"/>
      <c r="ADK44" s="101"/>
      <c r="ADL44" s="101"/>
      <c r="ADM44" s="101"/>
      <c r="ADN44" s="101"/>
      <c r="ADO44" s="101"/>
      <c r="ADP44" s="101"/>
      <c r="ADQ44" s="101"/>
      <c r="ADR44" s="101"/>
      <c r="ADS44" s="101"/>
      <c r="ADT44" s="101"/>
      <c r="ADU44" s="101"/>
      <c r="ADV44" s="101"/>
      <c r="ADW44" s="101"/>
      <c r="ADX44" s="101"/>
      <c r="ADY44" s="101"/>
      <c r="ADZ44" s="101"/>
      <c r="AEA44" s="101"/>
      <c r="AEB44" s="101"/>
      <c r="AEC44" s="101"/>
      <c r="AED44" s="101"/>
      <c r="AEE44" s="101"/>
      <c r="AEF44" s="101"/>
      <c r="AEG44" s="101"/>
      <c r="AEH44" s="101"/>
      <c r="AEI44" s="101"/>
      <c r="AEJ44" s="101"/>
      <c r="AEK44" s="101"/>
      <c r="AEL44" s="101"/>
      <c r="AEM44" s="101"/>
      <c r="AEN44" s="101"/>
      <c r="AEO44" s="101"/>
      <c r="AEP44" s="101"/>
      <c r="AEQ44" s="101"/>
      <c r="AER44" s="101"/>
      <c r="AES44" s="101"/>
      <c r="AET44" s="101"/>
      <c r="AEU44" s="101"/>
      <c r="AEV44" s="101"/>
      <c r="AEW44" s="101"/>
      <c r="AEX44" s="101"/>
      <c r="AEY44" s="101"/>
      <c r="AEZ44" s="101"/>
      <c r="AFA44" s="101"/>
      <c r="AFB44" s="101"/>
      <c r="AFC44" s="101"/>
      <c r="AFD44" s="101"/>
      <c r="AFE44" s="101"/>
      <c r="AFF44" s="101"/>
      <c r="AFG44" s="101"/>
      <c r="AFH44" s="101"/>
      <c r="AFI44" s="101"/>
      <c r="AFJ44" s="101"/>
      <c r="AFK44" s="101"/>
      <c r="AFL44" s="101"/>
      <c r="AFM44" s="101"/>
      <c r="AFN44" s="101"/>
      <c r="AFO44" s="101"/>
      <c r="AFP44" s="101"/>
      <c r="AFQ44" s="101"/>
      <c r="AFR44" s="101"/>
      <c r="AFS44" s="101"/>
      <c r="AFT44" s="101"/>
      <c r="AFU44" s="101"/>
      <c r="AFV44" s="101"/>
      <c r="AFW44" s="101"/>
      <c r="AFX44" s="101"/>
      <c r="AFY44" s="101"/>
      <c r="AFZ44" s="101"/>
      <c r="AGA44" s="101"/>
      <c r="AGB44" s="101"/>
      <c r="AGC44" s="101"/>
      <c r="AGD44" s="101"/>
      <c r="AGE44" s="101"/>
      <c r="AGF44" s="101"/>
      <c r="AGG44" s="101"/>
      <c r="AGH44" s="101"/>
      <c r="AGI44" s="101"/>
      <c r="AGJ44" s="101"/>
      <c r="AGK44" s="101"/>
      <c r="AGL44" s="101"/>
      <c r="AGM44" s="101"/>
      <c r="AGN44" s="101"/>
      <c r="AGO44" s="101"/>
      <c r="AGP44" s="101"/>
      <c r="AGQ44" s="101"/>
      <c r="AGR44" s="101"/>
      <c r="AGS44" s="101"/>
      <c r="AGT44" s="101"/>
      <c r="AGU44" s="101"/>
      <c r="AGV44" s="101"/>
      <c r="AGW44" s="101"/>
      <c r="AGX44" s="101"/>
      <c r="AGY44" s="101"/>
      <c r="AGZ44" s="101"/>
      <c r="AHA44" s="101"/>
      <c r="AHB44" s="101"/>
      <c r="AHC44" s="101"/>
      <c r="AHD44" s="101"/>
      <c r="AHE44" s="101"/>
      <c r="AHF44" s="101"/>
      <c r="AHG44" s="101"/>
      <c r="AHH44" s="101"/>
      <c r="AHI44" s="101"/>
      <c r="AHJ44" s="101"/>
      <c r="AHK44" s="101"/>
      <c r="AHL44" s="101"/>
      <c r="AHM44" s="101"/>
      <c r="AHN44" s="101"/>
      <c r="AHO44" s="101"/>
      <c r="AHP44" s="101"/>
      <c r="AHQ44" s="101"/>
      <c r="AHR44" s="101"/>
      <c r="AHS44" s="101"/>
      <c r="AHT44" s="101"/>
      <c r="AHU44" s="101"/>
      <c r="AHV44" s="101"/>
      <c r="AHW44" s="101"/>
      <c r="AHX44" s="101"/>
      <c r="AHY44" s="101"/>
      <c r="AHZ44" s="101"/>
      <c r="AIA44" s="101"/>
      <c r="AIB44" s="101"/>
      <c r="AIC44" s="101"/>
      <c r="AID44" s="101"/>
      <c r="AIE44" s="101"/>
      <c r="AIF44" s="101"/>
      <c r="AIG44" s="101"/>
      <c r="AIH44" s="101"/>
      <c r="AII44" s="101"/>
      <c r="AIJ44" s="101"/>
      <c r="AIK44" s="101"/>
      <c r="AIL44" s="101"/>
      <c r="AIM44" s="101"/>
      <c r="AIN44" s="101"/>
      <c r="AIO44" s="101"/>
      <c r="AIP44" s="101"/>
      <c r="AIQ44" s="101"/>
      <c r="AIR44" s="101"/>
      <c r="AIS44" s="101"/>
      <c r="AIT44" s="101"/>
      <c r="AIU44" s="101"/>
      <c r="AIV44" s="101"/>
      <c r="AIW44" s="101"/>
      <c r="AIX44" s="101"/>
      <c r="AIY44" s="101"/>
      <c r="AIZ44" s="101"/>
      <c r="AJA44" s="101"/>
      <c r="AJB44" s="101"/>
      <c r="AJC44" s="101"/>
      <c r="AJD44" s="101"/>
      <c r="AJE44" s="101"/>
      <c r="AJF44" s="101"/>
      <c r="AJG44" s="101"/>
      <c r="AJH44" s="101"/>
      <c r="AJI44" s="101"/>
      <c r="AJJ44" s="101"/>
      <c r="AJK44" s="101"/>
      <c r="AJL44" s="101"/>
      <c r="AJM44" s="101"/>
      <c r="AJN44" s="101"/>
      <c r="AJO44" s="101"/>
      <c r="AJP44" s="101"/>
      <c r="AJQ44" s="101"/>
      <c r="AJR44" s="101"/>
      <c r="AJS44" s="101"/>
      <c r="AJT44" s="101"/>
      <c r="AJU44" s="101"/>
      <c r="AJV44" s="101"/>
      <c r="AJW44" s="101"/>
      <c r="AJX44" s="101"/>
      <c r="AJY44" s="101"/>
      <c r="AJZ44" s="101"/>
      <c r="AKA44" s="101"/>
      <c r="AKB44" s="101"/>
      <c r="AKC44" s="101"/>
      <c r="AKD44" s="101"/>
      <c r="AKE44" s="101"/>
      <c r="AKF44" s="101"/>
      <c r="AKG44" s="101"/>
      <c r="AKH44" s="101"/>
      <c r="AKI44" s="101"/>
      <c r="AKJ44" s="101"/>
      <c r="AKK44" s="101"/>
      <c r="AKL44" s="101"/>
      <c r="AKM44" s="101"/>
      <c r="AKN44" s="101"/>
      <c r="AKO44" s="101"/>
      <c r="AKP44" s="101"/>
      <c r="AKQ44" s="101"/>
      <c r="AKR44" s="101"/>
      <c r="AKS44" s="101"/>
      <c r="AKT44" s="101"/>
      <c r="AKU44" s="101"/>
      <c r="AKV44" s="101"/>
      <c r="AKW44" s="101"/>
      <c r="AKX44" s="101"/>
      <c r="AKY44" s="101"/>
      <c r="AKZ44" s="101"/>
      <c r="ALA44" s="101"/>
      <c r="ALB44" s="101"/>
      <c r="ALC44" s="101"/>
      <c r="ALD44" s="101"/>
      <c r="ALE44" s="101"/>
      <c r="ALF44" s="101"/>
      <c r="ALG44" s="101"/>
      <c r="ALH44" s="101"/>
      <c r="ALI44" s="101"/>
      <c r="ALJ44" s="101"/>
      <c r="ALK44" s="101"/>
      <c r="ALL44" s="101"/>
      <c r="ALM44" s="101"/>
      <c r="ALN44" s="101"/>
      <c r="ALO44" s="101"/>
      <c r="ALP44" s="101"/>
      <c r="ALQ44" s="101"/>
      <c r="ALR44" s="101"/>
      <c r="ALS44" s="101"/>
      <c r="ALT44" s="101"/>
    </row>
    <row r="45" spans="1:1008" x14ac:dyDescent="0.2">
      <c r="A45" s="393" t="s">
        <v>138</v>
      </c>
      <c r="B45" s="87" t="s">
        <v>339</v>
      </c>
      <c r="C45" s="102"/>
      <c r="D45" s="102"/>
      <c r="E45" s="100"/>
      <c r="F45" s="100"/>
      <c r="G45" s="100">
        <v>2</v>
      </c>
      <c r="H45" s="100">
        <v>6</v>
      </c>
      <c r="I45" s="100"/>
      <c r="J45" s="102"/>
      <c r="K45" s="102"/>
      <c r="L45" s="27">
        <v>3</v>
      </c>
      <c r="O45" s="27">
        <v>7</v>
      </c>
      <c r="R45" s="27">
        <v>8</v>
      </c>
      <c r="V45" s="267"/>
      <c r="X45" s="26" t="s">
        <v>1659</v>
      </c>
    </row>
    <row r="46" spans="1:1008" x14ac:dyDescent="0.2">
      <c r="A46" s="266" t="s">
        <v>8</v>
      </c>
      <c r="B46" s="87" t="s">
        <v>336</v>
      </c>
      <c r="C46" s="102"/>
      <c r="D46" s="102"/>
      <c r="F46" s="27">
        <v>2</v>
      </c>
      <c r="H46" s="27">
        <v>2</v>
      </c>
      <c r="J46" s="102"/>
      <c r="K46" s="102"/>
      <c r="O46" s="27">
        <v>11</v>
      </c>
      <c r="R46" s="27">
        <v>5</v>
      </c>
      <c r="V46" s="267"/>
      <c r="X46" s="26" t="s">
        <v>1659</v>
      </c>
    </row>
    <row r="47" spans="1:1008" x14ac:dyDescent="0.2">
      <c r="A47" s="266" t="s">
        <v>439</v>
      </c>
      <c r="B47" s="87" t="s">
        <v>337</v>
      </c>
      <c r="C47" s="102"/>
      <c r="D47" s="102"/>
      <c r="J47" s="102"/>
      <c r="K47" s="102"/>
      <c r="O47" s="27">
        <v>6</v>
      </c>
      <c r="P47" s="27">
        <v>1</v>
      </c>
      <c r="R47" s="27">
        <v>5</v>
      </c>
      <c r="S47" s="27">
        <v>1</v>
      </c>
      <c r="V47" s="267"/>
    </row>
    <row r="48" spans="1:1008" x14ac:dyDescent="0.2">
      <c r="A48" s="266" t="s">
        <v>122</v>
      </c>
      <c r="B48" s="87" t="s">
        <v>884</v>
      </c>
      <c r="C48" s="102"/>
      <c r="D48" s="102"/>
      <c r="I48" s="27">
        <v>1</v>
      </c>
      <c r="J48" s="102"/>
      <c r="K48" s="97"/>
      <c r="R48" s="27">
        <v>1</v>
      </c>
      <c r="S48" s="100"/>
      <c r="V48" s="267"/>
      <c r="X48" s="26" t="s">
        <v>1663</v>
      </c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  <c r="IT48" s="101"/>
      <c r="IU48" s="101"/>
      <c r="IV48" s="101"/>
      <c r="IW48" s="101"/>
      <c r="IX48" s="101"/>
      <c r="IY48" s="101"/>
      <c r="IZ48" s="101"/>
      <c r="JA48" s="101"/>
      <c r="JB48" s="101"/>
      <c r="JC48" s="101"/>
      <c r="JD48" s="101"/>
      <c r="JE48" s="101"/>
      <c r="JF48" s="101"/>
      <c r="JG48" s="101"/>
      <c r="JH48" s="101"/>
      <c r="JI48" s="101"/>
      <c r="JJ48" s="101"/>
      <c r="JK48" s="101"/>
      <c r="JL48" s="101"/>
      <c r="JM48" s="101"/>
      <c r="JN48" s="101"/>
      <c r="JO48" s="101"/>
      <c r="JP48" s="101"/>
      <c r="JQ48" s="101"/>
      <c r="JR48" s="101"/>
      <c r="JS48" s="101"/>
      <c r="JT48" s="101"/>
      <c r="JU48" s="101"/>
      <c r="JV48" s="101"/>
      <c r="JW48" s="101"/>
      <c r="JX48" s="101"/>
      <c r="JY48" s="101"/>
      <c r="JZ48" s="101"/>
      <c r="KA48" s="101"/>
      <c r="KB48" s="101"/>
      <c r="KC48" s="101"/>
      <c r="KD48" s="101"/>
      <c r="KE48" s="101"/>
      <c r="KF48" s="101"/>
      <c r="KG48" s="101"/>
      <c r="KH48" s="101"/>
      <c r="KI48" s="101"/>
      <c r="KJ48" s="101"/>
      <c r="KK48" s="101"/>
      <c r="KL48" s="101"/>
      <c r="KM48" s="101"/>
      <c r="KN48" s="101"/>
      <c r="KO48" s="101"/>
      <c r="KP48" s="101"/>
      <c r="KQ48" s="101"/>
      <c r="KR48" s="101"/>
      <c r="KS48" s="101"/>
      <c r="KT48" s="101"/>
      <c r="KU48" s="101"/>
      <c r="KV48" s="101"/>
      <c r="KW48" s="101"/>
      <c r="KX48" s="101"/>
      <c r="KY48" s="101"/>
      <c r="KZ48" s="101"/>
      <c r="LA48" s="101"/>
      <c r="LB48" s="101"/>
      <c r="LC48" s="101"/>
      <c r="LD48" s="101"/>
      <c r="LE48" s="101"/>
      <c r="LF48" s="101"/>
      <c r="LG48" s="101"/>
      <c r="LH48" s="101"/>
      <c r="LI48" s="101"/>
      <c r="LJ48" s="101"/>
      <c r="LK48" s="101"/>
      <c r="LL48" s="101"/>
      <c r="LM48" s="101"/>
      <c r="LN48" s="101"/>
      <c r="LO48" s="101"/>
      <c r="LP48" s="101"/>
      <c r="LQ48" s="101"/>
      <c r="LR48" s="101"/>
      <c r="LS48" s="101"/>
      <c r="LT48" s="101"/>
      <c r="LU48" s="101"/>
      <c r="LV48" s="101"/>
      <c r="LW48" s="101"/>
      <c r="LX48" s="101"/>
      <c r="LY48" s="101"/>
      <c r="LZ48" s="101"/>
      <c r="MA48" s="101"/>
      <c r="MB48" s="101"/>
      <c r="MC48" s="101"/>
      <c r="MD48" s="101"/>
      <c r="ME48" s="101"/>
      <c r="MF48" s="101"/>
      <c r="MG48" s="101"/>
      <c r="MH48" s="101"/>
      <c r="MI48" s="101"/>
      <c r="MJ48" s="101"/>
      <c r="MK48" s="101"/>
      <c r="ML48" s="101"/>
      <c r="MM48" s="101"/>
      <c r="MN48" s="101"/>
      <c r="MO48" s="101"/>
      <c r="MP48" s="101"/>
      <c r="MQ48" s="101"/>
      <c r="MR48" s="101"/>
      <c r="MS48" s="101"/>
      <c r="MT48" s="101"/>
      <c r="MU48" s="101"/>
      <c r="MV48" s="101"/>
      <c r="MW48" s="101"/>
      <c r="MX48" s="101"/>
      <c r="MY48" s="101"/>
      <c r="MZ48" s="101"/>
      <c r="NA48" s="101"/>
      <c r="NB48" s="101"/>
      <c r="NC48" s="101"/>
      <c r="ND48" s="101"/>
      <c r="NE48" s="101"/>
      <c r="NF48" s="101"/>
      <c r="NG48" s="101"/>
      <c r="NH48" s="101"/>
      <c r="NI48" s="101"/>
      <c r="NJ48" s="101"/>
      <c r="NK48" s="101"/>
      <c r="NL48" s="101"/>
      <c r="NM48" s="101"/>
      <c r="NN48" s="101"/>
      <c r="NO48" s="101"/>
      <c r="NP48" s="101"/>
      <c r="NQ48" s="101"/>
      <c r="NR48" s="101"/>
      <c r="NS48" s="101"/>
      <c r="NT48" s="101"/>
      <c r="NU48" s="101"/>
      <c r="NV48" s="101"/>
      <c r="NW48" s="101"/>
      <c r="NX48" s="101"/>
      <c r="NY48" s="101"/>
      <c r="NZ48" s="101"/>
      <c r="OA48" s="101"/>
      <c r="OB48" s="101"/>
      <c r="OC48" s="101"/>
      <c r="OD48" s="101"/>
      <c r="OE48" s="101"/>
      <c r="OF48" s="101"/>
      <c r="OG48" s="101"/>
      <c r="OH48" s="101"/>
      <c r="OI48" s="101"/>
      <c r="OJ48" s="101"/>
      <c r="OK48" s="101"/>
      <c r="OL48" s="101"/>
      <c r="OM48" s="101"/>
      <c r="ON48" s="101"/>
      <c r="OO48" s="101"/>
      <c r="OP48" s="101"/>
      <c r="OQ48" s="101"/>
      <c r="OR48" s="101"/>
      <c r="OS48" s="101"/>
      <c r="OT48" s="101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101"/>
      <c r="PY48" s="101"/>
      <c r="PZ48" s="101"/>
      <c r="QA48" s="101"/>
      <c r="QB48" s="101"/>
      <c r="QC48" s="101"/>
      <c r="QD48" s="101"/>
      <c r="QE48" s="101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101"/>
      <c r="RJ48" s="101"/>
      <c r="RK48" s="101"/>
      <c r="RL48" s="101"/>
      <c r="RM48" s="101"/>
      <c r="RN48" s="101"/>
      <c r="RO48" s="101"/>
      <c r="RP48" s="101"/>
      <c r="RQ48" s="101"/>
      <c r="RR48" s="101"/>
      <c r="RS48" s="101"/>
      <c r="RT48" s="101"/>
      <c r="RU48" s="101"/>
      <c r="RV48" s="101"/>
      <c r="RW48" s="101"/>
      <c r="RX48" s="101"/>
      <c r="RY48" s="101"/>
      <c r="RZ48" s="101"/>
      <c r="SA48" s="101"/>
      <c r="SB48" s="101"/>
      <c r="SC48" s="101"/>
      <c r="SD48" s="101"/>
      <c r="SE48" s="101"/>
      <c r="SF48" s="101"/>
      <c r="SG48" s="101"/>
      <c r="SH48" s="101"/>
      <c r="SI48" s="101"/>
      <c r="SJ48" s="101"/>
      <c r="SK48" s="101"/>
      <c r="SL48" s="101"/>
      <c r="SM48" s="101"/>
      <c r="SN48" s="101"/>
      <c r="SO48" s="101"/>
      <c r="SP48" s="101"/>
      <c r="SQ48" s="101"/>
      <c r="SR48" s="101"/>
      <c r="SS48" s="101"/>
      <c r="ST48" s="101"/>
      <c r="SU48" s="101"/>
      <c r="SV48" s="101"/>
      <c r="SW48" s="101"/>
      <c r="SX48" s="101"/>
      <c r="SY48" s="101"/>
      <c r="SZ48" s="101"/>
      <c r="TA48" s="101"/>
      <c r="TB48" s="101"/>
      <c r="TC48" s="101"/>
      <c r="TD48" s="101"/>
      <c r="TE48" s="101"/>
      <c r="TF48" s="101"/>
      <c r="TG48" s="101"/>
      <c r="TH48" s="101"/>
      <c r="TI48" s="101"/>
      <c r="TJ48" s="101"/>
      <c r="TK48" s="101"/>
      <c r="TL48" s="101"/>
      <c r="TM48" s="101"/>
      <c r="TN48" s="101"/>
      <c r="TO48" s="101"/>
      <c r="TP48" s="101"/>
      <c r="TQ48" s="101"/>
      <c r="TR48" s="101"/>
      <c r="TS48" s="101"/>
      <c r="TT48" s="101"/>
      <c r="TU48" s="101"/>
      <c r="TV48" s="101"/>
      <c r="TW48" s="101"/>
      <c r="TX48" s="101"/>
      <c r="TY48" s="101"/>
      <c r="TZ48" s="101"/>
      <c r="UA48" s="101"/>
      <c r="UB48" s="101"/>
      <c r="UC48" s="101"/>
      <c r="UD48" s="101"/>
      <c r="UE48" s="101"/>
      <c r="UF48" s="101"/>
      <c r="UG48" s="101"/>
      <c r="UH48" s="101"/>
      <c r="UI48" s="101"/>
      <c r="UJ48" s="101"/>
      <c r="UK48" s="101"/>
      <c r="UL48" s="101"/>
      <c r="UM48" s="101"/>
      <c r="UN48" s="101"/>
      <c r="UO48" s="101"/>
      <c r="UP48" s="101"/>
      <c r="UQ48" s="101"/>
      <c r="UR48" s="101"/>
      <c r="US48" s="101"/>
      <c r="UT48" s="101"/>
      <c r="UU48" s="101"/>
      <c r="UV48" s="101"/>
      <c r="UW48" s="101"/>
      <c r="UX48" s="101"/>
      <c r="UY48" s="101"/>
      <c r="UZ48" s="101"/>
      <c r="VA48" s="101"/>
      <c r="VB48" s="101"/>
      <c r="VC48" s="101"/>
      <c r="VD48" s="101"/>
      <c r="VE48" s="101"/>
      <c r="VF48" s="101"/>
      <c r="VG48" s="101"/>
      <c r="VH48" s="101"/>
      <c r="VI48" s="101"/>
      <c r="VJ48" s="101"/>
      <c r="VK48" s="101"/>
      <c r="VL48" s="101"/>
      <c r="VM48" s="101"/>
      <c r="VN48" s="101"/>
      <c r="VO48" s="101"/>
      <c r="VP48" s="101"/>
      <c r="VQ48" s="101"/>
      <c r="VR48" s="101"/>
      <c r="VS48" s="101"/>
      <c r="VT48" s="101"/>
      <c r="VU48" s="101"/>
      <c r="VV48" s="101"/>
      <c r="VW48" s="101"/>
      <c r="VX48" s="101"/>
      <c r="VY48" s="101"/>
      <c r="VZ48" s="101"/>
      <c r="WA48" s="101"/>
      <c r="WB48" s="101"/>
      <c r="WC48" s="101"/>
      <c r="WD48" s="101"/>
      <c r="WE48" s="101"/>
      <c r="WF48" s="101"/>
      <c r="WG48" s="101"/>
      <c r="WH48" s="101"/>
      <c r="WI48" s="101"/>
      <c r="WJ48" s="101"/>
      <c r="WK48" s="101"/>
      <c r="WL48" s="101"/>
      <c r="WM48" s="101"/>
      <c r="WN48" s="101"/>
      <c r="WO48" s="101"/>
      <c r="WP48" s="101"/>
      <c r="WQ48" s="101"/>
      <c r="WR48" s="101"/>
      <c r="WS48" s="101"/>
      <c r="WT48" s="101"/>
      <c r="WU48" s="101"/>
      <c r="WV48" s="101"/>
      <c r="WW48" s="101"/>
      <c r="WX48" s="101"/>
      <c r="WY48" s="101"/>
      <c r="WZ48" s="101"/>
      <c r="XA48" s="101"/>
      <c r="XB48" s="101"/>
      <c r="XC48" s="101"/>
      <c r="XD48" s="101"/>
      <c r="XE48" s="101"/>
      <c r="XF48" s="101"/>
      <c r="XG48" s="101"/>
      <c r="XH48" s="101"/>
      <c r="XI48" s="101"/>
      <c r="XJ48" s="101"/>
      <c r="XK48" s="101"/>
      <c r="XL48" s="101"/>
      <c r="XM48" s="101"/>
      <c r="XN48" s="101"/>
      <c r="XO48" s="101"/>
      <c r="XP48" s="101"/>
      <c r="XQ48" s="101"/>
      <c r="XR48" s="101"/>
      <c r="XS48" s="101"/>
      <c r="XT48" s="101"/>
      <c r="XU48" s="101"/>
      <c r="XV48" s="101"/>
      <c r="XW48" s="101"/>
      <c r="XX48" s="101"/>
      <c r="XY48" s="101"/>
      <c r="XZ48" s="101"/>
      <c r="YA48" s="101"/>
      <c r="YB48" s="101"/>
      <c r="YC48" s="101"/>
      <c r="YD48" s="101"/>
      <c r="YE48" s="101"/>
      <c r="YF48" s="101"/>
      <c r="YG48" s="101"/>
      <c r="YH48" s="101"/>
      <c r="YI48" s="101"/>
      <c r="YJ48" s="101"/>
      <c r="YK48" s="101"/>
      <c r="YL48" s="101"/>
      <c r="YM48" s="101"/>
      <c r="YN48" s="101"/>
      <c r="YO48" s="101"/>
      <c r="YP48" s="101"/>
      <c r="YQ48" s="101"/>
      <c r="YR48" s="101"/>
      <c r="YS48" s="101"/>
      <c r="YT48" s="101"/>
      <c r="YU48" s="101"/>
      <c r="YV48" s="101"/>
      <c r="YW48" s="101"/>
      <c r="YX48" s="101"/>
      <c r="YY48" s="101"/>
      <c r="YZ48" s="101"/>
      <c r="ZA48" s="101"/>
      <c r="ZB48" s="101"/>
      <c r="ZC48" s="101"/>
      <c r="ZD48" s="101"/>
      <c r="ZE48" s="101"/>
      <c r="ZF48" s="101"/>
      <c r="ZG48" s="101"/>
      <c r="ZH48" s="101"/>
      <c r="ZI48" s="101"/>
      <c r="ZJ48" s="101"/>
      <c r="ZK48" s="101"/>
      <c r="ZL48" s="101"/>
      <c r="ZM48" s="101"/>
      <c r="ZN48" s="101"/>
      <c r="ZO48" s="101"/>
      <c r="ZP48" s="101"/>
      <c r="ZQ48" s="101"/>
      <c r="ZR48" s="101"/>
      <c r="ZS48" s="101"/>
      <c r="ZT48" s="101"/>
      <c r="ZU48" s="101"/>
      <c r="ZV48" s="101"/>
      <c r="ZW48" s="101"/>
      <c r="ZX48" s="101"/>
      <c r="ZY48" s="101"/>
      <c r="ZZ48" s="101"/>
      <c r="AAA48" s="101"/>
      <c r="AAB48" s="101"/>
      <c r="AAC48" s="101"/>
      <c r="AAD48" s="101"/>
      <c r="AAE48" s="101"/>
      <c r="AAF48" s="101"/>
      <c r="AAG48" s="101"/>
      <c r="AAH48" s="101"/>
      <c r="AAI48" s="101"/>
      <c r="AAJ48" s="101"/>
      <c r="AAK48" s="101"/>
      <c r="AAL48" s="101"/>
      <c r="AAM48" s="101"/>
      <c r="AAN48" s="101"/>
      <c r="AAO48" s="101"/>
      <c r="AAP48" s="101"/>
      <c r="AAQ48" s="101"/>
      <c r="AAR48" s="101"/>
      <c r="AAS48" s="101"/>
      <c r="AAT48" s="101"/>
      <c r="AAU48" s="101"/>
      <c r="AAV48" s="101"/>
      <c r="AAW48" s="101"/>
      <c r="AAX48" s="101"/>
      <c r="AAY48" s="101"/>
      <c r="AAZ48" s="101"/>
      <c r="ABA48" s="101"/>
      <c r="ABB48" s="101"/>
      <c r="ABC48" s="101"/>
      <c r="ABD48" s="101"/>
      <c r="ABE48" s="101"/>
      <c r="ABF48" s="101"/>
      <c r="ABG48" s="101"/>
      <c r="ABH48" s="101"/>
      <c r="ABI48" s="101"/>
      <c r="ABJ48" s="101"/>
      <c r="ABK48" s="101"/>
      <c r="ABL48" s="101"/>
      <c r="ABM48" s="101"/>
      <c r="ABN48" s="101"/>
      <c r="ABO48" s="101"/>
      <c r="ABP48" s="101"/>
      <c r="ABQ48" s="101"/>
      <c r="ABR48" s="101"/>
      <c r="ABS48" s="101"/>
      <c r="ABT48" s="101"/>
      <c r="ABU48" s="101"/>
      <c r="ABV48" s="101"/>
      <c r="ABW48" s="101"/>
      <c r="ABX48" s="101"/>
      <c r="ABY48" s="101"/>
      <c r="ABZ48" s="101"/>
      <c r="ACA48" s="101"/>
      <c r="ACB48" s="101"/>
      <c r="ACC48" s="101"/>
      <c r="ACD48" s="101"/>
      <c r="ACE48" s="101"/>
      <c r="ACF48" s="101"/>
      <c r="ACG48" s="101"/>
      <c r="ACH48" s="101"/>
      <c r="ACI48" s="101"/>
      <c r="ACJ48" s="101"/>
      <c r="ACK48" s="101"/>
      <c r="ACL48" s="101"/>
      <c r="ACM48" s="101"/>
      <c r="ACN48" s="101"/>
      <c r="ACO48" s="101"/>
      <c r="ACP48" s="101"/>
      <c r="ACQ48" s="101"/>
      <c r="ACR48" s="101"/>
      <c r="ACS48" s="101"/>
      <c r="ACT48" s="101"/>
      <c r="ACU48" s="101"/>
      <c r="ACV48" s="101"/>
      <c r="ACW48" s="101"/>
      <c r="ACX48" s="101"/>
      <c r="ACY48" s="101"/>
      <c r="ACZ48" s="101"/>
      <c r="ADA48" s="101"/>
      <c r="ADB48" s="101"/>
      <c r="ADC48" s="101"/>
      <c r="ADD48" s="101"/>
      <c r="ADE48" s="101"/>
      <c r="ADF48" s="101"/>
      <c r="ADG48" s="101"/>
      <c r="ADH48" s="101"/>
      <c r="ADI48" s="101"/>
      <c r="ADJ48" s="101"/>
      <c r="ADK48" s="101"/>
      <c r="ADL48" s="101"/>
      <c r="ADM48" s="101"/>
      <c r="ADN48" s="101"/>
      <c r="ADO48" s="101"/>
      <c r="ADP48" s="101"/>
      <c r="ADQ48" s="101"/>
      <c r="ADR48" s="101"/>
      <c r="ADS48" s="101"/>
      <c r="ADT48" s="101"/>
      <c r="ADU48" s="101"/>
      <c r="ADV48" s="101"/>
      <c r="ADW48" s="101"/>
      <c r="ADX48" s="101"/>
      <c r="ADY48" s="101"/>
      <c r="ADZ48" s="101"/>
      <c r="AEA48" s="101"/>
      <c r="AEB48" s="101"/>
      <c r="AEC48" s="101"/>
      <c r="AED48" s="101"/>
      <c r="AEE48" s="101"/>
      <c r="AEF48" s="101"/>
      <c r="AEG48" s="101"/>
      <c r="AEH48" s="101"/>
      <c r="AEI48" s="101"/>
      <c r="AEJ48" s="101"/>
      <c r="AEK48" s="101"/>
      <c r="AEL48" s="101"/>
      <c r="AEM48" s="101"/>
      <c r="AEN48" s="101"/>
      <c r="AEO48" s="101"/>
      <c r="AEP48" s="101"/>
      <c r="AEQ48" s="101"/>
      <c r="AER48" s="101"/>
      <c r="AES48" s="101"/>
      <c r="AET48" s="101"/>
      <c r="AEU48" s="101"/>
      <c r="AEV48" s="101"/>
      <c r="AEW48" s="101"/>
      <c r="AEX48" s="101"/>
      <c r="AEY48" s="101"/>
      <c r="AEZ48" s="101"/>
      <c r="AFA48" s="101"/>
      <c r="AFB48" s="101"/>
      <c r="AFC48" s="101"/>
      <c r="AFD48" s="101"/>
      <c r="AFE48" s="101"/>
      <c r="AFF48" s="101"/>
      <c r="AFG48" s="101"/>
      <c r="AFH48" s="101"/>
      <c r="AFI48" s="101"/>
      <c r="AFJ48" s="101"/>
      <c r="AFK48" s="101"/>
      <c r="AFL48" s="101"/>
      <c r="AFM48" s="101"/>
      <c r="AFN48" s="101"/>
      <c r="AFO48" s="101"/>
      <c r="AFP48" s="101"/>
      <c r="AFQ48" s="101"/>
      <c r="AFR48" s="101"/>
      <c r="AFS48" s="101"/>
      <c r="AFT48" s="101"/>
      <c r="AFU48" s="101"/>
      <c r="AFV48" s="101"/>
      <c r="AFW48" s="101"/>
      <c r="AFX48" s="101"/>
      <c r="AFY48" s="101"/>
      <c r="AFZ48" s="101"/>
      <c r="AGA48" s="101"/>
      <c r="AGB48" s="101"/>
      <c r="AGC48" s="101"/>
      <c r="AGD48" s="101"/>
      <c r="AGE48" s="101"/>
      <c r="AGF48" s="101"/>
      <c r="AGG48" s="101"/>
      <c r="AGH48" s="101"/>
      <c r="AGI48" s="101"/>
      <c r="AGJ48" s="101"/>
      <c r="AGK48" s="101"/>
      <c r="AGL48" s="101"/>
      <c r="AGM48" s="101"/>
      <c r="AGN48" s="101"/>
      <c r="AGO48" s="101"/>
      <c r="AGP48" s="101"/>
      <c r="AGQ48" s="101"/>
      <c r="AGR48" s="101"/>
      <c r="AGS48" s="101"/>
      <c r="AGT48" s="101"/>
      <c r="AGU48" s="101"/>
      <c r="AGV48" s="101"/>
      <c r="AGW48" s="101"/>
      <c r="AGX48" s="101"/>
      <c r="AGY48" s="101"/>
      <c r="AGZ48" s="101"/>
      <c r="AHA48" s="101"/>
      <c r="AHB48" s="101"/>
      <c r="AHC48" s="101"/>
      <c r="AHD48" s="101"/>
      <c r="AHE48" s="101"/>
      <c r="AHF48" s="101"/>
      <c r="AHG48" s="101"/>
      <c r="AHH48" s="101"/>
      <c r="AHI48" s="101"/>
      <c r="AHJ48" s="101"/>
      <c r="AHK48" s="101"/>
      <c r="AHL48" s="101"/>
      <c r="AHM48" s="101"/>
      <c r="AHN48" s="101"/>
      <c r="AHO48" s="101"/>
      <c r="AHP48" s="101"/>
      <c r="AHQ48" s="101"/>
      <c r="AHR48" s="101"/>
      <c r="AHS48" s="101"/>
      <c r="AHT48" s="101"/>
      <c r="AHU48" s="101"/>
      <c r="AHV48" s="101"/>
      <c r="AHW48" s="101"/>
      <c r="AHX48" s="101"/>
      <c r="AHY48" s="101"/>
      <c r="AHZ48" s="101"/>
      <c r="AIA48" s="101"/>
      <c r="AIB48" s="101"/>
      <c r="AIC48" s="101"/>
      <c r="AID48" s="101"/>
      <c r="AIE48" s="101"/>
      <c r="AIF48" s="101"/>
      <c r="AIG48" s="101"/>
      <c r="AIH48" s="101"/>
      <c r="AII48" s="101"/>
      <c r="AIJ48" s="101"/>
      <c r="AIK48" s="101"/>
      <c r="AIL48" s="101"/>
      <c r="AIM48" s="101"/>
      <c r="AIN48" s="101"/>
      <c r="AIO48" s="101"/>
      <c r="AIP48" s="101"/>
      <c r="AIQ48" s="101"/>
      <c r="AIR48" s="101"/>
      <c r="AIS48" s="101"/>
      <c r="AIT48" s="101"/>
      <c r="AIU48" s="101"/>
      <c r="AIV48" s="101"/>
      <c r="AIW48" s="101"/>
      <c r="AIX48" s="101"/>
      <c r="AIY48" s="101"/>
      <c r="AIZ48" s="101"/>
      <c r="AJA48" s="101"/>
      <c r="AJB48" s="101"/>
      <c r="AJC48" s="101"/>
      <c r="AJD48" s="101"/>
      <c r="AJE48" s="101"/>
      <c r="AJF48" s="101"/>
      <c r="AJG48" s="101"/>
      <c r="AJH48" s="101"/>
      <c r="AJI48" s="101"/>
      <c r="AJJ48" s="101"/>
      <c r="AJK48" s="101"/>
      <c r="AJL48" s="101"/>
      <c r="AJM48" s="101"/>
      <c r="AJN48" s="101"/>
      <c r="AJO48" s="101"/>
      <c r="AJP48" s="101"/>
      <c r="AJQ48" s="101"/>
      <c r="AJR48" s="101"/>
      <c r="AJS48" s="101"/>
      <c r="AJT48" s="101"/>
      <c r="AJU48" s="101"/>
      <c r="AJV48" s="101"/>
      <c r="AJW48" s="101"/>
      <c r="AJX48" s="101"/>
      <c r="AJY48" s="101"/>
      <c r="AJZ48" s="101"/>
      <c r="AKA48" s="101"/>
      <c r="AKB48" s="101"/>
      <c r="AKC48" s="101"/>
      <c r="AKD48" s="101"/>
      <c r="AKE48" s="101"/>
      <c r="AKF48" s="101"/>
      <c r="AKG48" s="101"/>
      <c r="AKH48" s="101"/>
      <c r="AKI48" s="101"/>
      <c r="AKJ48" s="101"/>
      <c r="AKK48" s="101"/>
      <c r="AKL48" s="101"/>
      <c r="AKM48" s="101"/>
      <c r="AKN48" s="101"/>
      <c r="AKO48" s="101"/>
      <c r="AKP48" s="101"/>
      <c r="AKQ48" s="101"/>
      <c r="AKR48" s="101"/>
      <c r="AKS48" s="101"/>
      <c r="AKT48" s="101"/>
      <c r="AKU48" s="101"/>
      <c r="AKV48" s="101"/>
      <c r="AKW48" s="101"/>
      <c r="AKX48" s="101"/>
      <c r="AKY48" s="101"/>
      <c r="AKZ48" s="101"/>
      <c r="ALA48" s="101"/>
      <c r="ALB48" s="101"/>
      <c r="ALC48" s="101"/>
      <c r="ALD48" s="101"/>
      <c r="ALE48" s="101"/>
      <c r="ALF48" s="101"/>
      <c r="ALG48" s="101"/>
      <c r="ALH48" s="101"/>
      <c r="ALI48" s="101"/>
      <c r="ALJ48" s="101"/>
      <c r="ALK48" s="101"/>
      <c r="ALL48" s="101"/>
      <c r="ALM48" s="101"/>
      <c r="ALN48" s="101"/>
      <c r="ALO48" s="101"/>
      <c r="ALP48" s="101"/>
      <c r="ALQ48" s="101"/>
      <c r="ALR48" s="101"/>
      <c r="ALS48" s="101"/>
      <c r="ALT48" s="101"/>
    </row>
    <row r="49" spans="1:24" x14ac:dyDescent="0.2">
      <c r="A49" s="266" t="s">
        <v>57</v>
      </c>
      <c r="B49" s="87" t="s">
        <v>58</v>
      </c>
      <c r="C49" s="102"/>
      <c r="D49" s="102"/>
      <c r="E49" s="27">
        <v>1</v>
      </c>
      <c r="J49" s="102"/>
      <c r="K49" s="102"/>
      <c r="R49" s="27">
        <v>2</v>
      </c>
      <c r="V49" s="267"/>
      <c r="X49" s="26" t="s">
        <v>1669</v>
      </c>
    </row>
    <row r="50" spans="1:24" x14ac:dyDescent="0.2">
      <c r="A50" s="393" t="s">
        <v>286</v>
      </c>
      <c r="B50" s="87" t="s">
        <v>936</v>
      </c>
      <c r="C50" s="103"/>
      <c r="D50" s="103"/>
      <c r="J50" s="102"/>
      <c r="K50" s="102"/>
      <c r="R50" s="27">
        <v>1</v>
      </c>
      <c r="V50" s="267"/>
    </row>
    <row r="51" spans="1:24" x14ac:dyDescent="0.2">
      <c r="A51" s="266" t="s">
        <v>124</v>
      </c>
      <c r="B51" s="87" t="s">
        <v>1789</v>
      </c>
      <c r="C51" s="102"/>
      <c r="D51" s="102"/>
      <c r="J51" s="102"/>
      <c r="K51" s="102"/>
      <c r="R51" s="27">
        <v>3</v>
      </c>
      <c r="V51" s="267"/>
      <c r="X51" s="26" t="s">
        <v>1662</v>
      </c>
    </row>
    <row r="52" spans="1:24" x14ac:dyDescent="0.2">
      <c r="A52" s="266" t="s">
        <v>20</v>
      </c>
      <c r="B52" s="87" t="s">
        <v>319</v>
      </c>
      <c r="C52" s="102"/>
      <c r="D52" s="102"/>
      <c r="E52" s="27">
        <v>3</v>
      </c>
      <c r="F52" s="27">
        <v>3</v>
      </c>
      <c r="G52" s="27">
        <v>3</v>
      </c>
      <c r="H52" s="27">
        <v>3</v>
      </c>
      <c r="I52" s="27">
        <v>2</v>
      </c>
      <c r="J52" s="102"/>
      <c r="K52" s="102"/>
      <c r="L52" s="27">
        <v>2</v>
      </c>
      <c r="O52" s="27">
        <v>4</v>
      </c>
      <c r="R52" s="27">
        <v>4</v>
      </c>
      <c r="U52" s="27">
        <v>2</v>
      </c>
      <c r="V52" s="267"/>
      <c r="X52" s="26" t="s">
        <v>1659</v>
      </c>
    </row>
    <row r="53" spans="1:24" x14ac:dyDescent="0.2">
      <c r="A53" s="266" t="s">
        <v>22</v>
      </c>
      <c r="B53" s="87" t="s">
        <v>935</v>
      </c>
      <c r="C53" s="102"/>
      <c r="D53" s="102"/>
      <c r="E53" s="27">
        <v>7</v>
      </c>
      <c r="F53" s="27">
        <v>7</v>
      </c>
      <c r="G53" s="27">
        <v>7</v>
      </c>
      <c r="H53" s="27">
        <v>12</v>
      </c>
      <c r="I53" s="27">
        <v>12</v>
      </c>
      <c r="J53" s="102"/>
      <c r="K53" s="102"/>
      <c r="L53" s="27">
        <v>11</v>
      </c>
      <c r="O53" s="27">
        <v>19</v>
      </c>
      <c r="R53" s="27">
        <v>18</v>
      </c>
      <c r="U53" s="27">
        <v>4</v>
      </c>
      <c r="V53" s="267"/>
      <c r="X53" s="26" t="s">
        <v>1663</v>
      </c>
    </row>
    <row r="54" spans="1:24" x14ac:dyDescent="0.2">
      <c r="A54" s="266" t="s">
        <v>7</v>
      </c>
      <c r="B54" s="87" t="s">
        <v>1806</v>
      </c>
      <c r="C54" s="102"/>
      <c r="D54" s="102"/>
      <c r="E54" s="27">
        <v>8</v>
      </c>
      <c r="F54" s="27">
        <v>11</v>
      </c>
      <c r="G54" s="27">
        <v>8</v>
      </c>
      <c r="H54" s="27">
        <v>11</v>
      </c>
      <c r="I54" s="27">
        <v>16</v>
      </c>
      <c r="J54" s="102"/>
      <c r="K54" s="102"/>
      <c r="L54" s="27">
        <v>4</v>
      </c>
      <c r="O54" s="27">
        <v>21</v>
      </c>
      <c r="R54" s="27">
        <v>18</v>
      </c>
      <c r="U54" s="27">
        <v>2</v>
      </c>
      <c r="V54" s="267"/>
      <c r="X54" s="26" t="s">
        <v>1659</v>
      </c>
    </row>
    <row r="55" spans="1:24" x14ac:dyDescent="0.2">
      <c r="A55" s="266" t="s">
        <v>15</v>
      </c>
      <c r="B55" s="87" t="s">
        <v>440</v>
      </c>
      <c r="C55" s="102"/>
      <c r="D55" s="102"/>
      <c r="E55" s="27">
        <v>12</v>
      </c>
      <c r="F55" s="27">
        <v>14</v>
      </c>
      <c r="G55" s="27">
        <v>6</v>
      </c>
      <c r="H55" s="27">
        <v>12</v>
      </c>
      <c r="I55" s="27">
        <v>16</v>
      </c>
      <c r="J55" s="102"/>
      <c r="K55" s="102"/>
      <c r="L55" s="27">
        <v>8</v>
      </c>
      <c r="O55" s="27">
        <v>17</v>
      </c>
      <c r="R55" s="27">
        <v>14</v>
      </c>
      <c r="U55" s="27">
        <v>4</v>
      </c>
      <c r="V55" s="267"/>
      <c r="X55" s="26" t="s">
        <v>1659</v>
      </c>
    </row>
    <row r="56" spans="1:24" x14ac:dyDescent="0.2">
      <c r="A56" s="266" t="s">
        <v>28</v>
      </c>
      <c r="B56" s="87" t="s">
        <v>332</v>
      </c>
      <c r="C56" s="102"/>
      <c r="D56" s="102"/>
      <c r="F56" s="27">
        <v>1</v>
      </c>
      <c r="G56" s="27">
        <v>20</v>
      </c>
      <c r="H56" s="27">
        <v>13</v>
      </c>
      <c r="I56" s="27">
        <v>5</v>
      </c>
      <c r="J56" s="102"/>
      <c r="K56" s="102"/>
      <c r="L56" s="27">
        <v>4</v>
      </c>
      <c r="O56" s="27">
        <v>14</v>
      </c>
      <c r="R56" s="27">
        <v>13</v>
      </c>
      <c r="U56" s="27">
        <v>1</v>
      </c>
      <c r="V56" s="267"/>
      <c r="X56" s="26" t="s">
        <v>1659</v>
      </c>
    </row>
    <row r="57" spans="1:24" x14ac:dyDescent="0.2">
      <c r="A57" s="266" t="s">
        <v>11</v>
      </c>
      <c r="B57" s="87" t="s">
        <v>47</v>
      </c>
      <c r="C57" s="102"/>
      <c r="D57" s="102"/>
      <c r="F57" s="27">
        <v>6</v>
      </c>
      <c r="G57" s="27">
        <v>6</v>
      </c>
      <c r="H57" s="27">
        <v>6</v>
      </c>
      <c r="I57" s="27">
        <v>10</v>
      </c>
      <c r="J57" s="102"/>
      <c r="K57" s="102"/>
      <c r="L57" s="27">
        <v>7</v>
      </c>
      <c r="O57" s="27">
        <v>17</v>
      </c>
      <c r="R57" s="27">
        <v>16</v>
      </c>
      <c r="U57" s="27">
        <v>4</v>
      </c>
      <c r="V57" s="267"/>
    </row>
    <row r="58" spans="1:24" x14ac:dyDescent="0.2">
      <c r="A58" s="266" t="s">
        <v>31</v>
      </c>
      <c r="B58" s="87" t="s">
        <v>327</v>
      </c>
      <c r="C58" s="102"/>
      <c r="D58" s="102"/>
      <c r="F58" s="27">
        <v>4</v>
      </c>
      <c r="G58" s="27">
        <v>4</v>
      </c>
      <c r="H58" s="27">
        <v>14</v>
      </c>
      <c r="I58" s="27">
        <v>12</v>
      </c>
      <c r="J58" s="102"/>
      <c r="K58" s="102"/>
      <c r="L58" s="27">
        <v>3</v>
      </c>
      <c r="O58" s="27">
        <v>18</v>
      </c>
      <c r="R58" s="27">
        <v>17</v>
      </c>
      <c r="U58" s="27">
        <v>7</v>
      </c>
      <c r="V58" s="267"/>
      <c r="X58" s="26" t="s">
        <v>1659</v>
      </c>
    </row>
    <row r="59" spans="1:24" x14ac:dyDescent="0.2">
      <c r="A59" s="269" t="s">
        <v>278</v>
      </c>
      <c r="B59" s="270" t="s">
        <v>949</v>
      </c>
      <c r="C59" s="273"/>
      <c r="D59" s="273"/>
      <c r="E59" s="276"/>
      <c r="F59" s="276"/>
      <c r="G59" s="276"/>
      <c r="H59" s="276"/>
      <c r="I59" s="276"/>
      <c r="J59" s="273"/>
      <c r="K59" s="273"/>
      <c r="L59" s="276"/>
      <c r="M59" s="275"/>
      <c r="N59" s="275"/>
      <c r="O59" s="276"/>
      <c r="P59" s="276"/>
      <c r="Q59" s="275"/>
      <c r="R59" s="276"/>
      <c r="S59" s="276"/>
      <c r="T59" s="275"/>
      <c r="U59" s="276">
        <v>3</v>
      </c>
      <c r="V59" s="277"/>
      <c r="X59" s="26" t="s">
        <v>1659</v>
      </c>
    </row>
    <row r="60" spans="1:24" s="86" customFormat="1" x14ac:dyDescent="0.2">
      <c r="A60" s="86" t="s">
        <v>1411</v>
      </c>
      <c r="B60" s="88"/>
      <c r="C60" s="109"/>
      <c r="D60" s="109"/>
      <c r="E60" s="90">
        <f>COUNT(E33:E59)</f>
        <v>7</v>
      </c>
      <c r="F60" s="90">
        <f>COUNT(F33:F59)</f>
        <v>12</v>
      </c>
      <c r="G60" s="90">
        <f>COUNT(G33:G59)</f>
        <v>12</v>
      </c>
      <c r="H60" s="90">
        <f>COUNT(H33:H59)</f>
        <v>15</v>
      </c>
      <c r="I60" s="90">
        <f>COUNT(I33:I59)</f>
        <v>13</v>
      </c>
      <c r="J60" s="89"/>
      <c r="K60" s="89"/>
      <c r="L60" s="90">
        <f>COUNT(L33:L59)</f>
        <v>13</v>
      </c>
      <c r="M60" s="89"/>
      <c r="N60" s="89"/>
      <c r="O60" s="90">
        <f>COUNT(O33:O59)</f>
        <v>17</v>
      </c>
      <c r="P60" s="90">
        <f>COUNT(P33:P59)</f>
        <v>2</v>
      </c>
      <c r="Q60" s="89"/>
      <c r="R60" s="90">
        <f>COUNT(R33:R59)</f>
        <v>17</v>
      </c>
      <c r="S60" s="90">
        <f>COUNT(S33:S59)</f>
        <v>1</v>
      </c>
      <c r="T60" s="89"/>
      <c r="U60" s="90">
        <f>COUNT(U33:U59)</f>
        <v>8</v>
      </c>
      <c r="V60" s="90">
        <f>COUNT(V33:V59)</f>
        <v>0</v>
      </c>
      <c r="X60" s="26"/>
    </row>
    <row r="61" spans="1:24" x14ac:dyDescent="0.2">
      <c r="C61" s="102"/>
      <c r="D61" s="102"/>
      <c r="J61" s="102"/>
      <c r="K61" s="102"/>
    </row>
    <row r="62" spans="1:24" x14ac:dyDescent="0.2">
      <c r="A62" s="86" t="s">
        <v>1658</v>
      </c>
      <c r="C62" s="102"/>
      <c r="D62" s="102"/>
      <c r="J62" s="102"/>
      <c r="K62" s="102"/>
      <c r="X62" s="90" t="s">
        <v>1660</v>
      </c>
    </row>
    <row r="63" spans="1:24" x14ac:dyDescent="0.2">
      <c r="A63" s="257" t="s">
        <v>307</v>
      </c>
      <c r="B63" s="438" t="s">
        <v>363</v>
      </c>
      <c r="C63" s="261"/>
      <c r="D63" s="261"/>
      <c r="E63" s="264">
        <v>1</v>
      </c>
      <c r="F63" s="264"/>
      <c r="G63" s="264"/>
      <c r="H63" s="264"/>
      <c r="I63" s="264"/>
      <c r="J63" s="261"/>
      <c r="K63" s="261"/>
      <c r="L63" s="264"/>
      <c r="M63" s="263"/>
      <c r="N63" s="263"/>
      <c r="O63" s="264"/>
      <c r="P63" s="264"/>
      <c r="Q63" s="263"/>
      <c r="R63" s="264"/>
      <c r="S63" s="264"/>
      <c r="T63" s="263"/>
      <c r="U63" s="264"/>
      <c r="V63" s="281"/>
      <c r="X63" s="26" t="s">
        <v>1661</v>
      </c>
    </row>
    <row r="64" spans="1:24" x14ac:dyDescent="0.2">
      <c r="A64" s="266" t="s">
        <v>481</v>
      </c>
      <c r="B64" s="436" t="s">
        <v>535</v>
      </c>
      <c r="C64" s="103"/>
      <c r="D64" s="103"/>
      <c r="F64" s="27">
        <v>1</v>
      </c>
      <c r="J64" s="103"/>
      <c r="K64" s="103"/>
      <c r="V64" s="267"/>
      <c r="X64" s="26" t="s">
        <v>1662</v>
      </c>
    </row>
    <row r="65" spans="1:24" x14ac:dyDescent="0.2">
      <c r="A65" s="266" t="s">
        <v>403</v>
      </c>
      <c r="B65" s="87" t="s">
        <v>415</v>
      </c>
      <c r="C65" s="102"/>
      <c r="D65" s="102"/>
      <c r="H65" s="27">
        <v>1</v>
      </c>
      <c r="J65" s="102"/>
      <c r="K65" s="102"/>
      <c r="V65" s="267"/>
      <c r="X65" s="26" t="s">
        <v>1659</v>
      </c>
    </row>
    <row r="66" spans="1:24" x14ac:dyDescent="0.2">
      <c r="A66" s="266" t="s">
        <v>161</v>
      </c>
      <c r="B66" s="87" t="s">
        <v>365</v>
      </c>
      <c r="C66" s="102"/>
      <c r="D66" s="102"/>
      <c r="H66" s="27">
        <v>2</v>
      </c>
      <c r="J66" s="102"/>
      <c r="K66" s="102"/>
      <c r="V66" s="267"/>
      <c r="X66" s="26" t="s">
        <v>1659</v>
      </c>
    </row>
    <row r="67" spans="1:24" x14ac:dyDescent="0.2">
      <c r="A67" s="266" t="s">
        <v>271</v>
      </c>
      <c r="B67" s="436" t="s">
        <v>944</v>
      </c>
      <c r="C67" s="102"/>
      <c r="D67" s="102"/>
      <c r="H67" s="27">
        <v>3</v>
      </c>
      <c r="J67" s="102"/>
      <c r="K67" s="102"/>
      <c r="V67" s="267"/>
      <c r="X67" s="26" t="s">
        <v>1663</v>
      </c>
    </row>
    <row r="68" spans="1:24" x14ac:dyDescent="0.2">
      <c r="A68" s="266" t="s">
        <v>274</v>
      </c>
      <c r="B68" s="87" t="s">
        <v>933</v>
      </c>
      <c r="C68" s="102"/>
      <c r="D68" s="102"/>
      <c r="H68" s="27">
        <v>1</v>
      </c>
      <c r="I68" s="27">
        <v>1</v>
      </c>
      <c r="J68" s="102"/>
      <c r="K68" s="102"/>
      <c r="V68" s="267"/>
      <c r="X68" s="26" t="s">
        <v>1665</v>
      </c>
    </row>
    <row r="69" spans="1:24" x14ac:dyDescent="0.2">
      <c r="A69" s="266" t="s">
        <v>193</v>
      </c>
      <c r="B69" s="87" t="s">
        <v>364</v>
      </c>
      <c r="C69" s="102"/>
      <c r="D69" s="102"/>
      <c r="I69" s="27">
        <v>1</v>
      </c>
      <c r="J69" s="102"/>
      <c r="K69" s="102"/>
      <c r="L69" s="27">
        <v>1</v>
      </c>
      <c r="V69" s="267"/>
      <c r="X69" s="26" t="s">
        <v>1659</v>
      </c>
    </row>
    <row r="70" spans="1:24" x14ac:dyDescent="0.2">
      <c r="A70" s="266" t="s">
        <v>275</v>
      </c>
      <c r="B70" s="87" t="s">
        <v>436</v>
      </c>
      <c r="C70" s="102"/>
      <c r="D70" s="102"/>
      <c r="I70" s="27">
        <v>1</v>
      </c>
      <c r="J70" s="102"/>
      <c r="K70" s="102"/>
      <c r="L70" s="27">
        <v>1</v>
      </c>
      <c r="V70" s="267"/>
      <c r="X70" s="26" t="s">
        <v>1659</v>
      </c>
    </row>
    <row r="71" spans="1:24" x14ac:dyDescent="0.2">
      <c r="A71" s="266" t="s">
        <v>205</v>
      </c>
      <c r="B71" s="87" t="s">
        <v>943</v>
      </c>
      <c r="C71" s="102"/>
      <c r="D71" s="102"/>
      <c r="H71" s="27">
        <v>1</v>
      </c>
      <c r="J71" s="102"/>
      <c r="K71" s="102"/>
      <c r="L71" s="27">
        <v>1</v>
      </c>
      <c r="V71" s="267"/>
    </row>
    <row r="72" spans="1:24" x14ac:dyDescent="0.2">
      <c r="A72" s="266" t="s">
        <v>272</v>
      </c>
      <c r="B72" s="436" t="s">
        <v>1028</v>
      </c>
      <c r="C72" s="102"/>
      <c r="D72" s="102"/>
      <c r="F72" s="27">
        <v>1</v>
      </c>
      <c r="G72" s="27">
        <v>1</v>
      </c>
      <c r="H72" s="27">
        <v>1</v>
      </c>
      <c r="I72" s="27">
        <v>2</v>
      </c>
      <c r="J72" s="102"/>
      <c r="K72" s="102"/>
      <c r="L72" s="27">
        <v>1</v>
      </c>
      <c r="P72" s="27">
        <v>8</v>
      </c>
      <c r="V72" s="267"/>
      <c r="X72" s="26" t="s">
        <v>1659</v>
      </c>
    </row>
    <row r="73" spans="1:24" ht="13.9" customHeight="1" x14ac:dyDescent="0.2">
      <c r="A73" s="266" t="s">
        <v>192</v>
      </c>
      <c r="B73" s="87" t="s">
        <v>366</v>
      </c>
      <c r="C73" s="102"/>
      <c r="D73" s="102"/>
      <c r="H73" s="27">
        <v>2</v>
      </c>
      <c r="J73" s="102"/>
      <c r="K73" s="102"/>
      <c r="L73" s="27">
        <v>1</v>
      </c>
      <c r="P73" s="27">
        <v>1</v>
      </c>
      <c r="V73" s="267"/>
      <c r="X73" s="26" t="s">
        <v>1659</v>
      </c>
    </row>
    <row r="74" spans="1:24" x14ac:dyDescent="0.2">
      <c r="A74" s="266" t="s">
        <v>292</v>
      </c>
      <c r="B74" s="436" t="s">
        <v>342</v>
      </c>
      <c r="C74" s="103"/>
      <c r="D74" s="103"/>
      <c r="H74" s="27">
        <v>2</v>
      </c>
      <c r="J74" s="103"/>
      <c r="K74" s="103"/>
      <c r="L74" s="27">
        <v>3</v>
      </c>
      <c r="P74" s="27">
        <v>2</v>
      </c>
      <c r="V74" s="267"/>
      <c r="X74" s="26" t="s">
        <v>1659</v>
      </c>
    </row>
    <row r="75" spans="1:24" x14ac:dyDescent="0.2">
      <c r="A75" s="266" t="s">
        <v>185</v>
      </c>
      <c r="B75" s="436" t="s">
        <v>380</v>
      </c>
      <c r="C75" s="102"/>
      <c r="D75" s="102"/>
      <c r="J75" s="102"/>
      <c r="K75" s="102"/>
      <c r="L75" s="27">
        <v>1</v>
      </c>
      <c r="P75" s="27">
        <v>2</v>
      </c>
      <c r="V75" s="267"/>
      <c r="X75" s="26" t="s">
        <v>1659</v>
      </c>
    </row>
    <row r="76" spans="1:24" x14ac:dyDescent="0.2">
      <c r="A76" s="266" t="s">
        <v>834</v>
      </c>
      <c r="B76" s="87" t="s">
        <v>914</v>
      </c>
      <c r="C76" s="102"/>
      <c r="D76" s="102"/>
      <c r="J76" s="102"/>
      <c r="K76" s="102"/>
      <c r="L76" s="27">
        <v>1</v>
      </c>
      <c r="P76" s="27">
        <v>6</v>
      </c>
      <c r="V76" s="267"/>
      <c r="X76" s="26" t="s">
        <v>1659</v>
      </c>
    </row>
    <row r="77" spans="1:24" x14ac:dyDescent="0.2">
      <c r="A77" s="266" t="s">
        <v>251</v>
      </c>
      <c r="B77" s="436" t="s">
        <v>350</v>
      </c>
      <c r="C77" s="102"/>
      <c r="D77" s="102"/>
      <c r="J77" s="102"/>
      <c r="K77" s="102"/>
      <c r="L77" s="27">
        <v>4</v>
      </c>
      <c r="P77" s="27">
        <v>1</v>
      </c>
      <c r="V77" s="267"/>
      <c r="X77" s="26" t="s">
        <v>1659</v>
      </c>
    </row>
    <row r="78" spans="1:24" x14ac:dyDescent="0.2">
      <c r="A78" s="266" t="s">
        <v>294</v>
      </c>
      <c r="B78" s="87" t="s">
        <v>450</v>
      </c>
      <c r="C78" s="102"/>
      <c r="D78" s="102"/>
      <c r="J78" s="102"/>
      <c r="K78" s="102"/>
      <c r="L78" s="27">
        <v>5</v>
      </c>
      <c r="P78" s="27">
        <v>9</v>
      </c>
      <c r="V78" s="267"/>
      <c r="X78" s="26" t="s">
        <v>1659</v>
      </c>
    </row>
    <row r="79" spans="1:24" x14ac:dyDescent="0.2">
      <c r="A79" s="266" t="s">
        <v>253</v>
      </c>
      <c r="B79" s="436" t="s">
        <v>377</v>
      </c>
      <c r="C79" s="102"/>
      <c r="D79" s="102"/>
      <c r="I79" s="27">
        <v>2</v>
      </c>
      <c r="J79" s="102"/>
      <c r="K79" s="102"/>
      <c r="P79" s="27">
        <v>5</v>
      </c>
      <c r="V79" s="267"/>
      <c r="X79" s="26" t="s">
        <v>1659</v>
      </c>
    </row>
    <row r="80" spans="1:24" x14ac:dyDescent="0.2">
      <c r="A80" s="266" t="s">
        <v>219</v>
      </c>
      <c r="B80" s="87" t="s">
        <v>427</v>
      </c>
      <c r="C80" s="102"/>
      <c r="D80" s="102"/>
      <c r="E80" s="27">
        <v>6</v>
      </c>
      <c r="J80" s="102"/>
      <c r="K80" s="102"/>
      <c r="P80" s="27">
        <v>2</v>
      </c>
      <c r="V80" s="267"/>
      <c r="X80" s="26" t="s">
        <v>1659</v>
      </c>
    </row>
    <row r="81" spans="1:24" x14ac:dyDescent="0.2">
      <c r="A81" s="266" t="s">
        <v>816</v>
      </c>
      <c r="B81" s="436" t="s">
        <v>893</v>
      </c>
      <c r="C81" s="103"/>
      <c r="D81" s="103"/>
      <c r="J81" s="102"/>
      <c r="K81" s="102"/>
      <c r="P81" s="27">
        <v>1</v>
      </c>
      <c r="V81" s="267"/>
      <c r="X81" s="26" t="s">
        <v>1659</v>
      </c>
    </row>
    <row r="82" spans="1:24" x14ac:dyDescent="0.2">
      <c r="A82" s="266" t="s">
        <v>252</v>
      </c>
      <c r="B82" s="436" t="s">
        <v>528</v>
      </c>
      <c r="C82" s="102"/>
      <c r="D82" s="102"/>
      <c r="J82" s="102"/>
      <c r="K82" s="102"/>
      <c r="P82" s="27">
        <v>1</v>
      </c>
      <c r="V82" s="267"/>
      <c r="X82" s="26" t="s">
        <v>1659</v>
      </c>
    </row>
    <row r="83" spans="1:24" x14ac:dyDescent="0.2">
      <c r="A83" s="266" t="s">
        <v>397</v>
      </c>
      <c r="B83" s="87" t="s">
        <v>379</v>
      </c>
      <c r="C83" s="102"/>
      <c r="D83" s="102"/>
      <c r="J83" s="102"/>
      <c r="K83" s="102"/>
      <c r="P83" s="27">
        <v>1</v>
      </c>
      <c r="V83" s="267"/>
      <c r="X83" s="26" t="s">
        <v>1659</v>
      </c>
    </row>
    <row r="84" spans="1:24" x14ac:dyDescent="0.2">
      <c r="A84" s="266" t="s">
        <v>282</v>
      </c>
      <c r="B84" s="87" t="s">
        <v>446</v>
      </c>
      <c r="C84" s="102"/>
      <c r="D84" s="102"/>
      <c r="J84" s="102"/>
      <c r="K84" s="102"/>
      <c r="P84" s="27">
        <v>1</v>
      </c>
      <c r="V84" s="267"/>
      <c r="X84" s="26" t="s">
        <v>1662</v>
      </c>
    </row>
    <row r="85" spans="1:24" x14ac:dyDescent="0.2">
      <c r="A85" s="266" t="s">
        <v>689</v>
      </c>
      <c r="B85" s="87" t="s">
        <v>702</v>
      </c>
      <c r="C85" s="102"/>
      <c r="D85" s="102"/>
      <c r="J85" s="102"/>
      <c r="K85" s="102"/>
      <c r="P85" s="27">
        <v>1</v>
      </c>
      <c r="V85" s="267"/>
      <c r="X85" s="26" t="s">
        <v>1659</v>
      </c>
    </row>
    <row r="86" spans="1:24" x14ac:dyDescent="0.2">
      <c r="A86" s="266" t="s">
        <v>135</v>
      </c>
      <c r="B86" s="87" t="s">
        <v>700</v>
      </c>
      <c r="C86" s="102"/>
      <c r="D86" s="102"/>
      <c r="J86" s="102"/>
      <c r="K86" s="102"/>
      <c r="P86" s="27">
        <v>1</v>
      </c>
      <c r="V86" s="267"/>
      <c r="X86" s="26" t="s">
        <v>1662</v>
      </c>
    </row>
    <row r="87" spans="1:24" x14ac:dyDescent="0.2">
      <c r="A87" s="266" t="s">
        <v>593</v>
      </c>
      <c r="B87" s="436" t="s">
        <v>613</v>
      </c>
      <c r="C87" s="102"/>
      <c r="D87" s="102"/>
      <c r="J87" s="102"/>
      <c r="K87" s="102"/>
      <c r="P87" s="27">
        <v>1</v>
      </c>
      <c r="V87" s="267"/>
      <c r="X87" s="26" t="s">
        <v>1659</v>
      </c>
    </row>
    <row r="88" spans="1:24" x14ac:dyDescent="0.2">
      <c r="A88" s="266" t="s">
        <v>553</v>
      </c>
      <c r="B88" s="87" t="s">
        <v>628</v>
      </c>
      <c r="C88" s="102"/>
      <c r="D88" s="102"/>
      <c r="J88" s="102"/>
      <c r="K88" s="102"/>
      <c r="P88" s="27">
        <v>4</v>
      </c>
      <c r="V88" s="267"/>
      <c r="X88" s="26" t="s">
        <v>1659</v>
      </c>
    </row>
    <row r="89" spans="1:24" x14ac:dyDescent="0.2">
      <c r="A89" s="266" t="s">
        <v>539</v>
      </c>
      <c r="B89" s="87" t="s">
        <v>550</v>
      </c>
      <c r="C89" s="102"/>
      <c r="D89" s="102"/>
      <c r="J89" s="102"/>
      <c r="K89" s="102"/>
      <c r="P89" s="27">
        <v>8</v>
      </c>
      <c r="V89" s="267"/>
      <c r="X89" s="26" t="s">
        <v>1659</v>
      </c>
    </row>
    <row r="90" spans="1:24" x14ac:dyDescent="0.2">
      <c r="A90" s="266" t="s">
        <v>556</v>
      </c>
      <c r="B90" s="436" t="s">
        <v>626</v>
      </c>
      <c r="C90" s="102"/>
      <c r="D90" s="102"/>
      <c r="J90" s="102"/>
      <c r="K90" s="102"/>
      <c r="P90" s="27">
        <v>10</v>
      </c>
      <c r="V90" s="267"/>
      <c r="X90" s="26" t="s">
        <v>1659</v>
      </c>
    </row>
    <row r="91" spans="1:24" x14ac:dyDescent="0.2">
      <c r="A91" s="266" t="s">
        <v>13</v>
      </c>
      <c r="B91" s="87" t="s">
        <v>372</v>
      </c>
      <c r="C91" s="102"/>
      <c r="D91" s="102"/>
      <c r="E91" s="27">
        <v>3</v>
      </c>
      <c r="F91" s="27">
        <v>7</v>
      </c>
      <c r="G91" s="27">
        <v>6</v>
      </c>
      <c r="H91" s="27">
        <v>7</v>
      </c>
      <c r="I91" s="27">
        <v>3</v>
      </c>
      <c r="J91" s="102"/>
      <c r="K91" s="102"/>
      <c r="L91" s="27">
        <v>4</v>
      </c>
      <c r="O91" s="27">
        <v>2</v>
      </c>
      <c r="P91" s="27">
        <v>1</v>
      </c>
      <c r="R91" s="27">
        <v>6</v>
      </c>
      <c r="S91" s="27">
        <v>1</v>
      </c>
      <c r="V91" s="267"/>
      <c r="X91" s="26" t="s">
        <v>1659</v>
      </c>
    </row>
    <row r="92" spans="1:24" x14ac:dyDescent="0.2">
      <c r="A92" s="266" t="s">
        <v>29</v>
      </c>
      <c r="B92" s="87" t="s">
        <v>333</v>
      </c>
      <c r="C92" s="102"/>
      <c r="D92" s="102"/>
      <c r="F92" s="27">
        <v>9</v>
      </c>
      <c r="G92" s="27">
        <v>7</v>
      </c>
      <c r="H92" s="27">
        <v>13</v>
      </c>
      <c r="I92" s="27">
        <v>10</v>
      </c>
      <c r="J92" s="102"/>
      <c r="K92" s="102"/>
      <c r="L92" s="27">
        <v>8</v>
      </c>
      <c r="O92" s="27">
        <v>9</v>
      </c>
      <c r="P92" s="27">
        <v>1</v>
      </c>
      <c r="R92" s="27">
        <v>13</v>
      </c>
      <c r="S92" s="27">
        <v>7</v>
      </c>
      <c r="V92" s="267"/>
      <c r="X92" s="26" t="s">
        <v>1659</v>
      </c>
    </row>
    <row r="93" spans="1:24" x14ac:dyDescent="0.2">
      <c r="A93" s="266" t="s">
        <v>190</v>
      </c>
      <c r="B93" s="436" t="s">
        <v>371</v>
      </c>
      <c r="C93" s="102"/>
      <c r="D93" s="102"/>
      <c r="F93" s="27">
        <v>2</v>
      </c>
      <c r="H93" s="27">
        <v>6</v>
      </c>
      <c r="I93" s="27">
        <v>4</v>
      </c>
      <c r="J93" s="102"/>
      <c r="K93" s="102"/>
      <c r="L93" s="27">
        <v>9</v>
      </c>
      <c r="P93" s="27">
        <v>10</v>
      </c>
      <c r="S93" s="27">
        <v>13</v>
      </c>
      <c r="V93" s="267"/>
      <c r="X93" s="26" t="s">
        <v>1659</v>
      </c>
    </row>
    <row r="94" spans="1:24" x14ac:dyDescent="0.2">
      <c r="A94" s="266" t="s">
        <v>169</v>
      </c>
      <c r="B94" s="87" t="s">
        <v>390</v>
      </c>
      <c r="C94" s="102"/>
      <c r="D94" s="102"/>
      <c r="F94" s="27">
        <v>1</v>
      </c>
      <c r="H94" s="27">
        <v>9</v>
      </c>
      <c r="I94" s="27">
        <v>3</v>
      </c>
      <c r="J94" s="102"/>
      <c r="K94" s="102"/>
      <c r="L94" s="27">
        <v>9</v>
      </c>
      <c r="P94" s="27">
        <v>15</v>
      </c>
      <c r="S94" s="27">
        <v>16</v>
      </c>
      <c r="V94" s="267"/>
      <c r="X94" s="26" t="s">
        <v>1659</v>
      </c>
    </row>
    <row r="95" spans="1:24" x14ac:dyDescent="0.2">
      <c r="A95" s="266" t="s">
        <v>177</v>
      </c>
      <c r="B95" s="87" t="s">
        <v>522</v>
      </c>
      <c r="C95" s="102"/>
      <c r="D95" s="102"/>
      <c r="H95" s="27">
        <v>1</v>
      </c>
      <c r="I95" s="27">
        <v>1</v>
      </c>
      <c r="J95" s="102"/>
      <c r="K95" s="102"/>
      <c r="L95" s="27">
        <v>2</v>
      </c>
      <c r="P95" s="27">
        <v>4</v>
      </c>
      <c r="S95" s="27">
        <v>3</v>
      </c>
      <c r="V95" s="267"/>
      <c r="X95" s="26" t="s">
        <v>1659</v>
      </c>
    </row>
    <row r="96" spans="1:24" x14ac:dyDescent="0.2">
      <c r="A96" s="266" t="s">
        <v>264</v>
      </c>
      <c r="B96" s="436" t="s">
        <v>631</v>
      </c>
      <c r="C96" s="102"/>
      <c r="D96" s="102"/>
      <c r="H96" s="27">
        <v>3</v>
      </c>
      <c r="I96" s="27">
        <v>2</v>
      </c>
      <c r="J96" s="102"/>
      <c r="K96" s="102"/>
      <c r="L96" s="27">
        <v>1</v>
      </c>
      <c r="P96" s="27">
        <v>13</v>
      </c>
      <c r="S96" s="27">
        <v>8</v>
      </c>
      <c r="V96" s="267"/>
      <c r="X96" s="26" t="s">
        <v>1659</v>
      </c>
    </row>
    <row r="97" spans="1:24" x14ac:dyDescent="0.2">
      <c r="A97" s="266" t="s">
        <v>262</v>
      </c>
      <c r="B97" s="87" t="s">
        <v>389</v>
      </c>
      <c r="C97" s="102"/>
      <c r="D97" s="102"/>
      <c r="H97" s="27">
        <v>14</v>
      </c>
      <c r="I97" s="27">
        <v>4</v>
      </c>
      <c r="J97" s="102"/>
      <c r="K97" s="102"/>
      <c r="L97" s="27">
        <v>12</v>
      </c>
      <c r="P97" s="27">
        <v>21</v>
      </c>
      <c r="S97" s="27">
        <v>16</v>
      </c>
      <c r="V97" s="267"/>
    </row>
    <row r="98" spans="1:24" x14ac:dyDescent="0.2">
      <c r="A98" s="266" t="s">
        <v>156</v>
      </c>
      <c r="B98" s="436" t="s">
        <v>420</v>
      </c>
      <c r="C98" s="102"/>
      <c r="D98" s="102"/>
      <c r="I98" s="27">
        <v>1</v>
      </c>
      <c r="J98" s="102"/>
      <c r="K98" s="102"/>
      <c r="L98" s="27">
        <v>1</v>
      </c>
      <c r="P98" s="27">
        <v>3</v>
      </c>
      <c r="S98" s="27">
        <v>2</v>
      </c>
      <c r="V98" s="267"/>
      <c r="X98" s="26" t="s">
        <v>1659</v>
      </c>
    </row>
    <row r="99" spans="1:24" x14ac:dyDescent="0.2">
      <c r="A99" s="266" t="s">
        <v>308</v>
      </c>
      <c r="B99" s="436" t="s">
        <v>506</v>
      </c>
      <c r="C99" s="102"/>
      <c r="D99" s="102"/>
      <c r="F99" s="27">
        <v>1</v>
      </c>
      <c r="H99" s="27">
        <v>1</v>
      </c>
      <c r="J99" s="102"/>
      <c r="K99" s="102"/>
      <c r="L99" s="27">
        <v>1</v>
      </c>
      <c r="P99" s="27">
        <v>14</v>
      </c>
      <c r="S99" s="27">
        <v>13</v>
      </c>
      <c r="V99" s="267"/>
      <c r="X99" s="26" t="s">
        <v>1659</v>
      </c>
    </row>
    <row r="100" spans="1:24" x14ac:dyDescent="0.2">
      <c r="A100" s="266" t="s">
        <v>273</v>
      </c>
      <c r="B100" s="87" t="s">
        <v>455</v>
      </c>
      <c r="C100" s="102"/>
      <c r="D100" s="102"/>
      <c r="E100" s="27">
        <v>1</v>
      </c>
      <c r="H100" s="27">
        <v>1</v>
      </c>
      <c r="J100" s="102"/>
      <c r="K100" s="102"/>
      <c r="L100" s="27">
        <v>4</v>
      </c>
      <c r="P100" s="27">
        <v>3</v>
      </c>
      <c r="R100" s="27">
        <v>1</v>
      </c>
      <c r="S100" s="27">
        <v>6</v>
      </c>
      <c r="V100" s="267"/>
      <c r="X100" s="26" t="s">
        <v>1659</v>
      </c>
    </row>
    <row r="101" spans="1:24" x14ac:dyDescent="0.2">
      <c r="A101" s="266" t="s">
        <v>183</v>
      </c>
      <c r="B101" s="436" t="s">
        <v>345</v>
      </c>
      <c r="C101" s="102"/>
      <c r="D101" s="102"/>
      <c r="H101" s="27">
        <v>1</v>
      </c>
      <c r="J101" s="102"/>
      <c r="K101" s="102"/>
      <c r="L101" s="27">
        <v>2</v>
      </c>
      <c r="P101" s="27">
        <v>3</v>
      </c>
      <c r="S101" s="27">
        <v>1</v>
      </c>
      <c r="V101" s="267"/>
      <c r="X101" s="26" t="s">
        <v>1659</v>
      </c>
    </row>
    <row r="102" spans="1:24" x14ac:dyDescent="0.2">
      <c r="A102" s="266" t="s">
        <v>160</v>
      </c>
      <c r="B102" s="87" t="s">
        <v>367</v>
      </c>
      <c r="C102" s="102"/>
      <c r="D102" s="102"/>
      <c r="H102" s="27">
        <v>2</v>
      </c>
      <c r="J102" s="102"/>
      <c r="K102" s="102"/>
      <c r="L102" s="27">
        <v>1</v>
      </c>
      <c r="P102" s="27">
        <v>1</v>
      </c>
      <c r="S102" s="27">
        <v>4</v>
      </c>
      <c r="V102" s="267"/>
      <c r="X102" s="26" t="s">
        <v>1659</v>
      </c>
    </row>
    <row r="103" spans="1:24" x14ac:dyDescent="0.2">
      <c r="A103" s="266" t="s">
        <v>247</v>
      </c>
      <c r="B103" s="87" t="s">
        <v>534</v>
      </c>
      <c r="C103" s="103"/>
      <c r="D103" s="103"/>
      <c r="H103" s="27">
        <v>2</v>
      </c>
      <c r="J103" s="102"/>
      <c r="K103" s="102"/>
      <c r="L103" s="27">
        <v>2</v>
      </c>
      <c r="P103" s="27">
        <v>4</v>
      </c>
      <c r="S103" s="27">
        <v>9</v>
      </c>
      <c r="V103" s="267"/>
      <c r="X103" s="26" t="s">
        <v>1661</v>
      </c>
    </row>
    <row r="104" spans="1:24" x14ac:dyDescent="0.2">
      <c r="A104" s="266" t="s">
        <v>309</v>
      </c>
      <c r="B104" s="87" t="s">
        <v>504</v>
      </c>
      <c r="C104" s="102"/>
      <c r="D104" s="102"/>
      <c r="H104" s="27">
        <v>3</v>
      </c>
      <c r="J104" s="102"/>
      <c r="K104" s="102"/>
      <c r="L104" s="27">
        <v>10</v>
      </c>
      <c r="P104" s="27">
        <v>11</v>
      </c>
      <c r="S104" s="27">
        <v>5</v>
      </c>
      <c r="V104" s="267"/>
      <c r="X104" s="26" t="s">
        <v>1659</v>
      </c>
    </row>
    <row r="105" spans="1:24" x14ac:dyDescent="0.2">
      <c r="A105" s="283" t="s">
        <v>129</v>
      </c>
      <c r="B105" s="87" t="s">
        <v>344</v>
      </c>
      <c r="C105" s="102"/>
      <c r="D105" s="102"/>
      <c r="G105" s="27">
        <v>1</v>
      </c>
      <c r="J105" s="102"/>
      <c r="K105" s="102"/>
      <c r="L105" s="27">
        <v>1</v>
      </c>
      <c r="O105" s="27">
        <v>1</v>
      </c>
      <c r="P105" s="27">
        <v>5</v>
      </c>
      <c r="S105" s="27">
        <v>6</v>
      </c>
      <c r="V105" s="267"/>
      <c r="X105" s="26" t="s">
        <v>1659</v>
      </c>
    </row>
    <row r="106" spans="1:24" x14ac:dyDescent="0.2">
      <c r="A106" s="266" t="s">
        <v>295</v>
      </c>
      <c r="B106" s="436" t="s">
        <v>352</v>
      </c>
      <c r="C106" s="102"/>
      <c r="D106" s="102"/>
      <c r="J106" s="102"/>
      <c r="K106" s="102"/>
      <c r="L106" s="27">
        <v>1</v>
      </c>
      <c r="P106" s="27">
        <v>1</v>
      </c>
      <c r="S106" s="27">
        <v>2</v>
      </c>
      <c r="V106" s="267"/>
      <c r="X106" s="26" t="s">
        <v>1659</v>
      </c>
    </row>
    <row r="107" spans="1:24" x14ac:dyDescent="0.2">
      <c r="A107" s="266" t="s">
        <v>194</v>
      </c>
      <c r="B107" s="87" t="s">
        <v>703</v>
      </c>
      <c r="C107" s="102"/>
      <c r="D107" s="102"/>
      <c r="J107" s="102"/>
      <c r="K107" s="102"/>
      <c r="L107" s="27">
        <v>1</v>
      </c>
      <c r="P107" s="27">
        <v>1</v>
      </c>
      <c r="S107" s="27">
        <v>2</v>
      </c>
      <c r="V107" s="267"/>
      <c r="X107" s="26" t="s">
        <v>1659</v>
      </c>
    </row>
    <row r="108" spans="1:24" x14ac:dyDescent="0.2">
      <c r="A108" s="266" t="s">
        <v>123</v>
      </c>
      <c r="B108" s="87" t="s">
        <v>347</v>
      </c>
      <c r="C108" s="102"/>
      <c r="D108" s="102"/>
      <c r="J108" s="102"/>
      <c r="K108" s="102"/>
      <c r="L108" s="27">
        <v>1</v>
      </c>
      <c r="P108" s="27">
        <v>2</v>
      </c>
      <c r="S108" s="27">
        <v>1</v>
      </c>
      <c r="V108" s="267"/>
      <c r="X108" s="26" t="s">
        <v>1659</v>
      </c>
    </row>
    <row r="109" spans="1:24" x14ac:dyDescent="0.2">
      <c r="A109" s="266" t="s">
        <v>298</v>
      </c>
      <c r="B109" s="87" t="s">
        <v>701</v>
      </c>
      <c r="C109" s="102"/>
      <c r="D109" s="102"/>
      <c r="J109" s="102"/>
      <c r="K109" s="102"/>
      <c r="L109" s="27">
        <v>1</v>
      </c>
      <c r="P109" s="27">
        <v>4</v>
      </c>
      <c r="S109" s="27">
        <v>8</v>
      </c>
      <c r="V109" s="267"/>
      <c r="X109" s="26" t="s">
        <v>1659</v>
      </c>
    </row>
    <row r="110" spans="1:24" x14ac:dyDescent="0.2">
      <c r="A110" s="266" t="s">
        <v>216</v>
      </c>
      <c r="B110" s="87" t="s">
        <v>351</v>
      </c>
      <c r="C110" s="102"/>
      <c r="D110" s="102"/>
      <c r="J110" s="102"/>
      <c r="K110" s="102"/>
      <c r="L110" s="27">
        <v>2</v>
      </c>
      <c r="P110" s="27">
        <v>1</v>
      </c>
      <c r="S110" s="27">
        <v>1</v>
      </c>
      <c r="V110" s="267"/>
      <c r="X110" s="26" t="s">
        <v>1659</v>
      </c>
    </row>
    <row r="111" spans="1:24" x14ac:dyDescent="0.2">
      <c r="A111" s="266" t="s">
        <v>59</v>
      </c>
      <c r="B111" s="87" t="s">
        <v>60</v>
      </c>
      <c r="C111" s="102"/>
      <c r="D111" s="102"/>
      <c r="J111" s="102"/>
      <c r="K111" s="102"/>
      <c r="L111" s="27">
        <v>5</v>
      </c>
      <c r="P111" s="27">
        <v>2</v>
      </c>
      <c r="S111" s="27">
        <v>2</v>
      </c>
      <c r="V111" s="267"/>
      <c r="X111" s="26" t="s">
        <v>1667</v>
      </c>
    </row>
    <row r="112" spans="1:24" x14ac:dyDescent="0.2">
      <c r="A112" s="266" t="s">
        <v>215</v>
      </c>
      <c r="B112" s="87" t="s">
        <v>321</v>
      </c>
      <c r="C112" s="103"/>
      <c r="D112" s="103"/>
      <c r="H112" s="27">
        <v>3</v>
      </c>
      <c r="I112" s="27">
        <v>1</v>
      </c>
      <c r="J112" s="102"/>
      <c r="K112" s="102"/>
      <c r="O112" s="27">
        <v>3</v>
      </c>
      <c r="P112" s="27">
        <v>1</v>
      </c>
      <c r="R112" s="27">
        <v>4</v>
      </c>
      <c r="S112" s="27">
        <v>3</v>
      </c>
      <c r="V112" s="267"/>
      <c r="X112" s="26" t="s">
        <v>1659</v>
      </c>
    </row>
    <row r="113" spans="1:24" x14ac:dyDescent="0.2">
      <c r="A113" s="266" t="s">
        <v>269</v>
      </c>
      <c r="B113" s="87" t="s">
        <v>452</v>
      </c>
      <c r="C113" s="102"/>
      <c r="D113" s="102"/>
      <c r="H113" s="27">
        <v>8</v>
      </c>
      <c r="I113" s="27">
        <v>6</v>
      </c>
      <c r="J113" s="102"/>
      <c r="K113" s="102"/>
      <c r="O113" s="27">
        <v>1</v>
      </c>
      <c r="P113" s="27">
        <v>14</v>
      </c>
      <c r="S113" s="27">
        <v>7</v>
      </c>
      <c r="V113" s="267"/>
      <c r="X113" s="26" t="s">
        <v>1659</v>
      </c>
    </row>
    <row r="114" spans="1:24" x14ac:dyDescent="0.2">
      <c r="A114" s="266" t="s">
        <v>187</v>
      </c>
      <c r="B114" s="436" t="s">
        <v>375</v>
      </c>
      <c r="C114" s="102"/>
      <c r="D114" s="102"/>
      <c r="F114" s="27">
        <v>1</v>
      </c>
      <c r="H114" s="27">
        <v>5</v>
      </c>
      <c r="J114" s="102"/>
      <c r="K114" s="102"/>
      <c r="P114" s="27">
        <v>5</v>
      </c>
      <c r="S114" s="27">
        <v>1</v>
      </c>
      <c r="V114" s="267"/>
      <c r="X114" s="26" t="s">
        <v>1659</v>
      </c>
    </row>
    <row r="115" spans="1:24" x14ac:dyDescent="0.2">
      <c r="A115" s="266" t="s">
        <v>164</v>
      </c>
      <c r="B115" s="87" t="s">
        <v>457</v>
      </c>
      <c r="C115" s="102"/>
      <c r="D115" s="102"/>
      <c r="H115" s="27">
        <v>1</v>
      </c>
      <c r="J115" s="102"/>
      <c r="K115" s="102"/>
      <c r="O115" s="27">
        <v>1</v>
      </c>
      <c r="P115" s="27">
        <v>6</v>
      </c>
      <c r="R115" s="27">
        <v>4</v>
      </c>
      <c r="S115" s="27">
        <v>13</v>
      </c>
      <c r="V115" s="267"/>
      <c r="X115" s="26" t="s">
        <v>1659</v>
      </c>
    </row>
    <row r="116" spans="1:24" x14ac:dyDescent="0.2">
      <c r="A116" s="266" t="s">
        <v>108</v>
      </c>
      <c r="B116" s="87" t="s">
        <v>381</v>
      </c>
      <c r="C116" s="102"/>
      <c r="D116" s="102"/>
      <c r="J116" s="102"/>
      <c r="K116" s="102"/>
      <c r="P116" s="27">
        <v>1</v>
      </c>
      <c r="R116" s="27">
        <v>1</v>
      </c>
      <c r="V116" s="267"/>
      <c r="X116" s="26" t="s">
        <v>1659</v>
      </c>
    </row>
    <row r="117" spans="1:24" x14ac:dyDescent="0.2">
      <c r="A117" s="266" t="s">
        <v>399</v>
      </c>
      <c r="B117" s="87" t="s">
        <v>46</v>
      </c>
      <c r="C117" s="102"/>
      <c r="D117" s="102"/>
      <c r="J117" s="102"/>
      <c r="K117" s="102"/>
      <c r="P117" s="27">
        <v>1</v>
      </c>
      <c r="R117" s="27">
        <v>3</v>
      </c>
      <c r="S117" s="27">
        <v>1</v>
      </c>
      <c r="V117" s="267"/>
    </row>
    <row r="118" spans="1:24" x14ac:dyDescent="0.2">
      <c r="A118" s="266" t="s">
        <v>220</v>
      </c>
      <c r="B118" s="87" t="s">
        <v>428</v>
      </c>
      <c r="C118" s="102"/>
      <c r="D118" s="102"/>
      <c r="J118" s="102"/>
      <c r="K118" s="102"/>
      <c r="P118" s="27">
        <v>1</v>
      </c>
      <c r="S118" s="27">
        <v>1</v>
      </c>
      <c r="V118" s="267"/>
      <c r="X118" s="26" t="s">
        <v>1659</v>
      </c>
    </row>
    <row r="119" spans="1:24" x14ac:dyDescent="0.2">
      <c r="A119" s="266" t="s">
        <v>601</v>
      </c>
      <c r="B119" s="87" t="s">
        <v>602</v>
      </c>
      <c r="C119" s="102"/>
      <c r="D119" s="102"/>
      <c r="J119" s="102"/>
      <c r="K119" s="102"/>
      <c r="P119" s="27">
        <v>1</v>
      </c>
      <c r="S119" s="27">
        <v>1</v>
      </c>
      <c r="V119" s="267"/>
      <c r="X119" s="26" t="s">
        <v>1659</v>
      </c>
    </row>
    <row r="120" spans="1:24" x14ac:dyDescent="0.2">
      <c r="A120" s="266" t="s">
        <v>687</v>
      </c>
      <c r="B120" s="87" t="s">
        <v>705</v>
      </c>
      <c r="C120" s="102"/>
      <c r="D120" s="102"/>
      <c r="J120" s="102"/>
      <c r="K120" s="102"/>
      <c r="P120" s="27">
        <v>1</v>
      </c>
      <c r="S120" s="27">
        <v>2</v>
      </c>
      <c r="V120" s="267"/>
      <c r="X120" s="26" t="s">
        <v>1664</v>
      </c>
    </row>
    <row r="121" spans="1:24" x14ac:dyDescent="0.2">
      <c r="A121" s="266" t="s">
        <v>303</v>
      </c>
      <c r="B121" s="87" t="s">
        <v>421</v>
      </c>
      <c r="C121" s="102"/>
      <c r="D121" s="102"/>
      <c r="J121" s="102"/>
      <c r="K121" s="102"/>
      <c r="P121" s="27">
        <v>1</v>
      </c>
      <c r="S121" s="27">
        <v>2</v>
      </c>
      <c r="V121" s="267"/>
      <c r="X121" s="26" t="s">
        <v>1659</v>
      </c>
    </row>
    <row r="122" spans="1:24" x14ac:dyDescent="0.2">
      <c r="A122" s="266" t="s">
        <v>999</v>
      </c>
      <c r="B122" s="87" t="s">
        <v>1011</v>
      </c>
      <c r="C122" s="102"/>
      <c r="D122" s="102"/>
      <c r="J122" s="102"/>
      <c r="K122" s="102"/>
      <c r="P122" s="27">
        <v>1</v>
      </c>
      <c r="S122" s="27">
        <v>2</v>
      </c>
      <c r="V122" s="267"/>
    </row>
    <row r="123" spans="1:24" x14ac:dyDescent="0.2">
      <c r="A123" s="266" t="s">
        <v>581</v>
      </c>
      <c r="B123" s="436" t="s">
        <v>639</v>
      </c>
      <c r="C123" s="102"/>
      <c r="D123" s="102"/>
      <c r="J123" s="102"/>
      <c r="K123" s="102"/>
      <c r="P123" s="27">
        <v>1</v>
      </c>
      <c r="S123" s="27">
        <v>5</v>
      </c>
      <c r="V123" s="267"/>
      <c r="X123" s="26" t="s">
        <v>1659</v>
      </c>
    </row>
    <row r="124" spans="1:24" x14ac:dyDescent="0.2">
      <c r="A124" s="266" t="s">
        <v>575</v>
      </c>
      <c r="B124" s="436" t="s">
        <v>759</v>
      </c>
      <c r="C124" s="102"/>
      <c r="D124" s="102"/>
      <c r="J124" s="102"/>
      <c r="K124" s="102"/>
      <c r="P124" s="27">
        <v>1</v>
      </c>
      <c r="S124" s="27">
        <v>6</v>
      </c>
      <c r="V124" s="267"/>
      <c r="X124" s="26" t="s">
        <v>1659</v>
      </c>
    </row>
    <row r="125" spans="1:24" x14ac:dyDescent="0.2">
      <c r="A125" s="266" t="s">
        <v>571</v>
      </c>
      <c r="B125" s="87" t="s">
        <v>635</v>
      </c>
      <c r="C125" s="102"/>
      <c r="D125" s="102"/>
      <c r="J125" s="102"/>
      <c r="K125" s="102"/>
      <c r="P125" s="27">
        <v>1</v>
      </c>
      <c r="S125" s="27">
        <v>7</v>
      </c>
      <c r="V125" s="267"/>
      <c r="X125" s="26" t="s">
        <v>1659</v>
      </c>
    </row>
    <row r="126" spans="1:24" x14ac:dyDescent="0.2">
      <c r="A126" s="266" t="s">
        <v>572</v>
      </c>
      <c r="B126" s="436" t="s">
        <v>623</v>
      </c>
      <c r="C126" s="102"/>
      <c r="D126" s="102"/>
      <c r="J126" s="102"/>
      <c r="K126" s="102"/>
      <c r="P126" s="27">
        <v>1</v>
      </c>
      <c r="S126" s="27">
        <v>8</v>
      </c>
      <c r="V126" s="267"/>
      <c r="X126" s="26" t="s">
        <v>1659</v>
      </c>
    </row>
    <row r="127" spans="1:24" x14ac:dyDescent="0.2">
      <c r="A127" s="266" t="s">
        <v>597</v>
      </c>
      <c r="B127" s="87" t="s">
        <v>606</v>
      </c>
      <c r="C127" s="102"/>
      <c r="D127" s="102"/>
      <c r="J127" s="102"/>
      <c r="K127" s="102"/>
      <c r="P127" s="27">
        <v>1</v>
      </c>
      <c r="S127" s="27">
        <v>10</v>
      </c>
      <c r="V127" s="267"/>
      <c r="X127" s="26" t="s">
        <v>1659</v>
      </c>
    </row>
    <row r="128" spans="1:24" x14ac:dyDescent="0.2">
      <c r="A128" s="266" t="s">
        <v>474</v>
      </c>
      <c r="B128" s="436" t="s">
        <v>537</v>
      </c>
      <c r="C128" s="102"/>
      <c r="D128" s="102"/>
      <c r="J128" s="102"/>
      <c r="K128" s="102"/>
      <c r="P128" s="27">
        <v>2</v>
      </c>
      <c r="S128" s="27">
        <v>1</v>
      </c>
      <c r="V128" s="267"/>
    </row>
    <row r="129" spans="1:24" x14ac:dyDescent="0.2">
      <c r="A129" s="266" t="s">
        <v>594</v>
      </c>
      <c r="B129" s="87" t="s">
        <v>609</v>
      </c>
      <c r="C129" s="102"/>
      <c r="D129" s="102"/>
      <c r="J129" s="102"/>
      <c r="K129" s="102"/>
      <c r="P129" s="27">
        <v>2</v>
      </c>
      <c r="S129" s="27">
        <v>2</v>
      </c>
      <c r="V129" s="267"/>
    </row>
    <row r="130" spans="1:24" x14ac:dyDescent="0.2">
      <c r="A130" s="266" t="s">
        <v>686</v>
      </c>
      <c r="B130" s="87" t="s">
        <v>1013</v>
      </c>
      <c r="C130" s="102"/>
      <c r="D130" s="102"/>
      <c r="J130" s="102"/>
      <c r="K130" s="102"/>
      <c r="P130" s="27">
        <v>2</v>
      </c>
      <c r="S130" s="27">
        <v>3</v>
      </c>
      <c r="V130" s="267"/>
      <c r="X130" s="26" t="s">
        <v>1663</v>
      </c>
    </row>
    <row r="131" spans="1:24" x14ac:dyDescent="0.2">
      <c r="A131" s="266" t="s">
        <v>998</v>
      </c>
      <c r="B131" s="436" t="s">
        <v>771</v>
      </c>
      <c r="C131" s="102"/>
      <c r="D131" s="102"/>
      <c r="J131" s="102"/>
      <c r="K131" s="102"/>
      <c r="P131" s="27">
        <v>2</v>
      </c>
      <c r="S131" s="27">
        <v>10</v>
      </c>
      <c r="V131" s="267"/>
    </row>
    <row r="132" spans="1:24" x14ac:dyDescent="0.2">
      <c r="A132" s="266" t="s">
        <v>570</v>
      </c>
      <c r="B132" s="87" t="s">
        <v>633</v>
      </c>
      <c r="C132" s="102"/>
      <c r="D132" s="102"/>
      <c r="J132" s="102"/>
      <c r="K132" s="102"/>
      <c r="P132" s="27">
        <v>3</v>
      </c>
      <c r="S132" s="27">
        <v>4</v>
      </c>
      <c r="V132" s="267"/>
      <c r="X132" s="26" t="s">
        <v>1659</v>
      </c>
    </row>
    <row r="133" spans="1:24" x14ac:dyDescent="0.2">
      <c r="A133" s="266" t="s">
        <v>712</v>
      </c>
      <c r="B133" s="87" t="s">
        <v>728</v>
      </c>
      <c r="C133" s="102"/>
      <c r="D133" s="102"/>
      <c r="J133" s="102"/>
      <c r="K133" s="102"/>
      <c r="P133" s="27">
        <v>3</v>
      </c>
      <c r="S133" s="27">
        <v>6</v>
      </c>
      <c r="V133" s="267"/>
      <c r="X133" s="26" t="s">
        <v>1659</v>
      </c>
    </row>
    <row r="134" spans="1:24" x14ac:dyDescent="0.2">
      <c r="A134" s="266" t="s">
        <v>668</v>
      </c>
      <c r="B134" s="436" t="s">
        <v>1186</v>
      </c>
      <c r="C134" s="102"/>
      <c r="D134" s="102"/>
      <c r="J134" s="102"/>
      <c r="K134" s="102"/>
      <c r="P134" s="27">
        <v>5</v>
      </c>
      <c r="S134" s="27">
        <v>6</v>
      </c>
      <c r="V134" s="267"/>
      <c r="X134" s="26" t="s">
        <v>1659</v>
      </c>
    </row>
    <row r="135" spans="1:24" x14ac:dyDescent="0.2">
      <c r="A135" s="266" t="s">
        <v>997</v>
      </c>
      <c r="B135" s="87" t="s">
        <v>683</v>
      </c>
      <c r="C135" s="103"/>
      <c r="D135" s="103"/>
      <c r="J135" s="102"/>
      <c r="K135" s="102"/>
      <c r="P135" s="27">
        <v>5</v>
      </c>
      <c r="S135" s="27">
        <v>10</v>
      </c>
      <c r="V135" s="267"/>
    </row>
    <row r="136" spans="1:24" x14ac:dyDescent="0.2">
      <c r="A136" s="266" t="s">
        <v>552</v>
      </c>
      <c r="B136" s="436" t="s">
        <v>632</v>
      </c>
      <c r="C136" s="103"/>
      <c r="D136" s="103"/>
      <c r="J136" s="103"/>
      <c r="K136" s="103"/>
      <c r="P136" s="27">
        <v>6</v>
      </c>
      <c r="S136" s="27">
        <v>1</v>
      </c>
      <c r="V136" s="267"/>
    </row>
    <row r="137" spans="1:24" x14ac:dyDescent="0.2">
      <c r="A137" s="266" t="s">
        <v>315</v>
      </c>
      <c r="B137" s="436" t="s">
        <v>625</v>
      </c>
      <c r="C137" s="102"/>
      <c r="D137" s="102"/>
      <c r="J137" s="102"/>
      <c r="K137" s="102"/>
      <c r="P137" s="27">
        <v>6</v>
      </c>
      <c r="S137" s="27">
        <v>2</v>
      </c>
      <c r="V137" s="267"/>
      <c r="X137" s="26" t="s">
        <v>1659</v>
      </c>
    </row>
    <row r="138" spans="1:24" x14ac:dyDescent="0.2">
      <c r="A138" s="266" t="s">
        <v>408</v>
      </c>
      <c r="B138" s="436" t="s">
        <v>422</v>
      </c>
      <c r="C138" s="102"/>
      <c r="D138" s="102"/>
      <c r="J138" s="102"/>
      <c r="K138" s="102"/>
      <c r="P138" s="27">
        <v>8</v>
      </c>
      <c r="S138" s="27">
        <v>17</v>
      </c>
      <c r="V138" s="267"/>
      <c r="X138" s="26" t="s">
        <v>1659</v>
      </c>
    </row>
    <row r="139" spans="1:24" x14ac:dyDescent="0.2">
      <c r="A139" s="266" t="s">
        <v>297</v>
      </c>
      <c r="B139" s="436" t="s">
        <v>519</v>
      </c>
      <c r="C139" s="102"/>
      <c r="D139" s="102"/>
      <c r="J139" s="102"/>
      <c r="K139" s="102"/>
      <c r="P139" s="27">
        <v>12</v>
      </c>
      <c r="S139" s="27">
        <v>8</v>
      </c>
      <c r="V139" s="267"/>
      <c r="X139" s="26" t="s">
        <v>1659</v>
      </c>
    </row>
    <row r="140" spans="1:24" x14ac:dyDescent="0.2">
      <c r="A140" s="266" t="s">
        <v>839</v>
      </c>
      <c r="B140" s="87" t="s">
        <v>897</v>
      </c>
      <c r="C140" s="102"/>
      <c r="D140" s="102"/>
      <c r="J140" s="102"/>
      <c r="K140" s="102"/>
      <c r="P140" s="27">
        <v>12</v>
      </c>
      <c r="S140" s="27">
        <v>11</v>
      </c>
      <c r="V140" s="267"/>
      <c r="X140" s="26" t="s">
        <v>1659</v>
      </c>
    </row>
    <row r="141" spans="1:24" x14ac:dyDescent="0.2">
      <c r="A141" s="266" t="s">
        <v>1012</v>
      </c>
      <c r="B141" s="87" t="s">
        <v>527</v>
      </c>
      <c r="C141" s="102"/>
      <c r="D141" s="102"/>
      <c r="J141" s="102"/>
      <c r="K141" s="102"/>
      <c r="P141" s="27">
        <v>12</v>
      </c>
      <c r="S141" s="27">
        <v>12</v>
      </c>
      <c r="V141" s="267"/>
      <c r="X141" s="26" t="s">
        <v>1659</v>
      </c>
    </row>
    <row r="142" spans="1:24" x14ac:dyDescent="0.2">
      <c r="A142" s="266" t="s">
        <v>590</v>
      </c>
      <c r="B142" s="87" t="s">
        <v>614</v>
      </c>
      <c r="C142" s="102"/>
      <c r="D142" s="102"/>
      <c r="J142" s="102"/>
      <c r="K142" s="102"/>
      <c r="P142" s="27">
        <v>13</v>
      </c>
      <c r="S142" s="27">
        <v>16</v>
      </c>
      <c r="V142" s="267"/>
      <c r="X142" s="26" t="s">
        <v>1659</v>
      </c>
    </row>
    <row r="143" spans="1:24" x14ac:dyDescent="0.2">
      <c r="A143" s="266" t="s">
        <v>498</v>
      </c>
      <c r="B143" s="87" t="s">
        <v>510</v>
      </c>
      <c r="C143" s="102"/>
      <c r="D143" s="102"/>
      <c r="J143" s="102"/>
      <c r="K143" s="102"/>
      <c r="P143" s="27">
        <v>18</v>
      </c>
      <c r="S143" s="27">
        <v>14</v>
      </c>
      <c r="V143" s="267"/>
      <c r="X143" s="26" t="s">
        <v>1659</v>
      </c>
    </row>
    <row r="144" spans="1:24" x14ac:dyDescent="0.2">
      <c r="A144" s="266" t="s">
        <v>254</v>
      </c>
      <c r="B144" s="436" t="s">
        <v>924</v>
      </c>
      <c r="C144" s="102"/>
      <c r="D144" s="102"/>
      <c r="H144" s="27">
        <v>1</v>
      </c>
      <c r="J144" s="102"/>
      <c r="K144" s="102"/>
      <c r="L144" s="27">
        <v>1</v>
      </c>
      <c r="S144" s="27">
        <v>3</v>
      </c>
      <c r="V144" s="267"/>
    </row>
    <row r="145" spans="1:24" x14ac:dyDescent="0.2">
      <c r="A145" s="266" t="s">
        <v>287</v>
      </c>
      <c r="B145" s="436" t="s">
        <v>453</v>
      </c>
      <c r="C145" s="103"/>
      <c r="D145" s="103"/>
      <c r="J145" s="103"/>
      <c r="K145" s="103"/>
      <c r="L145" s="27">
        <v>1</v>
      </c>
      <c r="S145" s="27">
        <v>3</v>
      </c>
      <c r="V145" s="267"/>
    </row>
    <row r="146" spans="1:24" x14ac:dyDescent="0.2">
      <c r="A146" s="266" t="s">
        <v>130</v>
      </c>
      <c r="B146" s="87" t="s">
        <v>349</v>
      </c>
      <c r="C146" s="102"/>
      <c r="D146" s="102"/>
      <c r="G146" s="27">
        <v>1</v>
      </c>
      <c r="I146" s="27">
        <v>1</v>
      </c>
      <c r="J146" s="102"/>
      <c r="K146" s="102"/>
      <c r="R146" s="27">
        <v>1</v>
      </c>
      <c r="V146" s="267"/>
      <c r="X146" s="26" t="s">
        <v>1659</v>
      </c>
    </row>
    <row r="147" spans="1:24" x14ac:dyDescent="0.2">
      <c r="A147" s="266" t="s">
        <v>273</v>
      </c>
      <c r="B147" s="436" t="s">
        <v>318</v>
      </c>
      <c r="C147" s="102"/>
      <c r="D147" s="102"/>
      <c r="I147" s="27">
        <v>3</v>
      </c>
      <c r="J147" s="102"/>
      <c r="K147" s="102"/>
      <c r="R147" s="27">
        <v>1</v>
      </c>
      <c r="V147" s="267"/>
      <c r="X147" s="26" t="s">
        <v>1659</v>
      </c>
    </row>
    <row r="148" spans="1:24" x14ac:dyDescent="0.2">
      <c r="A148" s="266" t="s">
        <v>174</v>
      </c>
      <c r="B148" s="436" t="s">
        <v>341</v>
      </c>
      <c r="C148" s="102"/>
      <c r="D148" s="102"/>
      <c r="H148" s="27">
        <v>1</v>
      </c>
      <c r="J148" s="102"/>
      <c r="K148" s="102"/>
      <c r="S148" s="27">
        <v>3</v>
      </c>
      <c r="V148" s="267"/>
      <c r="X148" s="26" t="s">
        <v>1659</v>
      </c>
    </row>
    <row r="149" spans="1:24" x14ac:dyDescent="0.2">
      <c r="A149" s="266" t="s">
        <v>259</v>
      </c>
      <c r="B149" s="436" t="s">
        <v>640</v>
      </c>
      <c r="C149" s="102"/>
      <c r="D149" s="102"/>
      <c r="H149" s="27">
        <v>4</v>
      </c>
      <c r="J149" s="102"/>
      <c r="K149" s="102"/>
      <c r="S149" s="27">
        <v>2</v>
      </c>
      <c r="V149" s="267"/>
      <c r="X149" s="26" t="s">
        <v>1665</v>
      </c>
    </row>
    <row r="150" spans="1:24" x14ac:dyDescent="0.2">
      <c r="A150" s="393" t="s">
        <v>1338</v>
      </c>
      <c r="B150" s="87" t="s">
        <v>1356</v>
      </c>
      <c r="C150" s="103"/>
      <c r="D150" s="103"/>
      <c r="J150" s="102"/>
      <c r="K150" s="102"/>
      <c r="S150" s="27">
        <v>1</v>
      </c>
      <c r="V150" s="267"/>
      <c r="X150" s="26" t="s">
        <v>1659</v>
      </c>
    </row>
    <row r="151" spans="1:24" x14ac:dyDescent="0.2">
      <c r="A151" s="266" t="s">
        <v>1339</v>
      </c>
      <c r="B151" s="436" t="s">
        <v>1355</v>
      </c>
      <c r="C151" s="102"/>
      <c r="D151" s="102"/>
      <c r="J151" s="102"/>
      <c r="K151" s="102"/>
      <c r="S151" s="27">
        <v>1</v>
      </c>
      <c r="V151" s="267"/>
      <c r="X151" s="26" t="s">
        <v>1659</v>
      </c>
    </row>
    <row r="152" spans="1:24" x14ac:dyDescent="0.2">
      <c r="A152" s="266" t="s">
        <v>1340</v>
      </c>
      <c r="B152" s="436" t="s">
        <v>1354</v>
      </c>
      <c r="C152" s="102"/>
      <c r="D152" s="102"/>
      <c r="J152" s="102"/>
      <c r="K152" s="102"/>
      <c r="S152" s="27">
        <v>1</v>
      </c>
      <c r="V152" s="267"/>
      <c r="X152" s="26" t="s">
        <v>1659</v>
      </c>
    </row>
    <row r="153" spans="1:24" x14ac:dyDescent="0.2">
      <c r="A153" s="393" t="s">
        <v>791</v>
      </c>
      <c r="B153" s="87" t="s">
        <v>803</v>
      </c>
      <c r="C153" s="102"/>
      <c r="D153" s="102"/>
      <c r="E153" s="100"/>
      <c r="F153" s="100"/>
      <c r="G153" s="100"/>
      <c r="H153" s="100"/>
      <c r="I153" s="100"/>
      <c r="J153" s="102"/>
      <c r="K153" s="102"/>
      <c r="S153" s="27">
        <v>1</v>
      </c>
      <c r="V153" s="267"/>
      <c r="X153" s="26" t="s">
        <v>1659</v>
      </c>
    </row>
    <row r="154" spans="1:24" x14ac:dyDescent="0.2">
      <c r="A154" s="266" t="s">
        <v>179</v>
      </c>
      <c r="B154" s="87" t="s">
        <v>348</v>
      </c>
      <c r="C154" s="102"/>
      <c r="D154" s="102"/>
      <c r="J154" s="102"/>
      <c r="K154" s="102"/>
      <c r="S154" s="27">
        <v>1</v>
      </c>
      <c r="V154" s="267"/>
      <c r="X154" s="26" t="s">
        <v>1659</v>
      </c>
    </row>
    <row r="155" spans="1:24" x14ac:dyDescent="0.2">
      <c r="A155" s="283" t="s">
        <v>1341</v>
      </c>
      <c r="B155" s="87" t="s">
        <v>1352</v>
      </c>
      <c r="C155" s="102"/>
      <c r="D155" s="102"/>
      <c r="J155" s="102"/>
      <c r="K155" s="102"/>
      <c r="S155" s="27">
        <v>1</v>
      </c>
      <c r="V155" s="267"/>
    </row>
    <row r="156" spans="1:24" x14ac:dyDescent="0.2">
      <c r="A156" s="283" t="s">
        <v>1342</v>
      </c>
      <c r="B156" s="87" t="s">
        <v>1353</v>
      </c>
      <c r="C156" s="102"/>
      <c r="D156" s="102"/>
      <c r="J156" s="102"/>
      <c r="K156" s="102"/>
      <c r="S156" s="27">
        <v>1</v>
      </c>
      <c r="V156" s="267"/>
    </row>
    <row r="157" spans="1:24" x14ac:dyDescent="0.2">
      <c r="A157" s="266" t="s">
        <v>744</v>
      </c>
      <c r="B157" s="87" t="s">
        <v>779</v>
      </c>
      <c r="C157" s="102"/>
      <c r="D157" s="102"/>
      <c r="J157" s="102"/>
      <c r="K157" s="102"/>
      <c r="S157" s="27">
        <v>1</v>
      </c>
      <c r="V157" s="267"/>
      <c r="X157" s="26" t="s">
        <v>1659</v>
      </c>
    </row>
    <row r="158" spans="1:24" x14ac:dyDescent="0.2">
      <c r="A158" s="266" t="s">
        <v>184</v>
      </c>
      <c r="B158" s="87" t="s">
        <v>424</v>
      </c>
      <c r="C158" s="102"/>
      <c r="D158" s="102"/>
      <c r="J158" s="102"/>
      <c r="K158" s="102"/>
      <c r="S158" s="27">
        <v>1</v>
      </c>
      <c r="V158" s="267"/>
      <c r="X158" s="26" t="s">
        <v>1659</v>
      </c>
    </row>
    <row r="159" spans="1:24" x14ac:dyDescent="0.2">
      <c r="A159" s="266" t="s">
        <v>490</v>
      </c>
      <c r="B159" s="87" t="s">
        <v>532</v>
      </c>
      <c r="C159" s="102"/>
      <c r="D159" s="102"/>
      <c r="J159" s="102"/>
      <c r="K159" s="102"/>
      <c r="S159" s="27">
        <v>1</v>
      </c>
      <c r="V159" s="267"/>
      <c r="X159" s="26" t="s">
        <v>1659</v>
      </c>
    </row>
    <row r="160" spans="1:24" x14ac:dyDescent="0.2">
      <c r="A160" s="266" t="s">
        <v>410</v>
      </c>
      <c r="B160" s="436" t="s">
        <v>425</v>
      </c>
      <c r="C160" s="102"/>
      <c r="D160" s="102"/>
      <c r="J160" s="102"/>
      <c r="K160" s="102"/>
      <c r="S160" s="27">
        <v>1</v>
      </c>
      <c r="V160" s="267"/>
      <c r="X160" s="26" t="s">
        <v>1659</v>
      </c>
    </row>
    <row r="161" spans="1:24" x14ac:dyDescent="0.2">
      <c r="A161" s="266" t="s">
        <v>576</v>
      </c>
      <c r="B161" s="436" t="s">
        <v>638</v>
      </c>
      <c r="C161" s="102"/>
      <c r="D161" s="102"/>
      <c r="J161" s="102"/>
      <c r="K161" s="102"/>
      <c r="S161" s="27">
        <v>1</v>
      </c>
      <c r="V161" s="267"/>
      <c r="X161" s="26" t="s">
        <v>1659</v>
      </c>
    </row>
    <row r="162" spans="1:24" x14ac:dyDescent="0.2">
      <c r="A162" s="266" t="s">
        <v>159</v>
      </c>
      <c r="B162" s="87" t="s">
        <v>913</v>
      </c>
      <c r="C162" s="102"/>
      <c r="D162" s="102"/>
      <c r="J162" s="102"/>
      <c r="K162" s="102"/>
      <c r="S162" s="27">
        <v>1</v>
      </c>
      <c r="V162" s="267"/>
      <c r="X162" s="26" t="s">
        <v>1664</v>
      </c>
    </row>
    <row r="163" spans="1:24" x14ac:dyDescent="0.2">
      <c r="A163" s="266" t="s">
        <v>797</v>
      </c>
      <c r="B163" s="87" t="s">
        <v>807</v>
      </c>
      <c r="C163" s="102"/>
      <c r="D163" s="102"/>
      <c r="J163" s="102"/>
      <c r="K163" s="102"/>
      <c r="S163" s="27">
        <v>1</v>
      </c>
      <c r="V163" s="267"/>
      <c r="X163" s="26" t="s">
        <v>1659</v>
      </c>
    </row>
    <row r="164" spans="1:24" x14ac:dyDescent="0.2">
      <c r="A164" s="266" t="s">
        <v>1343</v>
      </c>
      <c r="B164" s="87" t="s">
        <v>1351</v>
      </c>
      <c r="C164" s="102"/>
      <c r="D164" s="102"/>
      <c r="J164" s="102"/>
      <c r="K164" s="102"/>
      <c r="S164" s="27">
        <v>1</v>
      </c>
      <c r="V164" s="267"/>
      <c r="X164" s="26" t="s">
        <v>1663</v>
      </c>
    </row>
    <row r="165" spans="1:24" x14ac:dyDescent="0.2">
      <c r="A165" s="266" t="s">
        <v>586</v>
      </c>
      <c r="B165" s="87" t="s">
        <v>618</v>
      </c>
      <c r="C165" s="102"/>
      <c r="D165" s="102"/>
      <c r="J165" s="102"/>
      <c r="K165" s="102"/>
      <c r="S165" s="27">
        <v>1</v>
      </c>
      <c r="V165" s="267"/>
      <c r="X165" s="26" t="s">
        <v>1662</v>
      </c>
    </row>
    <row r="166" spans="1:24" x14ac:dyDescent="0.2">
      <c r="A166" s="266" t="s">
        <v>1345</v>
      </c>
      <c r="B166" s="436" t="s">
        <v>1349</v>
      </c>
      <c r="C166" s="102"/>
      <c r="D166" s="102"/>
      <c r="J166" s="102"/>
      <c r="K166" s="102"/>
      <c r="S166" s="27">
        <v>1</v>
      </c>
      <c r="V166" s="267"/>
    </row>
    <row r="167" spans="1:24" x14ac:dyDescent="0.2">
      <c r="A167" s="266" t="s">
        <v>1346</v>
      </c>
      <c r="B167" s="436" t="s">
        <v>1348</v>
      </c>
      <c r="C167" s="102"/>
      <c r="D167" s="102"/>
      <c r="J167" s="102"/>
      <c r="K167" s="102"/>
      <c r="S167" s="27">
        <v>1</v>
      </c>
      <c r="V167" s="267"/>
      <c r="X167" s="26" t="s">
        <v>1659</v>
      </c>
    </row>
    <row r="168" spans="1:24" x14ac:dyDescent="0.2">
      <c r="A168" s="266" t="s">
        <v>1330</v>
      </c>
      <c r="B168" s="87" t="s">
        <v>1335</v>
      </c>
      <c r="C168" s="102"/>
      <c r="D168" s="102"/>
      <c r="J168" s="102"/>
      <c r="K168" s="102"/>
      <c r="S168" s="27">
        <v>1</v>
      </c>
      <c r="V168" s="267"/>
      <c r="X168" s="26" t="s">
        <v>1667</v>
      </c>
    </row>
    <row r="169" spans="1:24" x14ac:dyDescent="0.2">
      <c r="A169" s="393" t="s">
        <v>713</v>
      </c>
      <c r="B169" s="436" t="s">
        <v>722</v>
      </c>
      <c r="C169" s="102"/>
      <c r="D169" s="102"/>
      <c r="J169" s="102"/>
      <c r="K169" s="102"/>
      <c r="S169" s="27">
        <v>2</v>
      </c>
      <c r="V169" s="267"/>
      <c r="X169" s="26" t="s">
        <v>1659</v>
      </c>
    </row>
    <row r="170" spans="1:24" x14ac:dyDescent="0.2">
      <c r="A170" s="266" t="s">
        <v>569</v>
      </c>
      <c r="B170" s="87" t="s">
        <v>634</v>
      </c>
      <c r="C170" s="102"/>
      <c r="D170" s="102"/>
      <c r="J170" s="102"/>
      <c r="K170" s="102"/>
      <c r="S170" s="27">
        <v>2</v>
      </c>
      <c r="V170" s="267"/>
      <c r="X170" s="26" t="s">
        <v>1659</v>
      </c>
    </row>
    <row r="171" spans="1:24" x14ac:dyDescent="0.2">
      <c r="A171" s="266" t="s">
        <v>714</v>
      </c>
      <c r="B171" s="87" t="s">
        <v>721</v>
      </c>
      <c r="C171" s="102"/>
      <c r="D171" s="102"/>
      <c r="J171" s="102"/>
      <c r="K171" s="102"/>
      <c r="S171" s="27">
        <v>2</v>
      </c>
      <c r="V171" s="267"/>
      <c r="X171" s="26" t="s">
        <v>1659</v>
      </c>
    </row>
    <row r="172" spans="1:24" x14ac:dyDescent="0.2">
      <c r="A172" s="266" t="s">
        <v>489</v>
      </c>
      <c r="B172" s="87" t="s">
        <v>531</v>
      </c>
      <c r="C172" s="102"/>
      <c r="D172" s="102"/>
      <c r="J172" s="102"/>
      <c r="K172" s="102"/>
      <c r="S172" s="27">
        <v>2</v>
      </c>
      <c r="V172" s="267"/>
      <c r="X172" s="26" t="s">
        <v>1659</v>
      </c>
    </row>
    <row r="173" spans="1:24" x14ac:dyDescent="0.2">
      <c r="A173" s="266" t="s">
        <v>1318</v>
      </c>
      <c r="B173" s="436" t="s">
        <v>1325</v>
      </c>
      <c r="C173" s="102"/>
      <c r="D173" s="102"/>
      <c r="J173" s="102"/>
      <c r="K173" s="102"/>
      <c r="S173" s="27">
        <v>2</v>
      </c>
      <c r="V173" s="267"/>
    </row>
    <row r="174" spans="1:24" x14ac:dyDescent="0.2">
      <c r="A174" s="266" t="s">
        <v>414</v>
      </c>
      <c r="B174" s="87" t="s">
        <v>437</v>
      </c>
      <c r="S174" s="27">
        <v>2</v>
      </c>
      <c r="V174" s="267"/>
      <c r="X174" s="26" t="s">
        <v>1659</v>
      </c>
    </row>
    <row r="175" spans="1:24" x14ac:dyDescent="0.2">
      <c r="A175" s="266" t="s">
        <v>411</v>
      </c>
      <c r="B175" s="436" t="s">
        <v>429</v>
      </c>
      <c r="C175" s="102"/>
      <c r="D175" s="102"/>
      <c r="J175" s="102"/>
      <c r="K175" s="102"/>
      <c r="S175" s="27">
        <v>5</v>
      </c>
      <c r="V175" s="267"/>
      <c r="X175" s="26" t="s">
        <v>1659</v>
      </c>
    </row>
    <row r="176" spans="1:24" x14ac:dyDescent="0.2">
      <c r="A176" s="266" t="s">
        <v>1344</v>
      </c>
      <c r="B176" s="436" t="s">
        <v>1350</v>
      </c>
      <c r="C176" s="102"/>
      <c r="D176" s="102"/>
      <c r="J176" s="102"/>
      <c r="K176" s="102"/>
      <c r="S176" s="27">
        <v>5</v>
      </c>
      <c r="V176" s="267"/>
    </row>
    <row r="177" spans="1:24" x14ac:dyDescent="0.2">
      <c r="A177" s="266" t="s">
        <v>577</v>
      </c>
      <c r="B177" s="436" t="s">
        <v>720</v>
      </c>
      <c r="C177" s="102"/>
      <c r="D177" s="102"/>
      <c r="J177" s="102"/>
      <c r="K177" s="102"/>
      <c r="S177" s="27">
        <v>7</v>
      </c>
      <c r="V177" s="267"/>
      <c r="X177" s="26" t="s">
        <v>1659</v>
      </c>
    </row>
    <row r="178" spans="1:24" x14ac:dyDescent="0.2">
      <c r="A178" s="266" t="s">
        <v>1068</v>
      </c>
      <c r="B178" s="87" t="s">
        <v>770</v>
      </c>
      <c r="C178" s="102"/>
      <c r="D178" s="102"/>
      <c r="J178" s="102"/>
      <c r="K178" s="102"/>
      <c r="S178" s="27">
        <v>8</v>
      </c>
      <c r="V178" s="267"/>
      <c r="X178" s="26" t="s">
        <v>1659</v>
      </c>
    </row>
    <row r="179" spans="1:24" x14ac:dyDescent="0.2">
      <c r="A179" s="266" t="s">
        <v>24</v>
      </c>
      <c r="B179" s="87" t="s">
        <v>320</v>
      </c>
      <c r="C179" s="102"/>
      <c r="D179" s="102"/>
      <c r="E179" s="27">
        <v>9</v>
      </c>
      <c r="F179" s="27">
        <v>7</v>
      </c>
      <c r="G179" s="27">
        <v>6</v>
      </c>
      <c r="H179" s="27">
        <v>6</v>
      </c>
      <c r="I179" s="27">
        <v>5</v>
      </c>
      <c r="J179" s="102"/>
      <c r="K179" s="102"/>
      <c r="L179" s="27">
        <v>2</v>
      </c>
      <c r="O179" s="27">
        <v>5</v>
      </c>
      <c r="P179" s="27">
        <v>1</v>
      </c>
      <c r="R179" s="27">
        <v>5</v>
      </c>
      <c r="S179" s="27">
        <v>3</v>
      </c>
      <c r="U179" s="27">
        <v>1</v>
      </c>
      <c r="V179" s="267"/>
      <c r="X179" s="26" t="s">
        <v>1659</v>
      </c>
    </row>
    <row r="180" spans="1:24" x14ac:dyDescent="0.2">
      <c r="A180" s="266" t="s">
        <v>203</v>
      </c>
      <c r="B180" s="87" t="s">
        <v>391</v>
      </c>
      <c r="C180" s="102"/>
      <c r="D180" s="102"/>
      <c r="E180" s="27">
        <v>6</v>
      </c>
      <c r="F180" s="27">
        <v>2</v>
      </c>
      <c r="G180" s="27">
        <v>2</v>
      </c>
      <c r="H180" s="27">
        <v>6</v>
      </c>
      <c r="I180" s="27">
        <v>3</v>
      </c>
      <c r="J180" s="102"/>
      <c r="K180" s="102"/>
      <c r="L180" s="27">
        <v>8</v>
      </c>
      <c r="P180" s="27">
        <v>12</v>
      </c>
      <c r="S180" s="27">
        <v>8</v>
      </c>
      <c r="V180" s="267">
        <v>2</v>
      </c>
      <c r="X180" s="26" t="s">
        <v>1659</v>
      </c>
    </row>
    <row r="181" spans="1:24" x14ac:dyDescent="0.2">
      <c r="A181" s="266" t="s">
        <v>195</v>
      </c>
      <c r="B181" s="436" t="s">
        <v>361</v>
      </c>
      <c r="C181" s="102"/>
      <c r="D181" s="102"/>
      <c r="E181" s="27">
        <v>17</v>
      </c>
      <c r="F181" s="27">
        <v>13</v>
      </c>
      <c r="G181" s="27">
        <v>8</v>
      </c>
      <c r="H181" s="27">
        <v>19</v>
      </c>
      <c r="I181" s="27">
        <v>8</v>
      </c>
      <c r="J181" s="102"/>
      <c r="K181" s="102"/>
      <c r="L181" s="27">
        <v>17</v>
      </c>
      <c r="P181" s="27">
        <v>22</v>
      </c>
      <c r="S181" s="27">
        <v>19</v>
      </c>
      <c r="U181" s="27">
        <v>10</v>
      </c>
      <c r="V181" s="267">
        <v>18</v>
      </c>
      <c r="X181" s="26" t="s">
        <v>1659</v>
      </c>
    </row>
    <row r="182" spans="1:24" x14ac:dyDescent="0.2">
      <c r="A182" s="266" t="s">
        <v>202</v>
      </c>
      <c r="B182" s="87" t="s">
        <v>392</v>
      </c>
      <c r="C182" s="102"/>
      <c r="D182" s="102"/>
      <c r="F182" s="27">
        <v>3</v>
      </c>
      <c r="G182" s="27">
        <v>1</v>
      </c>
      <c r="H182" s="27">
        <v>13</v>
      </c>
      <c r="I182" s="27">
        <v>10</v>
      </c>
      <c r="J182" s="102"/>
      <c r="K182" s="102"/>
      <c r="L182" s="27">
        <v>13</v>
      </c>
      <c r="P182" s="27">
        <v>22</v>
      </c>
      <c r="R182" s="27">
        <v>4</v>
      </c>
      <c r="S182" s="27">
        <v>19</v>
      </c>
      <c r="U182" s="27">
        <v>6</v>
      </c>
      <c r="V182" s="267">
        <v>13</v>
      </c>
      <c r="X182" s="26" t="s">
        <v>1659</v>
      </c>
    </row>
    <row r="183" spans="1:24" x14ac:dyDescent="0.2">
      <c r="A183" s="266" t="s">
        <v>176</v>
      </c>
      <c r="B183" s="436" t="s">
        <v>353</v>
      </c>
      <c r="C183" s="102"/>
      <c r="D183" s="102"/>
      <c r="F183" s="27">
        <v>2</v>
      </c>
      <c r="G183" s="27">
        <v>5</v>
      </c>
      <c r="H183" s="27">
        <v>11</v>
      </c>
      <c r="I183" s="27">
        <v>4</v>
      </c>
      <c r="J183" s="102"/>
      <c r="K183" s="102"/>
      <c r="L183" s="27">
        <v>11</v>
      </c>
      <c r="O183" s="27">
        <v>1</v>
      </c>
      <c r="P183" s="27">
        <v>12</v>
      </c>
      <c r="S183" s="27">
        <v>14</v>
      </c>
      <c r="U183" s="27">
        <v>1</v>
      </c>
      <c r="V183" s="267">
        <v>6</v>
      </c>
      <c r="X183" s="26" t="s">
        <v>1659</v>
      </c>
    </row>
    <row r="184" spans="1:24" x14ac:dyDescent="0.2">
      <c r="A184" s="266" t="s">
        <v>155</v>
      </c>
      <c r="B184" s="436" t="s">
        <v>892</v>
      </c>
      <c r="C184" s="103"/>
      <c r="D184" s="103"/>
      <c r="F184" s="27">
        <v>0</v>
      </c>
      <c r="H184" s="27">
        <v>6</v>
      </c>
      <c r="I184" s="27">
        <v>1</v>
      </c>
      <c r="J184" s="102"/>
      <c r="K184" s="102"/>
      <c r="L184" s="27">
        <v>12</v>
      </c>
      <c r="P184" s="27">
        <v>17</v>
      </c>
      <c r="S184" s="27">
        <v>15</v>
      </c>
      <c r="V184" s="267">
        <v>10</v>
      </c>
      <c r="X184" s="26" t="s">
        <v>1659</v>
      </c>
    </row>
    <row r="185" spans="1:24" x14ac:dyDescent="0.2">
      <c r="A185" s="266" t="s">
        <v>201</v>
      </c>
      <c r="B185" s="436" t="s">
        <v>358</v>
      </c>
      <c r="C185" s="102"/>
      <c r="D185" s="102"/>
      <c r="F185" s="27">
        <v>2</v>
      </c>
      <c r="H185" s="27">
        <v>3</v>
      </c>
      <c r="I185" s="27">
        <v>2</v>
      </c>
      <c r="J185" s="102"/>
      <c r="K185" s="102"/>
      <c r="L185" s="27">
        <v>4</v>
      </c>
      <c r="O185" s="27">
        <v>1</v>
      </c>
      <c r="P185" s="27">
        <v>2</v>
      </c>
      <c r="S185" s="27">
        <v>2</v>
      </c>
      <c r="U185" s="27">
        <v>1</v>
      </c>
      <c r="V185" s="267">
        <v>1</v>
      </c>
      <c r="X185" s="26" t="s">
        <v>1659</v>
      </c>
    </row>
    <row r="186" spans="1:24" x14ac:dyDescent="0.2">
      <c r="A186" s="266" t="s">
        <v>234</v>
      </c>
      <c r="B186" s="436" t="s">
        <v>448</v>
      </c>
      <c r="C186" s="102"/>
      <c r="D186" s="102"/>
      <c r="F186" s="27">
        <v>4</v>
      </c>
      <c r="H186" s="27">
        <v>14</v>
      </c>
      <c r="I186" s="27">
        <v>5</v>
      </c>
      <c r="J186" s="102"/>
      <c r="K186" s="102"/>
      <c r="L186" s="27">
        <v>17</v>
      </c>
      <c r="P186" s="27">
        <v>21</v>
      </c>
      <c r="R186" s="27">
        <v>5</v>
      </c>
      <c r="S186" s="27">
        <v>23</v>
      </c>
      <c r="V186" s="267">
        <v>6</v>
      </c>
      <c r="X186" s="26" t="s">
        <v>1659</v>
      </c>
    </row>
    <row r="187" spans="1:24" x14ac:dyDescent="0.2">
      <c r="A187" s="266" t="s">
        <v>167</v>
      </c>
      <c r="B187" s="436" t="s">
        <v>393</v>
      </c>
      <c r="C187" s="102"/>
      <c r="D187" s="102"/>
      <c r="H187" s="27">
        <v>6</v>
      </c>
      <c r="I187" s="27">
        <v>2</v>
      </c>
      <c r="J187" s="102"/>
      <c r="K187" s="102"/>
      <c r="L187" s="27">
        <v>8</v>
      </c>
      <c r="P187" s="27">
        <v>18</v>
      </c>
      <c r="R187" s="27">
        <v>2</v>
      </c>
      <c r="S187" s="27">
        <v>7</v>
      </c>
      <c r="U187" s="27">
        <v>1</v>
      </c>
      <c r="V187" s="267">
        <v>6</v>
      </c>
      <c r="X187" s="26" t="s">
        <v>1659</v>
      </c>
    </row>
    <row r="188" spans="1:24" x14ac:dyDescent="0.2">
      <c r="A188" s="266" t="s">
        <v>300</v>
      </c>
      <c r="B188" s="87" t="s">
        <v>503</v>
      </c>
      <c r="C188" s="102"/>
      <c r="D188" s="102"/>
      <c r="H188" s="27">
        <v>9</v>
      </c>
      <c r="I188" s="27">
        <v>1</v>
      </c>
      <c r="J188" s="102"/>
      <c r="K188" s="102"/>
      <c r="L188" s="27">
        <v>13</v>
      </c>
      <c r="P188" s="27">
        <v>12</v>
      </c>
      <c r="S188" s="27">
        <v>15</v>
      </c>
      <c r="V188" s="267">
        <v>4</v>
      </c>
      <c r="X188" s="26" t="s">
        <v>1661</v>
      </c>
    </row>
    <row r="189" spans="1:24" x14ac:dyDescent="0.2">
      <c r="A189" s="266" t="s">
        <v>158</v>
      </c>
      <c r="B189" s="87" t="s">
        <v>370</v>
      </c>
      <c r="C189" s="102"/>
      <c r="D189" s="102"/>
      <c r="H189" s="27">
        <v>11</v>
      </c>
      <c r="I189" s="27">
        <v>4</v>
      </c>
      <c r="J189" s="102"/>
      <c r="K189" s="102"/>
      <c r="L189" s="27">
        <v>1</v>
      </c>
      <c r="P189" s="27">
        <v>10</v>
      </c>
      <c r="S189" s="27">
        <v>7</v>
      </c>
      <c r="V189" s="267">
        <v>12</v>
      </c>
      <c r="X189" s="26" t="s">
        <v>1659</v>
      </c>
    </row>
    <row r="190" spans="1:24" x14ac:dyDescent="0.2">
      <c r="A190" s="266" t="s">
        <v>196</v>
      </c>
      <c r="B190" s="87" t="s">
        <v>360</v>
      </c>
      <c r="C190" s="102"/>
      <c r="D190" s="102"/>
      <c r="I190" s="27">
        <v>2</v>
      </c>
      <c r="J190" s="102"/>
      <c r="K190" s="102"/>
      <c r="L190" s="27">
        <v>4</v>
      </c>
      <c r="P190" s="27">
        <v>1</v>
      </c>
      <c r="S190" s="27">
        <v>3</v>
      </c>
      <c r="V190" s="267">
        <v>1</v>
      </c>
      <c r="X190" s="26" t="s">
        <v>1659</v>
      </c>
    </row>
    <row r="191" spans="1:24" x14ac:dyDescent="0.2">
      <c r="A191" s="266" t="s">
        <v>244</v>
      </c>
      <c r="B191" s="436" t="s">
        <v>354</v>
      </c>
      <c r="C191" s="102"/>
      <c r="D191" s="102"/>
      <c r="E191" s="27">
        <v>4</v>
      </c>
      <c r="F191" s="27">
        <v>2</v>
      </c>
      <c r="G191" s="27">
        <v>3</v>
      </c>
      <c r="H191" s="27">
        <v>5</v>
      </c>
      <c r="J191" s="102"/>
      <c r="K191" s="102"/>
      <c r="L191" s="27">
        <v>5</v>
      </c>
      <c r="P191" s="27">
        <v>6</v>
      </c>
      <c r="S191" s="27">
        <v>6</v>
      </c>
      <c r="U191" s="27">
        <v>1</v>
      </c>
      <c r="V191" s="267">
        <v>5</v>
      </c>
      <c r="X191" s="26" t="s">
        <v>1659</v>
      </c>
    </row>
    <row r="192" spans="1:24" x14ac:dyDescent="0.2">
      <c r="A192" s="266" t="s">
        <v>199</v>
      </c>
      <c r="B192" s="436" t="s">
        <v>359</v>
      </c>
      <c r="C192" s="102"/>
      <c r="D192" s="102"/>
      <c r="F192" s="27">
        <v>9</v>
      </c>
      <c r="G192" s="27">
        <v>6</v>
      </c>
      <c r="H192" s="27">
        <v>6</v>
      </c>
      <c r="J192" s="102"/>
      <c r="K192" s="102"/>
      <c r="L192" s="27">
        <v>10</v>
      </c>
      <c r="P192" s="27">
        <v>8</v>
      </c>
      <c r="S192" s="27">
        <v>14</v>
      </c>
      <c r="U192" s="27">
        <v>2</v>
      </c>
      <c r="V192" s="267">
        <v>7</v>
      </c>
      <c r="X192" s="26" t="s">
        <v>1659</v>
      </c>
    </row>
    <row r="193" spans="1:24" x14ac:dyDescent="0.2">
      <c r="A193" s="266" t="s">
        <v>186</v>
      </c>
      <c r="B193" s="436" t="s">
        <v>376</v>
      </c>
      <c r="C193" s="102"/>
      <c r="D193" s="102"/>
      <c r="H193" s="27">
        <v>2</v>
      </c>
      <c r="J193" s="102"/>
      <c r="K193" s="102"/>
      <c r="L193" s="27">
        <v>1</v>
      </c>
      <c r="P193" s="27">
        <v>6</v>
      </c>
      <c r="S193" s="27">
        <v>10</v>
      </c>
      <c r="V193" s="267">
        <v>2</v>
      </c>
      <c r="X193" s="26" t="s">
        <v>1659</v>
      </c>
    </row>
    <row r="194" spans="1:24" x14ac:dyDescent="0.2">
      <c r="A194" s="266" t="s">
        <v>258</v>
      </c>
      <c r="B194" s="436" t="s">
        <v>461</v>
      </c>
      <c r="C194" s="102"/>
      <c r="D194" s="102"/>
      <c r="H194" s="27">
        <v>1</v>
      </c>
      <c r="J194" s="102"/>
      <c r="K194" s="102"/>
      <c r="L194" s="27">
        <v>2</v>
      </c>
      <c r="P194" s="27">
        <v>1</v>
      </c>
      <c r="S194" s="27">
        <v>2</v>
      </c>
      <c r="V194" s="267">
        <v>2</v>
      </c>
      <c r="X194" s="26" t="s">
        <v>1659</v>
      </c>
    </row>
    <row r="195" spans="1:24" x14ac:dyDescent="0.2">
      <c r="A195" s="266" t="s">
        <v>173</v>
      </c>
      <c r="B195" s="436" t="s">
        <v>343</v>
      </c>
      <c r="C195" s="103"/>
      <c r="D195" s="103"/>
      <c r="H195" s="27">
        <v>5</v>
      </c>
      <c r="J195" s="102"/>
      <c r="K195" s="102"/>
      <c r="L195" s="27">
        <v>4</v>
      </c>
      <c r="P195" s="27">
        <v>2</v>
      </c>
      <c r="S195" s="27">
        <v>9</v>
      </c>
      <c r="V195" s="267">
        <v>1</v>
      </c>
      <c r="X195" s="26" t="s">
        <v>1659</v>
      </c>
    </row>
    <row r="196" spans="1:24" x14ac:dyDescent="0.2">
      <c r="A196" s="266" t="s">
        <v>182</v>
      </c>
      <c r="B196" s="436" t="s">
        <v>526</v>
      </c>
      <c r="C196" s="102"/>
      <c r="D196" s="102"/>
      <c r="H196" s="27">
        <v>6</v>
      </c>
      <c r="J196" s="102"/>
      <c r="K196" s="102"/>
      <c r="L196" s="27">
        <v>4</v>
      </c>
      <c r="P196" s="27">
        <v>8</v>
      </c>
      <c r="S196" s="27">
        <v>13</v>
      </c>
      <c r="V196" s="267">
        <v>2</v>
      </c>
      <c r="X196" s="26" t="s">
        <v>1659</v>
      </c>
    </row>
    <row r="197" spans="1:24" x14ac:dyDescent="0.2">
      <c r="A197" s="266" t="s">
        <v>157</v>
      </c>
      <c r="B197" s="436" t="s">
        <v>518</v>
      </c>
      <c r="C197" s="102"/>
      <c r="D197" s="102"/>
      <c r="H197" s="27">
        <v>3</v>
      </c>
      <c r="J197" s="102"/>
      <c r="K197" s="102"/>
      <c r="L197" s="27">
        <v>9</v>
      </c>
      <c r="P197" s="27">
        <v>11</v>
      </c>
      <c r="S197" s="27">
        <v>11</v>
      </c>
      <c r="V197" s="267">
        <v>8</v>
      </c>
      <c r="X197" s="26" t="s">
        <v>1659</v>
      </c>
    </row>
    <row r="198" spans="1:24" x14ac:dyDescent="0.2">
      <c r="A198" s="266" t="s">
        <v>299</v>
      </c>
      <c r="B198" s="436" t="s">
        <v>459</v>
      </c>
      <c r="C198" s="102"/>
      <c r="D198" s="102"/>
      <c r="H198" s="27">
        <v>5</v>
      </c>
      <c r="J198" s="102"/>
      <c r="K198" s="102"/>
      <c r="L198" s="27">
        <v>9</v>
      </c>
      <c r="P198" s="27">
        <v>16</v>
      </c>
      <c r="S198" s="27">
        <v>5</v>
      </c>
      <c r="V198" s="267">
        <v>8</v>
      </c>
      <c r="X198" s="26" t="s">
        <v>1659</v>
      </c>
    </row>
    <row r="199" spans="1:24" x14ac:dyDescent="0.2">
      <c r="A199" s="266" t="s">
        <v>296</v>
      </c>
      <c r="B199" s="436" t="s">
        <v>547</v>
      </c>
      <c r="C199" s="102"/>
      <c r="D199" s="102"/>
      <c r="H199" s="27">
        <v>7</v>
      </c>
      <c r="J199" s="102"/>
      <c r="K199" s="102"/>
      <c r="L199" s="27">
        <v>10</v>
      </c>
      <c r="P199" s="27">
        <v>13</v>
      </c>
      <c r="S199" s="27">
        <v>16</v>
      </c>
      <c r="V199" s="267">
        <v>6</v>
      </c>
      <c r="X199" s="26" t="s">
        <v>1659</v>
      </c>
    </row>
    <row r="200" spans="1:24" x14ac:dyDescent="0.2">
      <c r="A200" s="266" t="s">
        <v>249</v>
      </c>
      <c r="B200" s="436" t="s">
        <v>630</v>
      </c>
      <c r="C200" s="103"/>
      <c r="D200" s="103"/>
      <c r="H200" s="27">
        <v>12</v>
      </c>
      <c r="J200" s="103"/>
      <c r="K200" s="103"/>
      <c r="L200" s="27">
        <v>10</v>
      </c>
      <c r="P200" s="27">
        <v>20</v>
      </c>
      <c r="S200" s="27">
        <v>15</v>
      </c>
      <c r="V200" s="267">
        <v>5</v>
      </c>
      <c r="X200" s="26" t="s">
        <v>1659</v>
      </c>
    </row>
    <row r="201" spans="1:24" x14ac:dyDescent="0.2">
      <c r="A201" s="266" t="s">
        <v>270</v>
      </c>
      <c r="B201" s="436" t="s">
        <v>355</v>
      </c>
      <c r="C201" s="102"/>
      <c r="D201" s="102"/>
      <c r="H201" s="27">
        <v>6</v>
      </c>
      <c r="J201" s="102"/>
      <c r="K201" s="102"/>
      <c r="L201" s="27">
        <v>13</v>
      </c>
      <c r="P201" s="27">
        <v>10</v>
      </c>
      <c r="S201" s="27">
        <v>18</v>
      </c>
      <c r="U201" s="27">
        <v>1</v>
      </c>
      <c r="V201" s="267">
        <v>12</v>
      </c>
      <c r="X201" s="26" t="s">
        <v>1659</v>
      </c>
    </row>
    <row r="202" spans="1:24" x14ac:dyDescent="0.2">
      <c r="A202" s="266" t="s">
        <v>188</v>
      </c>
      <c r="B202" s="87" t="s">
        <v>374</v>
      </c>
      <c r="C202" s="102"/>
      <c r="D202" s="102"/>
      <c r="I202" s="27">
        <v>1</v>
      </c>
      <c r="J202" s="102"/>
      <c r="K202" s="102"/>
      <c r="P202" s="27">
        <v>3</v>
      </c>
      <c r="S202" s="27">
        <v>3</v>
      </c>
      <c r="V202" s="267">
        <v>2</v>
      </c>
      <c r="X202" s="26" t="s">
        <v>1659</v>
      </c>
    </row>
    <row r="203" spans="1:24" x14ac:dyDescent="0.2">
      <c r="A203" s="266" t="s">
        <v>291</v>
      </c>
      <c r="B203" s="436" t="s">
        <v>426</v>
      </c>
      <c r="C203" s="102"/>
      <c r="D203" s="102"/>
      <c r="H203" s="27">
        <v>2</v>
      </c>
      <c r="J203" s="102"/>
      <c r="K203" s="102"/>
      <c r="P203" s="27">
        <v>1</v>
      </c>
      <c r="S203" s="27">
        <v>3</v>
      </c>
      <c r="V203" s="267">
        <v>2</v>
      </c>
      <c r="X203" s="26" t="s">
        <v>1659</v>
      </c>
    </row>
    <row r="204" spans="1:24" x14ac:dyDescent="0.2">
      <c r="A204" s="266" t="s">
        <v>109</v>
      </c>
      <c r="B204" s="436" t="s">
        <v>362</v>
      </c>
      <c r="C204" s="102"/>
      <c r="D204" s="102"/>
      <c r="J204" s="102"/>
      <c r="K204" s="102"/>
      <c r="P204" s="27">
        <v>1</v>
      </c>
      <c r="R204" s="27">
        <v>2</v>
      </c>
      <c r="S204" s="27">
        <v>2</v>
      </c>
      <c r="U204" s="27">
        <v>1</v>
      </c>
      <c r="V204" s="267">
        <v>1</v>
      </c>
      <c r="X204" s="26" t="s">
        <v>1659</v>
      </c>
    </row>
    <row r="205" spans="1:24" x14ac:dyDescent="0.2">
      <c r="A205" s="266" t="s">
        <v>406</v>
      </c>
      <c r="B205" s="436" t="s">
        <v>418</v>
      </c>
      <c r="C205" s="102"/>
      <c r="D205" s="102"/>
      <c r="J205" s="102"/>
      <c r="K205" s="102"/>
      <c r="P205" s="27">
        <v>1</v>
      </c>
      <c r="S205" s="27">
        <v>3</v>
      </c>
      <c r="V205" s="267">
        <v>1</v>
      </c>
      <c r="X205" s="26" t="s">
        <v>1659</v>
      </c>
    </row>
    <row r="206" spans="1:24" x14ac:dyDescent="0.2">
      <c r="A206" s="266" t="s">
        <v>588</v>
      </c>
      <c r="B206" s="87" t="s">
        <v>680</v>
      </c>
      <c r="C206" s="102"/>
      <c r="D206" s="102"/>
      <c r="J206" s="102"/>
      <c r="K206" s="102"/>
      <c r="P206" s="27">
        <v>3</v>
      </c>
      <c r="S206" s="27">
        <v>1</v>
      </c>
      <c r="V206" s="267">
        <v>2</v>
      </c>
      <c r="X206" s="26" t="s">
        <v>1659</v>
      </c>
    </row>
    <row r="207" spans="1:24" x14ac:dyDescent="0.2">
      <c r="A207" s="266" t="s">
        <v>198</v>
      </c>
      <c r="B207" s="87" t="s">
        <v>508</v>
      </c>
      <c r="C207" s="102"/>
      <c r="D207" s="102"/>
      <c r="J207" s="102"/>
      <c r="K207" s="102"/>
      <c r="P207" s="27">
        <v>3</v>
      </c>
      <c r="S207" s="27">
        <v>3</v>
      </c>
      <c r="V207" s="267">
        <v>2</v>
      </c>
      <c r="X207" s="26" t="s">
        <v>1659</v>
      </c>
    </row>
    <row r="208" spans="1:24" x14ac:dyDescent="0.2">
      <c r="A208" s="266" t="s">
        <v>825</v>
      </c>
      <c r="B208" s="87" t="s">
        <v>907</v>
      </c>
      <c r="C208" s="102"/>
      <c r="D208" s="102"/>
      <c r="J208" s="102"/>
      <c r="K208" s="102"/>
      <c r="P208" s="27">
        <v>4</v>
      </c>
      <c r="S208" s="27">
        <v>9</v>
      </c>
      <c r="V208" s="267">
        <v>8</v>
      </c>
      <c r="X208" s="26" t="s">
        <v>1659</v>
      </c>
    </row>
    <row r="209" spans="1:24" x14ac:dyDescent="0.2">
      <c r="A209" s="266" t="s">
        <v>260</v>
      </c>
      <c r="B209" s="87" t="s">
        <v>787</v>
      </c>
      <c r="C209" s="102"/>
      <c r="D209" s="102"/>
      <c r="J209" s="102"/>
      <c r="K209" s="102"/>
      <c r="P209" s="27">
        <v>5</v>
      </c>
      <c r="S209" s="27">
        <v>8</v>
      </c>
      <c r="V209" s="267">
        <v>1</v>
      </c>
    </row>
    <row r="210" spans="1:24" x14ac:dyDescent="0.2">
      <c r="A210" s="266" t="s">
        <v>166</v>
      </c>
      <c r="B210" s="436" t="s">
        <v>433</v>
      </c>
      <c r="C210" s="102"/>
      <c r="D210" s="102"/>
      <c r="J210" s="102"/>
      <c r="K210" s="102"/>
      <c r="P210" s="27">
        <v>7</v>
      </c>
      <c r="S210" s="27">
        <v>8</v>
      </c>
      <c r="V210" s="267">
        <v>8</v>
      </c>
      <c r="X210" s="26" t="s">
        <v>1659</v>
      </c>
    </row>
    <row r="211" spans="1:24" x14ac:dyDescent="0.2">
      <c r="A211" s="266" t="s">
        <v>477</v>
      </c>
      <c r="B211" s="87" t="s">
        <v>533</v>
      </c>
      <c r="C211" s="103"/>
      <c r="D211" s="103"/>
      <c r="J211" s="102"/>
      <c r="K211" s="102"/>
      <c r="P211" s="27">
        <v>8</v>
      </c>
      <c r="S211" s="27">
        <v>8</v>
      </c>
      <c r="V211" s="267">
        <v>2</v>
      </c>
      <c r="X211" s="26" t="s">
        <v>1659</v>
      </c>
    </row>
    <row r="212" spans="1:24" x14ac:dyDescent="0.2">
      <c r="A212" s="266" t="s">
        <v>579</v>
      </c>
      <c r="B212" s="87" t="s">
        <v>675</v>
      </c>
      <c r="C212" s="102"/>
      <c r="D212" s="102"/>
      <c r="J212" s="102"/>
      <c r="K212" s="102"/>
      <c r="P212" s="27">
        <v>9</v>
      </c>
      <c r="S212" s="27">
        <v>1</v>
      </c>
      <c r="V212" s="267">
        <v>2</v>
      </c>
      <c r="X212" s="26" t="s">
        <v>1659</v>
      </c>
    </row>
    <row r="213" spans="1:24" x14ac:dyDescent="0.2">
      <c r="A213" s="266" t="s">
        <v>479</v>
      </c>
      <c r="B213" s="436" t="s">
        <v>480</v>
      </c>
      <c r="C213" s="103"/>
      <c r="D213" s="103"/>
      <c r="J213" s="103"/>
      <c r="K213" s="103"/>
      <c r="P213" s="27">
        <v>10</v>
      </c>
      <c r="S213" s="27">
        <v>4</v>
      </c>
      <c r="V213" s="267">
        <v>4</v>
      </c>
      <c r="X213" s="26" t="s">
        <v>1659</v>
      </c>
    </row>
    <row r="214" spans="1:24" x14ac:dyDescent="0.2">
      <c r="A214" s="266" t="s">
        <v>170</v>
      </c>
      <c r="B214" s="87" t="s">
        <v>435</v>
      </c>
      <c r="C214" s="102"/>
      <c r="D214" s="102"/>
      <c r="J214" s="102"/>
      <c r="K214" s="102"/>
      <c r="P214" s="27">
        <v>10</v>
      </c>
      <c r="S214" s="27">
        <v>12</v>
      </c>
      <c r="V214" s="267">
        <v>4</v>
      </c>
      <c r="X214" s="26" t="s">
        <v>1659</v>
      </c>
    </row>
    <row r="215" spans="1:24" x14ac:dyDescent="0.2">
      <c r="A215" s="266" t="s">
        <v>669</v>
      </c>
      <c r="B215" s="436" t="s">
        <v>681</v>
      </c>
      <c r="C215" s="102"/>
      <c r="D215" s="102"/>
      <c r="J215" s="102"/>
      <c r="K215" s="102"/>
      <c r="P215" s="27">
        <v>12</v>
      </c>
      <c r="S215" s="27">
        <v>19</v>
      </c>
      <c r="V215" s="267">
        <v>2</v>
      </c>
      <c r="X215" s="26" t="s">
        <v>1662</v>
      </c>
    </row>
    <row r="216" spans="1:24" x14ac:dyDescent="0.2">
      <c r="A216" s="266" t="s">
        <v>486</v>
      </c>
      <c r="B216" s="436" t="s">
        <v>525</v>
      </c>
      <c r="C216" s="102"/>
      <c r="D216" s="102"/>
      <c r="J216" s="102"/>
      <c r="K216" s="102"/>
      <c r="P216" s="27">
        <v>16</v>
      </c>
      <c r="S216" s="27">
        <v>11</v>
      </c>
      <c r="V216" s="267">
        <v>8</v>
      </c>
      <c r="X216" s="26" t="s">
        <v>1659</v>
      </c>
    </row>
    <row r="217" spans="1:24" x14ac:dyDescent="0.2">
      <c r="A217" s="266" t="s">
        <v>591</v>
      </c>
      <c r="B217" s="87" t="s">
        <v>611</v>
      </c>
      <c r="C217" s="102"/>
      <c r="D217" s="102"/>
      <c r="J217" s="102"/>
      <c r="K217" s="102"/>
      <c r="S217" s="27">
        <v>1</v>
      </c>
      <c r="V217" s="267">
        <v>1</v>
      </c>
      <c r="X217" s="26" t="s">
        <v>1659</v>
      </c>
    </row>
    <row r="218" spans="1:24" x14ac:dyDescent="0.2">
      <c r="A218" s="266" t="s">
        <v>218</v>
      </c>
      <c r="B218" s="436" t="s">
        <v>445</v>
      </c>
      <c r="C218" s="102"/>
      <c r="D218" s="102"/>
      <c r="J218" s="102"/>
      <c r="K218" s="102"/>
      <c r="S218" s="27">
        <v>1</v>
      </c>
      <c r="V218" s="267">
        <v>6</v>
      </c>
    </row>
    <row r="219" spans="1:24" x14ac:dyDescent="0.2">
      <c r="A219" s="266" t="s">
        <v>742</v>
      </c>
      <c r="B219" s="87" t="s">
        <v>780</v>
      </c>
      <c r="C219" s="102"/>
      <c r="D219" s="102"/>
      <c r="J219" s="102"/>
      <c r="K219" s="102"/>
      <c r="S219" s="27">
        <v>2</v>
      </c>
      <c r="V219" s="267">
        <v>1</v>
      </c>
      <c r="X219" s="26" t="s">
        <v>1659</v>
      </c>
    </row>
    <row r="220" spans="1:24" x14ac:dyDescent="0.2">
      <c r="A220" s="266" t="s">
        <v>206</v>
      </c>
      <c r="B220" s="87" t="s">
        <v>502</v>
      </c>
      <c r="C220" s="102"/>
      <c r="D220" s="102"/>
      <c r="J220" s="102"/>
      <c r="K220" s="102"/>
      <c r="S220" s="27">
        <v>2</v>
      </c>
      <c r="V220" s="267">
        <v>1</v>
      </c>
      <c r="X220" s="26" t="s">
        <v>1659</v>
      </c>
    </row>
    <row r="221" spans="1:24" x14ac:dyDescent="0.2">
      <c r="A221" s="393" t="s">
        <v>565</v>
      </c>
      <c r="B221" s="87" t="s">
        <v>624</v>
      </c>
      <c r="C221" s="102"/>
      <c r="D221" s="102"/>
      <c r="E221" s="100"/>
      <c r="F221" s="100"/>
      <c r="G221" s="100"/>
      <c r="H221" s="100"/>
      <c r="I221" s="100"/>
      <c r="J221" s="102"/>
      <c r="K221" s="102"/>
      <c r="S221" s="27">
        <v>5</v>
      </c>
      <c r="V221" s="267">
        <v>1</v>
      </c>
      <c r="X221" s="26" t="s">
        <v>1659</v>
      </c>
    </row>
    <row r="222" spans="1:24" x14ac:dyDescent="0.2">
      <c r="A222" s="266" t="s">
        <v>257</v>
      </c>
      <c r="B222" s="87" t="s">
        <v>661</v>
      </c>
      <c r="C222" s="102"/>
      <c r="D222" s="102"/>
      <c r="J222" s="102"/>
      <c r="K222" s="102"/>
      <c r="S222" s="27">
        <v>7</v>
      </c>
      <c r="V222" s="267">
        <v>5</v>
      </c>
      <c r="X222" s="26" t="s">
        <v>1659</v>
      </c>
    </row>
    <row r="223" spans="1:24" x14ac:dyDescent="0.2">
      <c r="A223" s="266" t="s">
        <v>256</v>
      </c>
      <c r="B223" s="436" t="s">
        <v>368</v>
      </c>
      <c r="C223" s="102"/>
      <c r="D223" s="102"/>
      <c r="H223" s="27">
        <v>1</v>
      </c>
      <c r="J223" s="102"/>
      <c r="K223" s="102"/>
      <c r="L223" s="27">
        <v>1</v>
      </c>
      <c r="V223" s="267">
        <v>2</v>
      </c>
      <c r="X223" s="26" t="s">
        <v>1659</v>
      </c>
    </row>
    <row r="224" spans="1:24" x14ac:dyDescent="0.2">
      <c r="A224" s="266" t="s">
        <v>200</v>
      </c>
      <c r="B224" s="436" t="s">
        <v>735</v>
      </c>
      <c r="C224" s="102"/>
      <c r="D224" s="102"/>
      <c r="J224" s="102"/>
      <c r="K224" s="102"/>
      <c r="L224" s="27">
        <v>2</v>
      </c>
      <c r="V224" s="267">
        <v>1</v>
      </c>
      <c r="X224" s="26" t="s">
        <v>1659</v>
      </c>
    </row>
    <row r="225" spans="1:24" x14ac:dyDescent="0.2">
      <c r="A225" s="266" t="s">
        <v>1429</v>
      </c>
      <c r="B225" s="87" t="s">
        <v>422</v>
      </c>
      <c r="C225" s="102"/>
      <c r="D225" s="102"/>
      <c r="J225" s="102"/>
      <c r="K225" s="102"/>
      <c r="V225" s="267">
        <v>1</v>
      </c>
      <c r="X225" s="26" t="s">
        <v>1659</v>
      </c>
    </row>
    <row r="226" spans="1:24" x14ac:dyDescent="0.2">
      <c r="A226" s="266" t="s">
        <v>409</v>
      </c>
      <c r="B226" s="87" t="s">
        <v>1710</v>
      </c>
      <c r="C226" s="102"/>
      <c r="D226" s="102"/>
      <c r="J226" s="102"/>
      <c r="K226" s="102"/>
      <c r="V226" s="267">
        <v>2</v>
      </c>
      <c r="X226" s="26" t="s">
        <v>1659</v>
      </c>
    </row>
    <row r="227" spans="1:24" x14ac:dyDescent="0.2">
      <c r="A227" s="266" t="s">
        <v>1063</v>
      </c>
      <c r="B227" s="87" t="s">
        <v>1073</v>
      </c>
      <c r="C227" s="102"/>
      <c r="D227" s="102"/>
      <c r="J227" s="102"/>
      <c r="K227" s="102"/>
      <c r="V227" s="267">
        <v>2</v>
      </c>
      <c r="X227" s="26" t="s">
        <v>1659</v>
      </c>
    </row>
    <row r="228" spans="1:24" x14ac:dyDescent="0.2">
      <c r="A228" s="266" t="s">
        <v>483</v>
      </c>
      <c r="B228" s="87" t="s">
        <v>521</v>
      </c>
      <c r="C228" s="102"/>
      <c r="D228" s="102"/>
      <c r="J228" s="102"/>
      <c r="K228" s="102"/>
      <c r="V228" s="267">
        <v>3</v>
      </c>
      <c r="X228" s="26" t="s">
        <v>1659</v>
      </c>
    </row>
    <row r="229" spans="1:24" x14ac:dyDescent="0.2">
      <c r="A229" s="269" t="s">
        <v>746</v>
      </c>
      <c r="B229" s="270" t="s">
        <v>778</v>
      </c>
      <c r="C229" s="273"/>
      <c r="D229" s="273"/>
      <c r="E229" s="276"/>
      <c r="F229" s="276"/>
      <c r="G229" s="276"/>
      <c r="H229" s="276"/>
      <c r="I229" s="276"/>
      <c r="J229" s="273"/>
      <c r="K229" s="273"/>
      <c r="L229" s="276"/>
      <c r="M229" s="275"/>
      <c r="N229" s="275"/>
      <c r="O229" s="276"/>
      <c r="P229" s="276"/>
      <c r="Q229" s="275"/>
      <c r="R229" s="276"/>
      <c r="S229" s="276"/>
      <c r="T229" s="275"/>
      <c r="U229" s="276"/>
      <c r="V229" s="277">
        <v>4</v>
      </c>
      <c r="X229" s="26" t="s">
        <v>1659</v>
      </c>
    </row>
    <row r="230" spans="1:24" s="86" customFormat="1" x14ac:dyDescent="0.2">
      <c r="A230" s="86" t="s">
        <v>1411</v>
      </c>
      <c r="B230" s="88"/>
      <c r="C230" s="109"/>
      <c r="D230" s="109"/>
      <c r="E230" s="90">
        <f>COUNT(E63:E229)</f>
        <v>8</v>
      </c>
      <c r="F230" s="90">
        <f>COUNT(F63:F229)</f>
        <v>18</v>
      </c>
      <c r="G230" s="90">
        <f>COUNT(G63:G229)</f>
        <v>12</v>
      </c>
      <c r="H230" s="90">
        <f>COUNT(H63:H229)</f>
        <v>52</v>
      </c>
      <c r="I230" s="90">
        <f>COUNT(I63:I229)</f>
        <v>30</v>
      </c>
      <c r="J230" s="89"/>
      <c r="K230" s="89"/>
      <c r="L230" s="90">
        <f>COUNT(L63:L229)</f>
        <v>58</v>
      </c>
      <c r="M230" s="89"/>
      <c r="N230" s="89"/>
      <c r="O230" s="90">
        <f>COUNT(O63:O229)</f>
        <v>9</v>
      </c>
      <c r="P230" s="90">
        <f>COUNT(P63:P229)</f>
        <v>110</v>
      </c>
      <c r="Q230" s="89"/>
      <c r="R230" s="90">
        <f>COUNT(R63:R229)</f>
        <v>14</v>
      </c>
      <c r="S230" s="90">
        <f>COUNT(S63:S229)</f>
        <v>129</v>
      </c>
      <c r="T230" s="89"/>
      <c r="U230" s="90">
        <f>COUNT(U63:U229)</f>
        <v>10</v>
      </c>
      <c r="V230" s="90">
        <f>COUNT(V63:V229)</f>
        <v>50</v>
      </c>
      <c r="W230" s="90"/>
    </row>
    <row r="231" spans="1:24" x14ac:dyDescent="0.2">
      <c r="C231" s="102"/>
      <c r="D231" s="102"/>
      <c r="J231" s="102"/>
      <c r="K231" s="102"/>
    </row>
    <row r="232" spans="1:24" x14ac:dyDescent="0.2">
      <c r="A232" s="86" t="s">
        <v>1396</v>
      </c>
      <c r="C232" s="102"/>
      <c r="D232" s="102"/>
      <c r="J232" s="102"/>
      <c r="K232" s="102"/>
    </row>
    <row r="233" spans="1:24" x14ac:dyDescent="0.2">
      <c r="A233" s="257" t="s">
        <v>41</v>
      </c>
      <c r="B233" s="438" t="s">
        <v>42</v>
      </c>
      <c r="C233" s="261"/>
      <c r="D233" s="261"/>
      <c r="E233" s="264">
        <v>1</v>
      </c>
      <c r="F233" s="264"/>
      <c r="G233" s="264"/>
      <c r="H233" s="264">
        <v>3</v>
      </c>
      <c r="I233" s="264"/>
      <c r="J233" s="261"/>
      <c r="K233" s="261"/>
      <c r="L233" s="264"/>
      <c r="M233" s="263"/>
      <c r="N233" s="263"/>
      <c r="O233" s="264"/>
      <c r="P233" s="264"/>
      <c r="Q233" s="263"/>
      <c r="R233" s="264"/>
      <c r="S233" s="264"/>
      <c r="T233" s="263"/>
      <c r="U233" s="264"/>
      <c r="V233" s="281"/>
    </row>
    <row r="234" spans="1:24" x14ac:dyDescent="0.2">
      <c r="A234" s="266" t="s">
        <v>39</v>
      </c>
      <c r="B234" s="436" t="s">
        <v>937</v>
      </c>
      <c r="C234" s="102"/>
      <c r="D234" s="102"/>
      <c r="H234" s="27">
        <v>1</v>
      </c>
      <c r="J234" s="102"/>
      <c r="K234" s="102"/>
      <c r="V234" s="267"/>
    </row>
    <row r="235" spans="1:24" x14ac:dyDescent="0.2">
      <c r="A235" s="266" t="s">
        <v>277</v>
      </c>
      <c r="B235" s="87" t="s">
        <v>654</v>
      </c>
      <c r="C235" s="102"/>
      <c r="D235" s="102"/>
      <c r="J235" s="102"/>
      <c r="K235" s="102"/>
      <c r="L235" s="27">
        <v>1</v>
      </c>
      <c r="V235" s="267"/>
    </row>
    <row r="236" spans="1:24" x14ac:dyDescent="0.2">
      <c r="A236" s="266" t="s">
        <v>941</v>
      </c>
      <c r="B236" s="436" t="s">
        <v>542</v>
      </c>
      <c r="C236" s="102"/>
      <c r="D236" s="102"/>
      <c r="H236" s="27">
        <v>1</v>
      </c>
      <c r="J236" s="102"/>
      <c r="K236" s="102"/>
      <c r="P236" s="27">
        <v>1</v>
      </c>
      <c r="V236" s="267"/>
    </row>
    <row r="237" spans="1:24" x14ac:dyDescent="0.2">
      <c r="A237" s="266" t="s">
        <v>210</v>
      </c>
      <c r="B237" s="87" t="s">
        <v>782</v>
      </c>
      <c r="C237" s="102"/>
      <c r="D237" s="102"/>
      <c r="J237" s="102"/>
      <c r="K237" s="102"/>
      <c r="P237" s="27">
        <v>1</v>
      </c>
      <c r="V237" s="267"/>
    </row>
    <row r="238" spans="1:24" x14ac:dyDescent="0.2">
      <c r="A238" s="266" t="s">
        <v>212</v>
      </c>
      <c r="B238" s="87" t="s">
        <v>695</v>
      </c>
      <c r="C238" s="102"/>
      <c r="D238" s="102"/>
      <c r="J238" s="102"/>
      <c r="K238" s="102"/>
      <c r="P238" s="27">
        <v>1</v>
      </c>
      <c r="V238" s="267"/>
    </row>
    <row r="239" spans="1:24" x14ac:dyDescent="0.2">
      <c r="A239" s="266" t="s">
        <v>1003</v>
      </c>
      <c r="B239" s="87" t="s">
        <v>1010</v>
      </c>
      <c r="C239" s="102"/>
      <c r="D239" s="102"/>
      <c r="J239" s="102"/>
      <c r="K239" s="102"/>
      <c r="P239" s="27">
        <v>1</v>
      </c>
      <c r="V239" s="267"/>
    </row>
    <row r="240" spans="1:24" x14ac:dyDescent="0.2">
      <c r="A240" s="266" t="s">
        <v>494</v>
      </c>
      <c r="B240" s="87" t="s">
        <v>516</v>
      </c>
      <c r="C240" s="102"/>
      <c r="D240" s="102"/>
      <c r="J240" s="102"/>
      <c r="K240" s="102"/>
      <c r="P240" s="27">
        <v>1</v>
      </c>
      <c r="V240" s="267"/>
    </row>
    <row r="241" spans="1:22" x14ac:dyDescent="0.2">
      <c r="A241" s="266" t="s">
        <v>52</v>
      </c>
      <c r="B241" s="87" t="s">
        <v>383</v>
      </c>
      <c r="P241" s="27">
        <v>2</v>
      </c>
      <c r="V241" s="267"/>
    </row>
    <row r="242" spans="1:22" x14ac:dyDescent="0.2">
      <c r="A242" s="266" t="s">
        <v>48</v>
      </c>
      <c r="B242" s="87" t="s">
        <v>387</v>
      </c>
      <c r="C242" s="102"/>
      <c r="D242" s="102"/>
      <c r="H242" s="27">
        <v>7</v>
      </c>
      <c r="J242" s="102"/>
      <c r="K242" s="102"/>
      <c r="L242" s="27">
        <v>6</v>
      </c>
      <c r="P242" s="27">
        <v>1</v>
      </c>
      <c r="S242" s="27">
        <v>3</v>
      </c>
      <c r="V242" s="267"/>
    </row>
    <row r="243" spans="1:22" x14ac:dyDescent="0.2">
      <c r="A243" s="266" t="s">
        <v>50</v>
      </c>
      <c r="B243" s="87" t="s">
        <v>51</v>
      </c>
      <c r="C243" s="102"/>
      <c r="D243" s="102"/>
      <c r="H243" s="27">
        <v>3</v>
      </c>
      <c r="J243" s="102"/>
      <c r="K243" s="102"/>
      <c r="P243" s="27">
        <v>2</v>
      </c>
      <c r="S243" s="27">
        <v>2</v>
      </c>
      <c r="V243" s="267"/>
    </row>
    <row r="244" spans="1:22" x14ac:dyDescent="0.2">
      <c r="A244" s="266" t="s">
        <v>230</v>
      </c>
      <c r="B244" s="87" t="s">
        <v>517</v>
      </c>
      <c r="C244" s="102"/>
      <c r="D244" s="102"/>
      <c r="H244" s="27">
        <v>1</v>
      </c>
      <c r="J244" s="102"/>
      <c r="K244" s="102"/>
      <c r="P244" s="27">
        <v>7</v>
      </c>
      <c r="S244" s="27">
        <v>2</v>
      </c>
      <c r="V244" s="267"/>
    </row>
    <row r="245" spans="1:22" x14ac:dyDescent="0.2">
      <c r="A245" s="266" t="s">
        <v>404</v>
      </c>
      <c r="B245" s="87" t="s">
        <v>416</v>
      </c>
      <c r="C245" s="102"/>
      <c r="D245" s="102"/>
      <c r="J245" s="102"/>
      <c r="K245" s="102"/>
      <c r="S245" s="27">
        <v>1</v>
      </c>
      <c r="V245" s="267"/>
    </row>
    <row r="246" spans="1:22" x14ac:dyDescent="0.2">
      <c r="A246" s="266" t="s">
        <v>1017</v>
      </c>
      <c r="B246" s="87" t="s">
        <v>416</v>
      </c>
      <c r="C246" s="102"/>
      <c r="D246" s="102"/>
      <c r="J246" s="102"/>
      <c r="K246" s="102"/>
      <c r="S246" s="27">
        <v>1</v>
      </c>
      <c r="V246" s="267"/>
    </row>
    <row r="247" spans="1:22" x14ac:dyDescent="0.2">
      <c r="A247" s="266" t="s">
        <v>1021</v>
      </c>
      <c r="B247" s="87" t="s">
        <v>1105</v>
      </c>
      <c r="S247" s="27">
        <v>1</v>
      </c>
      <c r="V247" s="267"/>
    </row>
    <row r="248" spans="1:22" x14ac:dyDescent="0.2">
      <c r="A248" s="266" t="s">
        <v>985</v>
      </c>
      <c r="B248" s="436" t="s">
        <v>990</v>
      </c>
      <c r="S248" s="27">
        <v>1</v>
      </c>
      <c r="V248" s="267"/>
    </row>
    <row r="249" spans="1:22" x14ac:dyDescent="0.2">
      <c r="A249" s="266" t="s">
        <v>501</v>
      </c>
      <c r="B249" s="87" t="s">
        <v>511</v>
      </c>
      <c r="S249" s="27">
        <v>1</v>
      </c>
      <c r="V249" s="267"/>
    </row>
    <row r="250" spans="1:22" x14ac:dyDescent="0.2">
      <c r="A250" s="266" t="s">
        <v>172</v>
      </c>
      <c r="B250" s="87" t="s">
        <v>383</v>
      </c>
      <c r="C250" s="102"/>
      <c r="D250" s="102"/>
      <c r="H250" s="27">
        <v>1</v>
      </c>
      <c r="J250" s="102"/>
      <c r="K250" s="102"/>
      <c r="S250" s="27">
        <v>1</v>
      </c>
      <c r="V250" s="267"/>
    </row>
    <row r="251" spans="1:22" x14ac:dyDescent="0.2">
      <c r="A251" s="266" t="s">
        <v>150</v>
      </c>
      <c r="B251" s="87" t="s">
        <v>386</v>
      </c>
      <c r="C251" s="102"/>
      <c r="D251" s="102"/>
      <c r="E251" s="27">
        <v>1</v>
      </c>
      <c r="F251" s="27">
        <v>7</v>
      </c>
      <c r="H251" s="27">
        <v>3</v>
      </c>
      <c r="I251" s="27">
        <v>2</v>
      </c>
      <c r="J251" s="102"/>
      <c r="K251" s="102"/>
      <c r="L251" s="27">
        <v>8</v>
      </c>
      <c r="O251" s="27">
        <v>11</v>
      </c>
      <c r="P251" s="27">
        <v>2</v>
      </c>
      <c r="R251" s="27">
        <v>5</v>
      </c>
      <c r="S251" s="27">
        <v>3</v>
      </c>
      <c r="U251" s="27">
        <v>4</v>
      </c>
      <c r="V251" s="267"/>
    </row>
    <row r="252" spans="1:22" x14ac:dyDescent="0.2">
      <c r="A252" s="266" t="s">
        <v>276</v>
      </c>
      <c r="B252" s="87" t="s">
        <v>942</v>
      </c>
      <c r="C252" s="102"/>
      <c r="D252" s="102"/>
      <c r="I252" s="27">
        <v>1</v>
      </c>
      <c r="J252" s="102"/>
      <c r="K252" s="102"/>
      <c r="P252" s="27">
        <v>6</v>
      </c>
      <c r="S252" s="27">
        <v>2</v>
      </c>
      <c r="V252" s="267">
        <v>8</v>
      </c>
    </row>
    <row r="253" spans="1:22" x14ac:dyDescent="0.2">
      <c r="A253" s="266" t="s">
        <v>1004</v>
      </c>
      <c r="B253" s="87" t="s">
        <v>1009</v>
      </c>
      <c r="C253" s="102"/>
      <c r="D253" s="102"/>
      <c r="J253" s="102"/>
      <c r="K253" s="102"/>
      <c r="P253" s="27">
        <v>1</v>
      </c>
      <c r="S253" s="27">
        <v>1</v>
      </c>
      <c r="V253" s="267">
        <v>4</v>
      </c>
    </row>
    <row r="254" spans="1:22" x14ac:dyDescent="0.2">
      <c r="A254" s="266" t="s">
        <v>842</v>
      </c>
      <c r="B254" s="87" t="s">
        <v>921</v>
      </c>
      <c r="P254" s="27">
        <v>3</v>
      </c>
      <c r="S254" s="27">
        <v>1</v>
      </c>
      <c r="V254" s="267">
        <v>2</v>
      </c>
    </row>
    <row r="255" spans="1:22" x14ac:dyDescent="0.2">
      <c r="A255" s="266" t="s">
        <v>984</v>
      </c>
      <c r="B255" s="87" t="s">
        <v>991</v>
      </c>
      <c r="S255" s="27">
        <v>1</v>
      </c>
      <c r="V255" s="267">
        <v>1</v>
      </c>
    </row>
    <row r="256" spans="1:22" x14ac:dyDescent="0.2">
      <c r="A256" s="266" t="s">
        <v>263</v>
      </c>
      <c r="B256" s="87" t="s">
        <v>496</v>
      </c>
      <c r="S256" s="27">
        <v>1</v>
      </c>
      <c r="V256" s="267">
        <v>2</v>
      </c>
    </row>
    <row r="257" spans="1:22" x14ac:dyDescent="0.2">
      <c r="A257" s="266" t="s">
        <v>55</v>
      </c>
      <c r="B257" s="87" t="s">
        <v>388</v>
      </c>
      <c r="C257" s="102"/>
      <c r="D257" s="102"/>
      <c r="F257" s="27">
        <v>3</v>
      </c>
      <c r="H257" s="27">
        <v>3</v>
      </c>
      <c r="J257" s="102"/>
      <c r="K257" s="102"/>
      <c r="L257" s="27">
        <v>1</v>
      </c>
      <c r="P257" s="27">
        <v>2</v>
      </c>
      <c r="V257" s="267">
        <v>1</v>
      </c>
    </row>
    <row r="258" spans="1:22" x14ac:dyDescent="0.2">
      <c r="A258" s="266" t="s">
        <v>53</v>
      </c>
      <c r="B258" s="436" t="s">
        <v>464</v>
      </c>
      <c r="C258" s="102"/>
      <c r="D258" s="102"/>
      <c r="J258" s="102"/>
      <c r="K258" s="102"/>
      <c r="P258" s="27">
        <v>2</v>
      </c>
      <c r="V258" s="267">
        <v>1</v>
      </c>
    </row>
    <row r="259" spans="1:22" x14ac:dyDescent="0.2">
      <c r="A259" s="266" t="s">
        <v>1000</v>
      </c>
      <c r="B259" s="436" t="s">
        <v>1006</v>
      </c>
      <c r="C259" s="102"/>
      <c r="D259" s="102"/>
      <c r="J259" s="102"/>
      <c r="K259" s="102"/>
      <c r="P259" s="27">
        <v>1</v>
      </c>
      <c r="V259" s="267">
        <v>2</v>
      </c>
    </row>
    <row r="260" spans="1:22" x14ac:dyDescent="0.2">
      <c r="A260" s="266" t="s">
        <v>667</v>
      </c>
      <c r="B260" s="87" t="s">
        <v>674</v>
      </c>
      <c r="C260" s="102"/>
      <c r="D260" s="102"/>
      <c r="J260" s="102"/>
      <c r="K260" s="102"/>
      <c r="P260" s="27">
        <v>1</v>
      </c>
      <c r="V260" s="267">
        <v>4</v>
      </c>
    </row>
    <row r="261" spans="1:22" x14ac:dyDescent="0.2">
      <c r="A261" s="266" t="s">
        <v>1001</v>
      </c>
      <c r="B261" s="436" t="s">
        <v>1007</v>
      </c>
      <c r="C261" s="102"/>
      <c r="D261" s="102"/>
      <c r="J261" s="102"/>
      <c r="K261" s="102"/>
      <c r="P261" s="27">
        <v>1</v>
      </c>
      <c r="V261" s="267">
        <v>4</v>
      </c>
    </row>
    <row r="262" spans="1:22" x14ac:dyDescent="0.2">
      <c r="A262" s="266" t="s">
        <v>1532</v>
      </c>
      <c r="B262" s="436" t="s">
        <v>1333</v>
      </c>
      <c r="C262" s="102"/>
      <c r="D262" s="102"/>
      <c r="J262" s="102"/>
      <c r="K262" s="102"/>
      <c r="V262" s="267">
        <v>4</v>
      </c>
    </row>
    <row r="263" spans="1:22" x14ac:dyDescent="0.2">
      <c r="A263" s="266" t="s">
        <v>1018</v>
      </c>
      <c r="B263" s="436" t="s">
        <v>1110</v>
      </c>
      <c r="C263" s="102"/>
      <c r="D263" s="102"/>
      <c r="J263" s="102"/>
      <c r="K263" s="102"/>
      <c r="V263" s="267">
        <v>3</v>
      </c>
    </row>
    <row r="264" spans="1:22" x14ac:dyDescent="0.2">
      <c r="A264" s="266" t="s">
        <v>557</v>
      </c>
      <c r="B264" s="436" t="s">
        <v>651</v>
      </c>
      <c r="C264" s="102"/>
      <c r="D264" s="102"/>
      <c r="J264" s="102"/>
      <c r="K264" s="102"/>
      <c r="V264" s="267">
        <v>1</v>
      </c>
    </row>
    <row r="265" spans="1:22" x14ac:dyDescent="0.2">
      <c r="A265" s="266" t="s">
        <v>38</v>
      </c>
      <c r="B265" s="436" t="s">
        <v>652</v>
      </c>
      <c r="C265" s="102"/>
      <c r="D265" s="102"/>
      <c r="J265" s="102"/>
      <c r="K265" s="102"/>
      <c r="V265" s="267">
        <v>1</v>
      </c>
    </row>
    <row r="266" spans="1:22" x14ac:dyDescent="0.2">
      <c r="A266" s="266" t="s">
        <v>558</v>
      </c>
      <c r="B266" s="436" t="s">
        <v>650</v>
      </c>
      <c r="C266" s="102"/>
      <c r="D266" s="102"/>
      <c r="J266" s="102"/>
      <c r="K266" s="102"/>
      <c r="V266" s="267">
        <v>1</v>
      </c>
    </row>
    <row r="267" spans="1:22" x14ac:dyDescent="0.2">
      <c r="A267" s="266" t="s">
        <v>1552</v>
      </c>
      <c r="B267" s="436" t="s">
        <v>1711</v>
      </c>
      <c r="C267" s="102"/>
      <c r="D267" s="102"/>
      <c r="J267" s="102"/>
      <c r="K267" s="102"/>
      <c r="V267" s="267">
        <v>1</v>
      </c>
    </row>
    <row r="268" spans="1:22" x14ac:dyDescent="0.2">
      <c r="A268" s="266" t="s">
        <v>223</v>
      </c>
      <c r="B268" s="436" t="s">
        <v>645</v>
      </c>
      <c r="C268" s="102"/>
      <c r="D268" s="102"/>
      <c r="J268" s="102"/>
      <c r="K268" s="102"/>
      <c r="V268" s="267">
        <v>2</v>
      </c>
    </row>
    <row r="269" spans="1:22" x14ac:dyDescent="0.2">
      <c r="A269" s="266" t="s">
        <v>1521</v>
      </c>
      <c r="B269" s="436" t="s">
        <v>1701</v>
      </c>
      <c r="C269" s="102"/>
      <c r="D269" s="102"/>
      <c r="J269" s="102"/>
      <c r="K269" s="102"/>
      <c r="V269" s="267">
        <v>2</v>
      </c>
    </row>
    <row r="270" spans="1:22" x14ac:dyDescent="0.2">
      <c r="A270" s="266" t="s">
        <v>1553</v>
      </c>
      <c r="B270" s="436" t="s">
        <v>1712</v>
      </c>
      <c r="C270" s="102"/>
      <c r="D270" s="102"/>
      <c r="J270" s="102"/>
      <c r="K270" s="102"/>
      <c r="V270" s="267">
        <v>6</v>
      </c>
    </row>
    <row r="271" spans="1:22" x14ac:dyDescent="0.2">
      <c r="A271" s="266" t="s">
        <v>566</v>
      </c>
      <c r="B271" s="436" t="s">
        <v>644</v>
      </c>
      <c r="C271" s="102"/>
      <c r="D271" s="102"/>
      <c r="J271" s="102"/>
      <c r="K271" s="102"/>
      <c r="V271" s="267">
        <v>1</v>
      </c>
    </row>
    <row r="272" spans="1:22" x14ac:dyDescent="0.2">
      <c r="A272" s="266" t="s">
        <v>1020</v>
      </c>
      <c r="B272" s="436" t="s">
        <v>1108</v>
      </c>
      <c r="C272" s="102"/>
      <c r="D272" s="102"/>
      <c r="J272" s="102"/>
      <c r="K272" s="102"/>
      <c r="V272" s="267">
        <v>6</v>
      </c>
    </row>
    <row r="273" spans="1:23" x14ac:dyDescent="0.2">
      <c r="A273" s="266" t="s">
        <v>1360</v>
      </c>
      <c r="B273" s="436" t="s">
        <v>1373</v>
      </c>
      <c r="C273" s="102"/>
      <c r="D273" s="102"/>
      <c r="J273" s="102"/>
      <c r="K273" s="102"/>
      <c r="V273" s="267">
        <v>3</v>
      </c>
    </row>
    <row r="274" spans="1:23" x14ac:dyDescent="0.2">
      <c r="A274" s="266" t="s">
        <v>1022</v>
      </c>
      <c r="B274" s="436" t="s">
        <v>1107</v>
      </c>
      <c r="C274" s="102"/>
      <c r="D274" s="102"/>
      <c r="J274" s="102"/>
      <c r="K274" s="102"/>
      <c r="V274" s="267">
        <v>7</v>
      </c>
    </row>
    <row r="275" spans="1:23" x14ac:dyDescent="0.2">
      <c r="A275" s="266" t="s">
        <v>493</v>
      </c>
      <c r="B275" s="436" t="s">
        <v>517</v>
      </c>
      <c r="C275" s="102"/>
      <c r="D275" s="102"/>
      <c r="J275" s="102"/>
      <c r="K275" s="102"/>
      <c r="V275" s="267">
        <v>2</v>
      </c>
    </row>
    <row r="276" spans="1:23" x14ac:dyDescent="0.2">
      <c r="A276" s="266" t="s">
        <v>582</v>
      </c>
      <c r="B276" s="436" t="s">
        <v>642</v>
      </c>
      <c r="C276" s="102"/>
      <c r="D276" s="102"/>
      <c r="J276" s="102"/>
      <c r="K276" s="102"/>
      <c r="V276" s="267">
        <v>2</v>
      </c>
    </row>
    <row r="277" spans="1:23" x14ac:dyDescent="0.2">
      <c r="A277" s="269" t="s">
        <v>1025</v>
      </c>
      <c r="B277" s="437" t="s">
        <v>1029</v>
      </c>
      <c r="C277" s="273"/>
      <c r="D277" s="273"/>
      <c r="E277" s="276"/>
      <c r="F277" s="276"/>
      <c r="G277" s="276"/>
      <c r="H277" s="276"/>
      <c r="I277" s="276"/>
      <c r="J277" s="273"/>
      <c r="K277" s="273"/>
      <c r="L277" s="276"/>
      <c r="M277" s="275"/>
      <c r="N277" s="275"/>
      <c r="O277" s="276"/>
      <c r="P277" s="276"/>
      <c r="Q277" s="275"/>
      <c r="R277" s="276"/>
      <c r="S277" s="276"/>
      <c r="T277" s="275"/>
      <c r="U277" s="276"/>
      <c r="V277" s="277">
        <v>2</v>
      </c>
    </row>
    <row r="278" spans="1:23" s="86" customFormat="1" x14ac:dyDescent="0.2">
      <c r="A278" s="86" t="s">
        <v>1411</v>
      </c>
      <c r="B278" s="441"/>
      <c r="C278" s="109"/>
      <c r="D278" s="109"/>
      <c r="E278" s="90">
        <f>COUNT(E233:E277)</f>
        <v>2</v>
      </c>
      <c r="F278" s="90">
        <f t="shared" ref="F278:V278" si="2">COUNT(F233:F277)</f>
        <v>2</v>
      </c>
      <c r="G278" s="90">
        <f t="shared" si="2"/>
        <v>0</v>
      </c>
      <c r="H278" s="90">
        <f t="shared" si="2"/>
        <v>9</v>
      </c>
      <c r="I278" s="90">
        <f t="shared" si="2"/>
        <v>2</v>
      </c>
      <c r="J278" s="89"/>
      <c r="K278" s="89"/>
      <c r="L278" s="90">
        <f t="shared" si="2"/>
        <v>4</v>
      </c>
      <c r="M278" s="89"/>
      <c r="N278" s="89"/>
      <c r="O278" s="90">
        <f t="shared" si="2"/>
        <v>1</v>
      </c>
      <c r="P278" s="90">
        <f t="shared" si="2"/>
        <v>18</v>
      </c>
      <c r="Q278" s="89"/>
      <c r="R278" s="90">
        <f t="shared" si="2"/>
        <v>1</v>
      </c>
      <c r="S278" s="90">
        <f t="shared" si="2"/>
        <v>15</v>
      </c>
      <c r="T278" s="89"/>
      <c r="U278" s="90">
        <f t="shared" si="2"/>
        <v>1</v>
      </c>
      <c r="V278" s="90">
        <f t="shared" si="2"/>
        <v>26</v>
      </c>
      <c r="W278" s="90"/>
    </row>
    <row r="279" spans="1:23" x14ac:dyDescent="0.2">
      <c r="B279" s="436"/>
      <c r="C279" s="102"/>
      <c r="D279" s="102"/>
      <c r="J279" s="102"/>
      <c r="K279" s="102"/>
    </row>
    <row r="280" spans="1:23" x14ac:dyDescent="0.2">
      <c r="B280" s="436"/>
      <c r="C280" s="102"/>
      <c r="D280" s="102"/>
      <c r="J280" s="102"/>
      <c r="K280" s="102"/>
    </row>
    <row r="281" spans="1:23" x14ac:dyDescent="0.2">
      <c r="B281" s="436"/>
      <c r="C281" s="102"/>
      <c r="D281" s="102"/>
      <c r="J281" s="102"/>
      <c r="K281" s="102"/>
    </row>
    <row r="282" spans="1:23" x14ac:dyDescent="0.2">
      <c r="B282" s="436"/>
      <c r="C282" s="102"/>
      <c r="D282" s="102"/>
      <c r="J282" s="102"/>
      <c r="K282" s="102"/>
    </row>
    <row r="283" spans="1:23" x14ac:dyDescent="0.2">
      <c r="B283" s="436"/>
      <c r="C283" s="102"/>
      <c r="D283" s="102"/>
      <c r="J283" s="102"/>
      <c r="K283" s="102"/>
    </row>
    <row r="284" spans="1:23" x14ac:dyDescent="0.2">
      <c r="B284" s="436"/>
      <c r="C284" s="102"/>
      <c r="D284" s="102"/>
      <c r="J284" s="102"/>
      <c r="K284" s="102"/>
    </row>
    <row r="285" spans="1:23" x14ac:dyDescent="0.2">
      <c r="B285" s="436"/>
      <c r="C285" s="102"/>
      <c r="D285" s="102"/>
      <c r="J285" s="102"/>
      <c r="K285" s="102"/>
    </row>
    <row r="286" spans="1:23" x14ac:dyDescent="0.2">
      <c r="B286" s="436"/>
      <c r="C286" s="102"/>
      <c r="D286" s="102"/>
      <c r="J286" s="102"/>
      <c r="K286" s="102"/>
    </row>
    <row r="287" spans="1:23" x14ac:dyDescent="0.2">
      <c r="B287" s="436"/>
      <c r="C287" s="102"/>
      <c r="D287" s="102"/>
      <c r="J287" s="102"/>
      <c r="K287" s="102"/>
    </row>
  </sheetData>
  <sortState ref="A251:ALT252">
    <sortCondition ref="L251:L252"/>
  </sortState>
  <conditionalFormatting sqref="B208:B210 B200:B202 B181:B186 B188:B189 B197:B198 B54:B57 B204:B205">
    <cfRule type="duplicateValues" dxfId="7" priority="28"/>
  </conditionalFormatting>
  <pageMargins left="0" right="0" top="0.39409448818897641" bottom="0.39409448818897641" header="0" footer="0"/>
  <pageSetup paperSize="9" orientation="portrait" horizontalDpi="4294967293" verticalDpi="1200" r:id="rId1"/>
  <headerFooter>
    <oddHeader>&amp;C&amp;A</oddHeader>
    <oddFooter>&amp;CPagina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E384"/>
  <sheetViews>
    <sheetView zoomScale="85" zoomScaleNormal="85" workbookViewId="0"/>
  </sheetViews>
  <sheetFormatPr defaultColWidth="9" defaultRowHeight="14.25" x14ac:dyDescent="0.2"/>
  <cols>
    <col min="1" max="1" width="23" customWidth="1"/>
    <col min="2" max="2" width="22.75" style="7" customWidth="1"/>
    <col min="3" max="4" width="6.375" style="20" customWidth="1"/>
    <col min="5" max="9" width="6.375" style="2" customWidth="1"/>
    <col min="10" max="11" width="6.375" style="20" customWidth="1"/>
    <col min="12" max="12" width="6.375" style="2" customWidth="1"/>
    <col min="13" max="14" width="6.375" style="20" customWidth="1"/>
    <col min="15" max="16" width="6.375" style="2" customWidth="1"/>
    <col min="17" max="17" width="6.375" style="20" customWidth="1"/>
    <col min="18" max="19" width="7.375" style="2" customWidth="1"/>
    <col min="20" max="23" width="6.375" style="20" customWidth="1"/>
    <col min="24" max="25" width="7" style="2" customWidth="1"/>
    <col min="26" max="26" width="21.75" style="2" bestFit="1" customWidth="1"/>
    <col min="27" max="27" width="25.625" style="2" bestFit="1" customWidth="1"/>
    <col min="28" max="28" width="7" style="2" customWidth="1"/>
    <col min="29" max="1026" width="10.75" customWidth="1"/>
  </cols>
  <sheetData>
    <row r="1" spans="1:993" ht="15" x14ac:dyDescent="0.25">
      <c r="A1" t="s">
        <v>1390</v>
      </c>
      <c r="B1" s="1"/>
      <c r="AC1" s="2"/>
    </row>
    <row r="2" spans="1:993" ht="15" x14ac:dyDescent="0.25">
      <c r="A2" s="1" t="s">
        <v>1301</v>
      </c>
      <c r="B2" s="1"/>
      <c r="AC2" s="2"/>
    </row>
    <row r="4" spans="1:993" s="1" customFormat="1" ht="15" x14ac:dyDescent="0.25">
      <c r="A4" s="1" t="s">
        <v>98</v>
      </c>
      <c r="B4" s="5"/>
      <c r="C4" s="569">
        <v>2005</v>
      </c>
      <c r="D4" s="569">
        <v>2006</v>
      </c>
      <c r="E4" s="8">
        <v>2007</v>
      </c>
      <c r="F4" s="8">
        <v>2008</v>
      </c>
      <c r="G4" s="8">
        <v>2009</v>
      </c>
      <c r="H4" s="8">
        <v>2010</v>
      </c>
      <c r="I4" s="8">
        <v>2011</v>
      </c>
      <c r="J4" s="569">
        <v>2012</v>
      </c>
      <c r="K4" s="569">
        <v>2013</v>
      </c>
      <c r="L4" s="8">
        <v>2014</v>
      </c>
      <c r="M4" s="569">
        <v>2015</v>
      </c>
      <c r="N4" s="569">
        <v>2016</v>
      </c>
      <c r="O4" s="8">
        <v>2017</v>
      </c>
      <c r="P4" s="8">
        <v>2017</v>
      </c>
      <c r="Q4" s="569">
        <v>2018</v>
      </c>
      <c r="R4" s="8">
        <v>2019</v>
      </c>
      <c r="S4" s="8">
        <v>2019</v>
      </c>
      <c r="T4" s="569">
        <v>2020</v>
      </c>
      <c r="U4" s="569">
        <v>2020</v>
      </c>
      <c r="V4" s="569">
        <v>2021</v>
      </c>
      <c r="W4" s="569">
        <v>2021</v>
      </c>
      <c r="X4" s="8">
        <v>2022</v>
      </c>
      <c r="Y4" s="8">
        <v>2022</v>
      </c>
      <c r="Z4" s="8"/>
      <c r="AA4" s="8"/>
      <c r="AB4" s="8"/>
    </row>
    <row r="5" spans="1:993" s="1" customFormat="1" ht="15" x14ac:dyDescent="0.25">
      <c r="B5" s="5"/>
      <c r="C5" s="20"/>
      <c r="D5" s="20"/>
      <c r="E5" s="8"/>
      <c r="F5" s="8"/>
      <c r="G5" s="8"/>
      <c r="H5" s="8"/>
      <c r="I5" s="8"/>
      <c r="J5" s="20"/>
      <c r="K5" s="20"/>
      <c r="L5" s="8"/>
      <c r="M5" s="20"/>
      <c r="N5" s="20"/>
      <c r="O5" s="8" t="s">
        <v>314</v>
      </c>
      <c r="P5" s="8" t="s">
        <v>814</v>
      </c>
      <c r="Q5" s="20"/>
      <c r="R5" s="8" t="s">
        <v>314</v>
      </c>
      <c r="S5" s="8" t="s">
        <v>814</v>
      </c>
      <c r="T5" s="20"/>
      <c r="U5" s="20"/>
      <c r="V5" s="20"/>
      <c r="W5" s="20"/>
      <c r="X5" s="8" t="s">
        <v>314</v>
      </c>
      <c r="Y5" s="8" t="s">
        <v>814</v>
      </c>
      <c r="Z5" s="8"/>
      <c r="AA5" s="8"/>
      <c r="AB5" s="8"/>
    </row>
    <row r="6" spans="1:993" ht="15" x14ac:dyDescent="0.25">
      <c r="A6" s="10" t="s">
        <v>99</v>
      </c>
      <c r="B6" s="13"/>
      <c r="E6" s="12"/>
      <c r="F6" s="6"/>
      <c r="G6" s="6"/>
      <c r="H6" s="12"/>
      <c r="I6" s="12"/>
      <c r="L6" s="12"/>
      <c r="O6" s="12"/>
      <c r="P6" s="12"/>
      <c r="R6" s="9"/>
      <c r="S6" s="9"/>
      <c r="X6" s="9"/>
      <c r="Y6" s="9"/>
      <c r="Z6" s="9"/>
      <c r="AA6" s="9"/>
      <c r="AB6" s="9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</row>
    <row r="7" spans="1:993" x14ac:dyDescent="0.2">
      <c r="A7" t="s">
        <v>26</v>
      </c>
      <c r="E7" s="4">
        <v>3.69</v>
      </c>
      <c r="F7" s="4">
        <v>5.2560000000000002</v>
      </c>
      <c r="G7" s="4">
        <v>8.9692307692307693</v>
      </c>
      <c r="H7" s="4">
        <v>15.7541666666667</v>
      </c>
      <c r="I7" s="4">
        <v>20.3576923076923</v>
      </c>
      <c r="L7" s="4">
        <v>22.391999999999999</v>
      </c>
      <c r="O7" s="2">
        <v>11.78</v>
      </c>
      <c r="R7" s="2">
        <v>12.95</v>
      </c>
      <c r="X7" s="4">
        <v>11.088461538461539</v>
      </c>
    </row>
    <row r="8" spans="1:993" x14ac:dyDescent="0.2">
      <c r="A8" t="s">
        <v>27</v>
      </c>
      <c r="E8" s="4">
        <v>5.8458333333333297</v>
      </c>
      <c r="F8" s="4">
        <v>4.968</v>
      </c>
      <c r="G8" s="4">
        <v>7.0038461538461503</v>
      </c>
      <c r="H8" s="4">
        <v>5.7958333333333298</v>
      </c>
      <c r="I8" s="4">
        <v>4.7461538461538497</v>
      </c>
      <c r="L8" s="4">
        <v>5.3150000000000004</v>
      </c>
      <c r="O8" s="2">
        <v>2.98</v>
      </c>
      <c r="R8" s="2">
        <v>4.7</v>
      </c>
      <c r="X8" s="4">
        <v>6.388461538461538</v>
      </c>
    </row>
    <row r="9" spans="1:993" x14ac:dyDescent="0.2">
      <c r="A9" t="s">
        <v>100</v>
      </c>
      <c r="E9" s="4">
        <v>3.9208333333333298</v>
      </c>
      <c r="F9" s="4">
        <v>3.7120000000000002</v>
      </c>
      <c r="G9" s="4">
        <v>3.16923076923077</v>
      </c>
      <c r="H9" s="4">
        <v>13.0833333333333</v>
      </c>
      <c r="I9" s="4">
        <v>1.62307692307692</v>
      </c>
      <c r="L9" s="4">
        <v>1.931</v>
      </c>
      <c r="O9" s="2">
        <v>0.87</v>
      </c>
      <c r="R9" s="2">
        <v>2.0099999999999998</v>
      </c>
      <c r="X9" s="4">
        <v>1.1230769230769231</v>
      </c>
    </row>
    <row r="10" spans="1:993" x14ac:dyDescent="0.2">
      <c r="A10" t="s">
        <v>17</v>
      </c>
      <c r="E10" s="4">
        <v>11.54</v>
      </c>
      <c r="F10" s="4">
        <v>15.523999999999999</v>
      </c>
      <c r="G10" s="4">
        <v>15.1230769230769</v>
      </c>
      <c r="H10" s="4">
        <v>32.125</v>
      </c>
      <c r="I10" s="4">
        <v>21.896153846153801</v>
      </c>
      <c r="L10" s="4">
        <v>22.969000000000001</v>
      </c>
      <c r="O10" s="2">
        <v>13.82</v>
      </c>
      <c r="P10" s="2">
        <v>48.59</v>
      </c>
      <c r="R10" s="2">
        <v>21.28</v>
      </c>
      <c r="X10" s="4">
        <v>14.815384615384614</v>
      </c>
      <c r="Y10" s="4">
        <v>88.615384615384613</v>
      </c>
    </row>
    <row r="11" spans="1:993" x14ac:dyDescent="0.2">
      <c r="E11" s="4"/>
      <c r="F11" s="4"/>
      <c r="G11" s="4"/>
      <c r="H11" s="4"/>
      <c r="I11" s="4"/>
      <c r="L11" s="4"/>
    </row>
    <row r="12" spans="1:993" x14ac:dyDescent="0.2">
      <c r="A12" t="s">
        <v>101</v>
      </c>
      <c r="E12" s="4">
        <v>11.670833333333301</v>
      </c>
      <c r="F12" s="4">
        <v>4.62</v>
      </c>
      <c r="G12" s="4">
        <v>2.4730769230769201</v>
      </c>
      <c r="H12" s="4">
        <v>1.9208333333333301</v>
      </c>
      <c r="I12" s="4">
        <v>3.6769230769230798</v>
      </c>
      <c r="L12" s="4">
        <v>7.3150000000000004</v>
      </c>
      <c r="O12" s="2">
        <v>2.02</v>
      </c>
      <c r="R12" s="2">
        <v>6.74</v>
      </c>
      <c r="X12" s="4">
        <v>7.384615384615385</v>
      </c>
    </row>
    <row r="13" spans="1:993" x14ac:dyDescent="0.2">
      <c r="A13" t="s">
        <v>114</v>
      </c>
      <c r="E13" s="4"/>
      <c r="F13" s="4"/>
      <c r="G13" s="4"/>
      <c r="H13" s="4"/>
      <c r="I13" s="4"/>
      <c r="L13" s="4"/>
      <c r="O13" s="2">
        <v>0.23</v>
      </c>
      <c r="R13" s="2">
        <v>1.27</v>
      </c>
      <c r="X13" s="4">
        <v>3.0384615384615383</v>
      </c>
    </row>
    <row r="14" spans="1:993" x14ac:dyDescent="0.2">
      <c r="A14" t="s">
        <v>115</v>
      </c>
      <c r="E14" s="4"/>
      <c r="F14" s="4"/>
      <c r="G14" s="4"/>
      <c r="H14" s="4"/>
      <c r="I14" s="4"/>
      <c r="L14" s="4"/>
      <c r="O14" s="2">
        <v>4.03</v>
      </c>
      <c r="R14" s="2">
        <v>1.93</v>
      </c>
      <c r="X14" s="4">
        <v>0.05</v>
      </c>
    </row>
    <row r="15" spans="1:993" x14ac:dyDescent="0.2">
      <c r="E15" s="4"/>
      <c r="F15" s="4"/>
      <c r="G15" s="4"/>
      <c r="H15" s="4"/>
      <c r="I15" s="4"/>
      <c r="L15" s="4"/>
    </row>
    <row r="16" spans="1:993" s="1" customFormat="1" ht="15" x14ac:dyDescent="0.25">
      <c r="A16" s="1" t="s">
        <v>104</v>
      </c>
      <c r="B16" s="5"/>
      <c r="C16" s="20"/>
      <c r="D16" s="20"/>
      <c r="E16" s="8">
        <v>24</v>
      </c>
      <c r="F16" s="8">
        <v>25</v>
      </c>
      <c r="G16" s="8">
        <v>26</v>
      </c>
      <c r="H16" s="8">
        <v>24</v>
      </c>
      <c r="I16" s="8">
        <v>26</v>
      </c>
      <c r="J16" s="20"/>
      <c r="K16" s="20"/>
      <c r="L16" s="8">
        <v>26</v>
      </c>
      <c r="M16" s="20"/>
      <c r="N16" s="20"/>
      <c r="O16" s="8">
        <v>26</v>
      </c>
      <c r="P16" s="8">
        <v>26</v>
      </c>
      <c r="Q16" s="20"/>
      <c r="R16" s="8">
        <v>26</v>
      </c>
      <c r="S16" s="8">
        <v>26</v>
      </c>
      <c r="T16" s="20"/>
      <c r="U16" s="20"/>
      <c r="V16" s="20"/>
      <c r="W16" s="20"/>
      <c r="X16" s="8">
        <v>26</v>
      </c>
      <c r="Y16" s="8">
        <v>26</v>
      </c>
      <c r="Z16" s="8"/>
      <c r="AA16" s="8"/>
      <c r="AB16" s="8"/>
    </row>
    <row r="17" spans="1:28" s="1" customFormat="1" ht="15" x14ac:dyDescent="0.25">
      <c r="A17" s="1" t="s">
        <v>1133</v>
      </c>
      <c r="B17" s="5"/>
      <c r="C17" s="20"/>
      <c r="D17" s="20"/>
      <c r="E17" s="8">
        <v>15</v>
      </c>
      <c r="F17" s="8">
        <v>17</v>
      </c>
      <c r="G17" s="8">
        <v>17</v>
      </c>
      <c r="H17" s="8">
        <v>17</v>
      </c>
      <c r="I17" s="8">
        <v>17</v>
      </c>
      <c r="J17" s="20"/>
      <c r="K17" s="20"/>
      <c r="L17" s="8">
        <v>20</v>
      </c>
      <c r="M17" s="20"/>
      <c r="N17" s="20"/>
      <c r="O17" s="8">
        <v>22</v>
      </c>
      <c r="P17" s="8"/>
      <c r="Q17" s="20"/>
      <c r="R17" s="8">
        <v>24</v>
      </c>
      <c r="S17" s="8"/>
      <c r="T17" s="20"/>
      <c r="U17" s="20"/>
      <c r="V17" s="20"/>
      <c r="W17" s="20"/>
      <c r="X17" s="8"/>
      <c r="Y17" s="8"/>
      <c r="Z17" s="8"/>
      <c r="AA17" s="8"/>
      <c r="AB17" s="8"/>
    </row>
    <row r="18" spans="1:28" x14ac:dyDescent="0.2">
      <c r="A18" t="s">
        <v>106</v>
      </c>
      <c r="B18" s="7" t="s">
        <v>438</v>
      </c>
      <c r="G18" s="2">
        <v>1</v>
      </c>
      <c r="H18" s="2">
        <v>1</v>
      </c>
      <c r="I18" s="2">
        <v>4</v>
      </c>
      <c r="L18" s="2">
        <v>2</v>
      </c>
      <c r="O18" s="2">
        <v>7</v>
      </c>
      <c r="R18" s="2">
        <v>3</v>
      </c>
      <c r="X18" s="2">
        <v>4</v>
      </c>
    </row>
    <row r="19" spans="1:28" x14ac:dyDescent="0.2">
      <c r="A19" t="s">
        <v>214</v>
      </c>
      <c r="B19" s="7" t="s">
        <v>495</v>
      </c>
      <c r="F19" s="2">
        <v>2</v>
      </c>
      <c r="L19" s="2">
        <v>1</v>
      </c>
      <c r="O19" s="2">
        <v>3</v>
      </c>
      <c r="P19" s="2">
        <v>1</v>
      </c>
      <c r="R19" s="2">
        <v>2</v>
      </c>
      <c r="S19" s="2">
        <v>1</v>
      </c>
    </row>
    <row r="20" spans="1:28" x14ac:dyDescent="0.2">
      <c r="A20" t="s">
        <v>36</v>
      </c>
      <c r="B20" s="7" t="s">
        <v>37</v>
      </c>
      <c r="G20" s="2">
        <v>1</v>
      </c>
      <c r="H20" s="2">
        <v>2</v>
      </c>
      <c r="O20" s="2">
        <v>3</v>
      </c>
      <c r="R20" s="2">
        <v>1</v>
      </c>
      <c r="X20" s="2">
        <v>1</v>
      </c>
    </row>
    <row r="21" spans="1:28" x14ac:dyDescent="0.2">
      <c r="A21" t="s">
        <v>1125</v>
      </c>
      <c r="E21" s="2">
        <v>17</v>
      </c>
      <c r="F21" s="2">
        <v>25</v>
      </c>
      <c r="G21" s="2">
        <v>22</v>
      </c>
      <c r="H21" s="2">
        <v>9</v>
      </c>
      <c r="I21" s="2">
        <v>10</v>
      </c>
      <c r="L21" s="2">
        <v>9</v>
      </c>
      <c r="O21" s="2">
        <v>13</v>
      </c>
      <c r="P21" s="2">
        <v>4</v>
      </c>
      <c r="R21" s="2">
        <v>24</v>
      </c>
      <c r="S21" s="2">
        <v>1</v>
      </c>
      <c r="X21" s="2">
        <v>11</v>
      </c>
    </row>
    <row r="22" spans="1:28" x14ac:dyDescent="0.2">
      <c r="A22" t="s">
        <v>1803</v>
      </c>
      <c r="B22" s="7" t="s">
        <v>1803</v>
      </c>
      <c r="X22" s="2">
        <v>1</v>
      </c>
    </row>
    <row r="23" spans="1:28" x14ac:dyDescent="0.2">
      <c r="A23" t="s">
        <v>1784</v>
      </c>
      <c r="B23" s="7" t="s">
        <v>1784</v>
      </c>
      <c r="X23" s="2">
        <v>3</v>
      </c>
    </row>
    <row r="24" spans="1:28" x14ac:dyDescent="0.2">
      <c r="A24" t="s">
        <v>1801</v>
      </c>
      <c r="B24" s="7" t="s">
        <v>1801</v>
      </c>
      <c r="X24" s="2">
        <v>1</v>
      </c>
    </row>
    <row r="26" spans="1:28" x14ac:dyDescent="0.2">
      <c r="A26" s="11" t="s">
        <v>3</v>
      </c>
      <c r="B26" s="7" t="s">
        <v>326</v>
      </c>
      <c r="E26" s="9"/>
      <c r="F26" s="9"/>
      <c r="G26" s="9">
        <v>1</v>
      </c>
      <c r="H26" s="9"/>
      <c r="I26" s="9"/>
      <c r="R26" s="2">
        <v>1</v>
      </c>
    </row>
    <row r="27" spans="1:28" x14ac:dyDescent="0.2">
      <c r="A27" s="11" t="s">
        <v>1264</v>
      </c>
      <c r="B27" s="7" t="s">
        <v>67</v>
      </c>
      <c r="E27" s="9"/>
      <c r="F27" s="9"/>
      <c r="G27" s="9"/>
      <c r="H27" s="9"/>
      <c r="I27" s="9"/>
      <c r="R27" s="2">
        <v>1</v>
      </c>
    </row>
    <row r="28" spans="1:28" x14ac:dyDescent="0.2">
      <c r="A28" s="11"/>
      <c r="E28" s="9"/>
      <c r="F28" s="9"/>
      <c r="G28" s="9"/>
      <c r="H28" s="9"/>
      <c r="I28" s="9"/>
    </row>
    <row r="29" spans="1:28" x14ac:dyDescent="0.2">
      <c r="A29" s="14" t="s">
        <v>1779</v>
      </c>
      <c r="B29" s="87" t="s">
        <v>1786</v>
      </c>
      <c r="E29" s="9"/>
      <c r="F29" s="9"/>
      <c r="G29" s="9"/>
      <c r="H29" s="9"/>
      <c r="I29" s="9"/>
      <c r="Y29" s="2">
        <v>2</v>
      </c>
    </row>
    <row r="30" spans="1:28" x14ac:dyDescent="0.2">
      <c r="A30" t="s">
        <v>15</v>
      </c>
      <c r="B30" s="7" t="s">
        <v>440</v>
      </c>
      <c r="E30" s="2">
        <v>4</v>
      </c>
      <c r="F30" s="2">
        <v>4</v>
      </c>
      <c r="G30" s="2">
        <v>3</v>
      </c>
      <c r="H30" s="2">
        <v>6</v>
      </c>
      <c r="I30" s="2">
        <v>8</v>
      </c>
      <c r="L30" s="2">
        <v>8</v>
      </c>
      <c r="O30" s="2">
        <v>8</v>
      </c>
      <c r="R30" s="2">
        <v>5</v>
      </c>
      <c r="X30" s="2">
        <v>7</v>
      </c>
    </row>
    <row r="31" spans="1:28" x14ac:dyDescent="0.2">
      <c r="A31" t="s">
        <v>477</v>
      </c>
      <c r="B31" s="7" t="s">
        <v>533</v>
      </c>
      <c r="P31" s="2">
        <v>5</v>
      </c>
      <c r="S31" s="2">
        <v>5</v>
      </c>
      <c r="Y31" s="2">
        <v>9</v>
      </c>
    </row>
    <row r="32" spans="1:28" x14ac:dyDescent="0.2">
      <c r="A32" t="s">
        <v>155</v>
      </c>
      <c r="B32" s="39" t="s">
        <v>892</v>
      </c>
      <c r="F32" s="2">
        <v>1</v>
      </c>
      <c r="H32" s="2">
        <v>9</v>
      </c>
      <c r="L32" s="2">
        <v>11</v>
      </c>
      <c r="P32" s="2">
        <v>11</v>
      </c>
      <c r="S32" s="2">
        <v>9</v>
      </c>
      <c r="Y32" s="2">
        <v>4</v>
      </c>
    </row>
    <row r="33" spans="1:27" x14ac:dyDescent="0.2">
      <c r="A33" t="s">
        <v>816</v>
      </c>
      <c r="B33" s="39" t="s">
        <v>893</v>
      </c>
      <c r="P33" s="2">
        <v>1</v>
      </c>
    </row>
    <row r="34" spans="1:27" x14ac:dyDescent="0.2">
      <c r="A34" t="s">
        <v>247</v>
      </c>
      <c r="B34" s="7" t="s">
        <v>534</v>
      </c>
      <c r="H34" s="2">
        <v>3</v>
      </c>
      <c r="L34" s="2">
        <v>11</v>
      </c>
      <c r="P34" s="2">
        <v>7</v>
      </c>
      <c r="S34" s="2">
        <v>9</v>
      </c>
      <c r="Y34" s="2">
        <v>1</v>
      </c>
    </row>
    <row r="35" spans="1:27" x14ac:dyDescent="0.2">
      <c r="A35" s="14" t="s">
        <v>551</v>
      </c>
      <c r="B35" s="87" t="s">
        <v>656</v>
      </c>
      <c r="Y35" s="2">
        <v>1</v>
      </c>
    </row>
    <row r="36" spans="1:27" x14ac:dyDescent="0.2">
      <c r="A36" s="14" t="s">
        <v>1770</v>
      </c>
      <c r="B36" s="87" t="s">
        <v>1781</v>
      </c>
      <c r="Y36" s="2">
        <v>1</v>
      </c>
    </row>
    <row r="37" spans="1:27" x14ac:dyDescent="0.2">
      <c r="A37" t="s">
        <v>997</v>
      </c>
      <c r="B37" s="7" t="s">
        <v>683</v>
      </c>
      <c r="S37" s="2">
        <v>1</v>
      </c>
      <c r="Z37"/>
      <c r="AA37"/>
    </row>
    <row r="38" spans="1:27" x14ac:dyDescent="0.2">
      <c r="A38" t="s">
        <v>292</v>
      </c>
      <c r="B38" s="39" t="s">
        <v>342</v>
      </c>
      <c r="H38" s="2">
        <v>1</v>
      </c>
      <c r="L38" s="2">
        <v>3</v>
      </c>
      <c r="P38" s="2">
        <v>2</v>
      </c>
      <c r="S38" s="2">
        <v>1</v>
      </c>
      <c r="Z38"/>
      <c r="AA38"/>
    </row>
    <row r="39" spans="1:27" x14ac:dyDescent="0.2">
      <c r="A39" t="s">
        <v>249</v>
      </c>
      <c r="B39" s="39" t="s">
        <v>630</v>
      </c>
      <c r="H39" s="2">
        <v>7</v>
      </c>
      <c r="L39" s="2">
        <v>1</v>
      </c>
      <c r="P39" s="2">
        <v>16</v>
      </c>
      <c r="S39" s="2">
        <v>3</v>
      </c>
      <c r="Y39" s="2">
        <v>1</v>
      </c>
      <c r="Z39"/>
      <c r="AA39"/>
    </row>
    <row r="40" spans="1:27" x14ac:dyDescent="0.2">
      <c r="A40" t="s">
        <v>287</v>
      </c>
      <c r="B40" s="39" t="s">
        <v>453</v>
      </c>
      <c r="L40" s="2">
        <v>2</v>
      </c>
      <c r="Y40" s="2">
        <v>1</v>
      </c>
      <c r="Z40"/>
      <c r="AA40"/>
    </row>
    <row r="41" spans="1:27" x14ac:dyDescent="0.2">
      <c r="A41" t="s">
        <v>552</v>
      </c>
      <c r="B41" s="7" t="s">
        <v>632</v>
      </c>
      <c r="S41" s="2">
        <v>1</v>
      </c>
      <c r="Y41" s="2">
        <v>2</v>
      </c>
      <c r="Z41"/>
      <c r="AA41"/>
    </row>
    <row r="42" spans="1:27" x14ac:dyDescent="0.2">
      <c r="A42" t="s">
        <v>479</v>
      </c>
      <c r="B42" s="39" t="s">
        <v>480</v>
      </c>
      <c r="P42" s="2">
        <v>2</v>
      </c>
      <c r="S42" s="2">
        <v>1</v>
      </c>
      <c r="Y42" s="2">
        <v>3</v>
      </c>
      <c r="Z42"/>
      <c r="AA42"/>
    </row>
    <row r="43" spans="1:27" x14ac:dyDescent="0.2">
      <c r="A43" t="s">
        <v>481</v>
      </c>
      <c r="B43" s="7" t="s">
        <v>535</v>
      </c>
      <c r="S43" s="2">
        <v>1</v>
      </c>
      <c r="Z43"/>
      <c r="AA43"/>
    </row>
    <row r="44" spans="1:27" x14ac:dyDescent="0.2">
      <c r="A44" t="s">
        <v>173</v>
      </c>
      <c r="B44" s="39" t="s">
        <v>343</v>
      </c>
      <c r="F44" s="2">
        <v>2</v>
      </c>
      <c r="H44" s="2">
        <v>10</v>
      </c>
      <c r="I44" s="2">
        <v>1</v>
      </c>
      <c r="L44" s="2">
        <v>14</v>
      </c>
      <c r="P44" s="2">
        <v>18</v>
      </c>
      <c r="R44" s="2">
        <v>1</v>
      </c>
      <c r="S44" s="2">
        <v>19</v>
      </c>
      <c r="Y44" s="2">
        <v>11</v>
      </c>
      <c r="Z44"/>
      <c r="AA44"/>
    </row>
    <row r="45" spans="1:27" x14ac:dyDescent="0.2">
      <c r="A45" t="s">
        <v>264</v>
      </c>
      <c r="B45" s="39" t="s">
        <v>631</v>
      </c>
      <c r="H45" s="2">
        <v>3</v>
      </c>
      <c r="I45" s="2">
        <v>2</v>
      </c>
      <c r="L45" s="2">
        <v>2</v>
      </c>
      <c r="P45" s="2">
        <v>6</v>
      </c>
      <c r="S45" s="2">
        <v>7</v>
      </c>
      <c r="Y45" s="2">
        <v>5</v>
      </c>
      <c r="Z45"/>
      <c r="AA45"/>
    </row>
    <row r="46" spans="1:27" x14ac:dyDescent="0.2">
      <c r="A46" t="s">
        <v>174</v>
      </c>
      <c r="B46" s="39" t="s">
        <v>341</v>
      </c>
      <c r="F46" s="2">
        <v>2</v>
      </c>
      <c r="H46" s="2">
        <v>4</v>
      </c>
      <c r="I46" s="2">
        <v>1</v>
      </c>
      <c r="L46" s="2">
        <v>5</v>
      </c>
      <c r="P46" s="2">
        <v>6</v>
      </c>
      <c r="S46" s="2">
        <v>10</v>
      </c>
      <c r="Y46" s="2">
        <v>3</v>
      </c>
      <c r="Z46"/>
      <c r="AA46"/>
    </row>
    <row r="47" spans="1:27" x14ac:dyDescent="0.2">
      <c r="A47" t="s">
        <v>269</v>
      </c>
      <c r="B47" s="7" t="s">
        <v>452</v>
      </c>
      <c r="H47" s="2">
        <v>1</v>
      </c>
      <c r="I47" s="2">
        <v>2</v>
      </c>
      <c r="L47" s="2">
        <v>1</v>
      </c>
      <c r="P47" s="2">
        <v>7</v>
      </c>
      <c r="S47" s="2">
        <v>3</v>
      </c>
      <c r="Y47" s="2">
        <v>6</v>
      </c>
      <c r="Z47"/>
      <c r="AA47"/>
    </row>
    <row r="48" spans="1:27" x14ac:dyDescent="0.2">
      <c r="A48" t="s">
        <v>539</v>
      </c>
      <c r="B48" s="7" t="s">
        <v>550</v>
      </c>
      <c r="P48" s="2">
        <v>2</v>
      </c>
      <c r="S48" s="2">
        <v>1</v>
      </c>
      <c r="Y48" s="2">
        <v>2</v>
      </c>
      <c r="Z48"/>
      <c r="AA48"/>
    </row>
    <row r="49" spans="1:27" x14ac:dyDescent="0.2">
      <c r="A49" t="s">
        <v>1804</v>
      </c>
      <c r="B49" s="7" t="s">
        <v>1805</v>
      </c>
      <c r="X49" s="2">
        <v>1</v>
      </c>
      <c r="Y49" s="2">
        <v>1</v>
      </c>
      <c r="Z49"/>
      <c r="AA49"/>
    </row>
    <row r="50" spans="1:27" x14ac:dyDescent="0.2">
      <c r="A50" t="s">
        <v>403</v>
      </c>
      <c r="B50" s="7" t="s">
        <v>415</v>
      </c>
      <c r="E50" s="2">
        <v>1</v>
      </c>
      <c r="P50" s="2">
        <v>1</v>
      </c>
      <c r="S50" s="2">
        <v>1</v>
      </c>
      <c r="Y50" s="2">
        <v>2</v>
      </c>
      <c r="Z50"/>
      <c r="AA50"/>
    </row>
    <row r="51" spans="1:27" x14ac:dyDescent="0.2">
      <c r="A51" t="s">
        <v>686</v>
      </c>
      <c r="B51" s="7" t="s">
        <v>1013</v>
      </c>
      <c r="P51" s="2">
        <v>1</v>
      </c>
      <c r="S51" s="2">
        <v>1</v>
      </c>
      <c r="Z51"/>
      <c r="AA51"/>
    </row>
    <row r="52" spans="1:27" x14ac:dyDescent="0.2">
      <c r="A52" t="s">
        <v>278</v>
      </c>
      <c r="B52" s="7" t="s">
        <v>949</v>
      </c>
      <c r="G52" s="2">
        <v>2</v>
      </c>
      <c r="L52" s="2">
        <v>1</v>
      </c>
      <c r="O52" s="2">
        <v>9</v>
      </c>
      <c r="R52" s="2">
        <v>5</v>
      </c>
      <c r="Z52"/>
      <c r="AA52"/>
    </row>
    <row r="53" spans="1:27" x14ac:dyDescent="0.2">
      <c r="A53" t="s">
        <v>553</v>
      </c>
      <c r="B53" s="7" t="s">
        <v>628</v>
      </c>
      <c r="P53" s="2">
        <v>3</v>
      </c>
      <c r="Y53" s="2">
        <v>6</v>
      </c>
      <c r="Z53"/>
      <c r="AA53"/>
    </row>
    <row r="54" spans="1:27" x14ac:dyDescent="0.2">
      <c r="A54" t="s">
        <v>825</v>
      </c>
      <c r="B54" s="7" t="s">
        <v>907</v>
      </c>
      <c r="P54" s="2">
        <v>4</v>
      </c>
      <c r="S54" s="2">
        <v>12</v>
      </c>
      <c r="Y54" s="2">
        <v>8</v>
      </c>
      <c r="Z54"/>
      <c r="AA54"/>
    </row>
    <row r="55" spans="1:27" x14ac:dyDescent="0.2">
      <c r="A55" t="s">
        <v>5</v>
      </c>
      <c r="B55" s="7" t="s">
        <v>81</v>
      </c>
      <c r="I55" s="2">
        <v>1</v>
      </c>
      <c r="L55" s="2">
        <v>1</v>
      </c>
      <c r="O55" s="2">
        <v>3</v>
      </c>
      <c r="R55" s="2">
        <v>2</v>
      </c>
      <c r="X55" s="2">
        <v>2</v>
      </c>
      <c r="Z55"/>
      <c r="AA55"/>
    </row>
    <row r="56" spans="1:27" x14ac:dyDescent="0.2">
      <c r="A56" s="14" t="s">
        <v>740</v>
      </c>
      <c r="B56" s="87" t="s">
        <v>775</v>
      </c>
      <c r="Y56" s="2">
        <v>1</v>
      </c>
      <c r="Z56"/>
      <c r="AA56"/>
    </row>
    <row r="57" spans="1:27" x14ac:dyDescent="0.2">
      <c r="A57" t="s">
        <v>288</v>
      </c>
      <c r="B57" s="39" t="s">
        <v>340</v>
      </c>
      <c r="L57" s="2">
        <v>1</v>
      </c>
      <c r="Z57"/>
      <c r="AA57"/>
    </row>
    <row r="58" spans="1:27" x14ac:dyDescent="0.2">
      <c r="A58" t="s">
        <v>54</v>
      </c>
      <c r="B58" s="7" t="s">
        <v>870</v>
      </c>
      <c r="H58" s="2">
        <v>2</v>
      </c>
      <c r="L58" s="2">
        <v>7</v>
      </c>
      <c r="O58" s="2">
        <v>10</v>
      </c>
      <c r="P58" s="2">
        <v>1</v>
      </c>
      <c r="Z58"/>
      <c r="AA58"/>
    </row>
    <row r="59" spans="1:27" x14ac:dyDescent="0.2">
      <c r="A59" t="s">
        <v>293</v>
      </c>
      <c r="B59" s="39" t="s">
        <v>356</v>
      </c>
      <c r="H59" s="2">
        <v>6</v>
      </c>
      <c r="L59" s="2">
        <v>10</v>
      </c>
      <c r="P59" s="2">
        <v>6</v>
      </c>
      <c r="S59" s="2">
        <v>5</v>
      </c>
      <c r="Y59" s="2">
        <v>8</v>
      </c>
      <c r="Z59"/>
      <c r="AA59"/>
    </row>
    <row r="60" spans="1:27" x14ac:dyDescent="0.2">
      <c r="A60" t="s">
        <v>1014</v>
      </c>
      <c r="B60" s="7" t="s">
        <v>1026</v>
      </c>
      <c r="O60" s="2">
        <v>1</v>
      </c>
      <c r="X60" s="2">
        <v>1</v>
      </c>
      <c r="Z60"/>
      <c r="AA60"/>
    </row>
    <row r="61" spans="1:27" x14ac:dyDescent="0.2">
      <c r="A61" t="s">
        <v>250</v>
      </c>
      <c r="B61" s="39" t="s">
        <v>954</v>
      </c>
      <c r="L61" s="2">
        <v>1</v>
      </c>
      <c r="Z61"/>
      <c r="AA61"/>
    </row>
    <row r="62" spans="1:27" x14ac:dyDescent="0.2">
      <c r="A62" t="s">
        <v>687</v>
      </c>
      <c r="B62" s="7" t="s">
        <v>705</v>
      </c>
      <c r="S62" s="2">
        <v>1</v>
      </c>
      <c r="Z62"/>
      <c r="AA62"/>
    </row>
    <row r="63" spans="1:27" x14ac:dyDescent="0.2">
      <c r="A63" s="14" t="s">
        <v>555</v>
      </c>
      <c r="B63" s="87" t="s">
        <v>629</v>
      </c>
      <c r="Y63" s="2">
        <v>3</v>
      </c>
      <c r="Z63"/>
      <c r="AA63"/>
    </row>
    <row r="64" spans="1:27" x14ac:dyDescent="0.2">
      <c r="A64" t="s">
        <v>1012</v>
      </c>
      <c r="B64" s="7" t="s">
        <v>527</v>
      </c>
      <c r="S64" s="2">
        <v>2</v>
      </c>
      <c r="Z64"/>
      <c r="AA64"/>
    </row>
    <row r="65" spans="1:27" x14ac:dyDescent="0.2">
      <c r="A65" t="s">
        <v>270</v>
      </c>
      <c r="B65" s="39" t="s">
        <v>355</v>
      </c>
      <c r="H65" s="2">
        <v>6</v>
      </c>
      <c r="L65" s="2">
        <v>13</v>
      </c>
      <c r="P65" s="2">
        <v>13</v>
      </c>
      <c r="S65" s="2">
        <v>16</v>
      </c>
      <c r="Y65" s="2">
        <v>23</v>
      </c>
      <c r="Z65"/>
      <c r="AA65"/>
    </row>
    <row r="66" spans="1:27" x14ac:dyDescent="0.2">
      <c r="A66" t="s">
        <v>286</v>
      </c>
      <c r="B66" s="7" t="s">
        <v>936</v>
      </c>
      <c r="L66" s="2">
        <v>1</v>
      </c>
      <c r="Z66"/>
      <c r="AA66"/>
    </row>
    <row r="67" spans="1:27" x14ac:dyDescent="0.2">
      <c r="A67" s="14" t="s">
        <v>741</v>
      </c>
      <c r="B67" s="87" t="s">
        <v>781</v>
      </c>
      <c r="Y67" s="2">
        <v>2</v>
      </c>
      <c r="Z67"/>
      <c r="AA67"/>
    </row>
    <row r="68" spans="1:27" x14ac:dyDescent="0.2">
      <c r="A68" t="s">
        <v>711</v>
      </c>
      <c r="B68" s="39" t="s">
        <v>723</v>
      </c>
      <c r="P68" s="2">
        <v>1</v>
      </c>
      <c r="Y68" s="2">
        <v>1</v>
      </c>
      <c r="Z68"/>
      <c r="AA68"/>
    </row>
    <row r="69" spans="1:27" x14ac:dyDescent="0.2">
      <c r="A69" t="s">
        <v>6</v>
      </c>
      <c r="B69" s="7" t="s">
        <v>441</v>
      </c>
      <c r="G69" s="2">
        <v>1</v>
      </c>
      <c r="H69" s="2">
        <v>5</v>
      </c>
      <c r="I69" s="2">
        <v>5</v>
      </c>
      <c r="O69" s="2">
        <v>3</v>
      </c>
      <c r="R69" s="2">
        <v>5</v>
      </c>
      <c r="X69" s="2">
        <v>2</v>
      </c>
      <c r="Z69"/>
      <c r="AA69"/>
    </row>
    <row r="70" spans="1:27" x14ac:dyDescent="0.2">
      <c r="A70" t="s">
        <v>556</v>
      </c>
      <c r="B70" s="39" t="s">
        <v>626</v>
      </c>
      <c r="P70" s="2">
        <v>2</v>
      </c>
      <c r="S70" s="2">
        <v>1</v>
      </c>
      <c r="Y70" s="2">
        <v>9</v>
      </c>
      <c r="Z70"/>
      <c r="AA70"/>
    </row>
    <row r="71" spans="1:27" x14ac:dyDescent="0.2">
      <c r="A71" t="s">
        <v>244</v>
      </c>
      <c r="B71" s="39" t="s">
        <v>354</v>
      </c>
      <c r="E71" s="2">
        <v>10</v>
      </c>
      <c r="F71" s="2">
        <v>10</v>
      </c>
      <c r="G71" s="2">
        <v>3</v>
      </c>
      <c r="H71" s="2">
        <v>16</v>
      </c>
      <c r="I71" s="2">
        <v>7</v>
      </c>
      <c r="L71" s="2">
        <v>17</v>
      </c>
      <c r="P71" s="2">
        <v>17</v>
      </c>
      <c r="R71" s="2">
        <v>1</v>
      </c>
      <c r="S71" s="2">
        <v>18</v>
      </c>
      <c r="X71" s="2">
        <v>3</v>
      </c>
      <c r="Y71" s="2">
        <v>19</v>
      </c>
      <c r="Z71"/>
      <c r="AA71"/>
    </row>
    <row r="72" spans="1:27" x14ac:dyDescent="0.2">
      <c r="A72" t="s">
        <v>20</v>
      </c>
      <c r="B72" s="7" t="s">
        <v>319</v>
      </c>
      <c r="E72" s="2">
        <v>5</v>
      </c>
      <c r="F72" s="2">
        <v>5</v>
      </c>
      <c r="G72" s="2">
        <v>7</v>
      </c>
      <c r="H72" s="2">
        <v>6</v>
      </c>
      <c r="I72" s="2">
        <v>7</v>
      </c>
      <c r="L72" s="2">
        <v>7</v>
      </c>
      <c r="O72" s="2">
        <v>8</v>
      </c>
      <c r="R72" s="2">
        <v>7</v>
      </c>
      <c r="X72" s="2">
        <v>8</v>
      </c>
      <c r="Z72"/>
      <c r="AA72"/>
    </row>
    <row r="73" spans="1:27" x14ac:dyDescent="0.2">
      <c r="A73" t="s">
        <v>176</v>
      </c>
      <c r="B73" s="39" t="s">
        <v>353</v>
      </c>
      <c r="F73" s="2">
        <v>7</v>
      </c>
      <c r="H73" s="2">
        <v>9</v>
      </c>
      <c r="I73" s="2">
        <v>5</v>
      </c>
      <c r="L73" s="2">
        <v>11</v>
      </c>
      <c r="P73" s="2">
        <v>18</v>
      </c>
      <c r="R73" s="2">
        <v>2</v>
      </c>
      <c r="S73" s="2">
        <v>17</v>
      </c>
      <c r="X73" s="2">
        <v>1</v>
      </c>
      <c r="Y73" s="2">
        <v>13</v>
      </c>
      <c r="Z73"/>
      <c r="AA73"/>
    </row>
    <row r="74" spans="1:27" x14ac:dyDescent="0.2">
      <c r="A74" t="s">
        <v>294</v>
      </c>
      <c r="B74" s="7" t="s">
        <v>450</v>
      </c>
      <c r="H74" s="2">
        <v>3</v>
      </c>
      <c r="L74" s="2">
        <v>10</v>
      </c>
      <c r="P74" s="2">
        <v>12</v>
      </c>
      <c r="S74" s="2">
        <v>8</v>
      </c>
      <c r="Y74" s="2">
        <v>6</v>
      </c>
      <c r="Z74"/>
      <c r="AA74"/>
    </row>
    <row r="75" spans="1:27" x14ac:dyDescent="0.2">
      <c r="A75" s="14" t="s">
        <v>407</v>
      </c>
      <c r="B75" s="87" t="s">
        <v>419</v>
      </c>
      <c r="Y75" s="2">
        <v>4</v>
      </c>
      <c r="Z75"/>
      <c r="AA75"/>
    </row>
    <row r="76" spans="1:27" x14ac:dyDescent="0.2">
      <c r="A76" s="14" t="s">
        <v>559</v>
      </c>
      <c r="B76" s="87" t="s">
        <v>649</v>
      </c>
      <c r="Y76" s="2">
        <v>1</v>
      </c>
      <c r="Z76"/>
      <c r="AA76"/>
    </row>
    <row r="77" spans="1:27" x14ac:dyDescent="0.2">
      <c r="A77" s="14" t="s">
        <v>483</v>
      </c>
      <c r="B77" s="87" t="s">
        <v>521</v>
      </c>
      <c r="Y77" s="2">
        <v>7</v>
      </c>
      <c r="Z77"/>
      <c r="AA77"/>
    </row>
    <row r="78" spans="1:27" x14ac:dyDescent="0.2">
      <c r="A78" t="s">
        <v>295</v>
      </c>
      <c r="B78" s="39" t="s">
        <v>352</v>
      </c>
      <c r="F78" s="2">
        <v>3</v>
      </c>
      <c r="H78" s="2">
        <v>3</v>
      </c>
      <c r="L78" s="2">
        <v>2</v>
      </c>
      <c r="P78" s="2">
        <v>3</v>
      </c>
      <c r="S78" s="2">
        <v>4</v>
      </c>
      <c r="Y78" s="2">
        <v>5</v>
      </c>
      <c r="Z78"/>
      <c r="AA78"/>
    </row>
    <row r="79" spans="1:27" x14ac:dyDescent="0.2">
      <c r="A79" s="14" t="s">
        <v>828</v>
      </c>
      <c r="B79" s="87" t="s">
        <v>906</v>
      </c>
      <c r="Y79" s="2">
        <v>1</v>
      </c>
      <c r="Z79"/>
      <c r="AA79"/>
    </row>
    <row r="80" spans="1:27" x14ac:dyDescent="0.2">
      <c r="A80" s="14" t="s">
        <v>1339</v>
      </c>
      <c r="B80" s="87" t="s">
        <v>1614</v>
      </c>
      <c r="Y80" s="2">
        <v>1</v>
      </c>
      <c r="Z80"/>
      <c r="AA80"/>
    </row>
    <row r="81" spans="1:27" x14ac:dyDescent="0.2">
      <c r="A81" t="s">
        <v>216</v>
      </c>
      <c r="B81" s="7" t="s">
        <v>351</v>
      </c>
      <c r="H81" s="2">
        <v>2</v>
      </c>
      <c r="L81" s="2">
        <v>6</v>
      </c>
      <c r="P81" s="2">
        <v>6</v>
      </c>
      <c r="S81" s="2">
        <v>8</v>
      </c>
      <c r="Y81" s="2">
        <v>9</v>
      </c>
      <c r="Z81"/>
      <c r="AA81"/>
    </row>
    <row r="82" spans="1:27" x14ac:dyDescent="0.2">
      <c r="A82" t="s">
        <v>177</v>
      </c>
      <c r="B82" s="7" t="s">
        <v>522</v>
      </c>
      <c r="E82" s="2">
        <v>2</v>
      </c>
      <c r="F82" s="2">
        <v>2</v>
      </c>
      <c r="G82" s="2">
        <v>2</v>
      </c>
      <c r="H82" s="2">
        <v>4</v>
      </c>
      <c r="I82" s="2">
        <v>1</v>
      </c>
      <c r="L82" s="2">
        <v>3</v>
      </c>
      <c r="P82" s="2">
        <v>5</v>
      </c>
      <c r="R82" s="2">
        <v>3</v>
      </c>
      <c r="S82" s="2">
        <v>5</v>
      </c>
      <c r="X82" s="2">
        <v>1</v>
      </c>
      <c r="Y82" s="2">
        <v>2</v>
      </c>
      <c r="Z82"/>
      <c r="AA82"/>
    </row>
    <row r="83" spans="1:27" x14ac:dyDescent="0.2">
      <c r="A83" t="s">
        <v>251</v>
      </c>
      <c r="B83" s="39" t="s">
        <v>350</v>
      </c>
      <c r="L83" s="2">
        <v>3</v>
      </c>
      <c r="P83" s="2">
        <v>2</v>
      </c>
      <c r="S83" s="2">
        <v>1</v>
      </c>
      <c r="Z83"/>
      <c r="AA83"/>
    </row>
    <row r="84" spans="1:27" x14ac:dyDescent="0.2">
      <c r="A84" t="s">
        <v>25</v>
      </c>
      <c r="B84" s="7" t="s">
        <v>874</v>
      </c>
      <c r="L84" s="2">
        <v>1</v>
      </c>
      <c r="O84" s="2">
        <v>2</v>
      </c>
      <c r="Z84"/>
      <c r="AA84"/>
    </row>
    <row r="85" spans="1:27" x14ac:dyDescent="0.2">
      <c r="A85" s="14" t="s">
        <v>1790</v>
      </c>
      <c r="B85" s="87" t="s">
        <v>1788</v>
      </c>
      <c r="Y85" s="2">
        <v>1</v>
      </c>
      <c r="Z85"/>
      <c r="AA85"/>
    </row>
    <row r="86" spans="1:27" x14ac:dyDescent="0.2">
      <c r="A86" t="s">
        <v>791</v>
      </c>
      <c r="B86" s="39" t="s">
        <v>803</v>
      </c>
      <c r="P86" s="2">
        <v>1</v>
      </c>
      <c r="S86" s="2">
        <v>5</v>
      </c>
      <c r="Y86" s="2">
        <v>8</v>
      </c>
      <c r="Z86"/>
      <c r="AA86"/>
    </row>
    <row r="87" spans="1:27" x14ac:dyDescent="0.2">
      <c r="A87" s="14" t="s">
        <v>1036</v>
      </c>
      <c r="B87" s="87" t="s">
        <v>1043</v>
      </c>
      <c r="Y87" s="2">
        <v>2</v>
      </c>
      <c r="Z87"/>
      <c r="AA87"/>
    </row>
    <row r="88" spans="1:27" x14ac:dyDescent="0.2">
      <c r="A88" s="14" t="s">
        <v>485</v>
      </c>
      <c r="B88" s="87" t="s">
        <v>524</v>
      </c>
      <c r="Y88" s="2">
        <v>1</v>
      </c>
      <c r="Z88"/>
      <c r="AA88"/>
    </row>
    <row r="89" spans="1:27" x14ac:dyDescent="0.2">
      <c r="A89" s="14" t="s">
        <v>315</v>
      </c>
      <c r="B89" s="87" t="s">
        <v>625</v>
      </c>
      <c r="Y89" s="2">
        <v>4</v>
      </c>
      <c r="Z89"/>
      <c r="AA89"/>
    </row>
    <row r="90" spans="1:27" x14ac:dyDescent="0.2">
      <c r="A90" t="s">
        <v>713</v>
      </c>
      <c r="B90" s="7" t="s">
        <v>722</v>
      </c>
      <c r="S90" s="2">
        <v>3</v>
      </c>
      <c r="Z90"/>
      <c r="AA90"/>
    </row>
    <row r="91" spans="1:27" x14ac:dyDescent="0.2">
      <c r="A91" t="s">
        <v>156</v>
      </c>
      <c r="B91" s="39" t="s">
        <v>420</v>
      </c>
      <c r="F91" s="2">
        <v>1</v>
      </c>
      <c r="H91" s="2">
        <v>2</v>
      </c>
      <c r="P91" s="2">
        <v>3</v>
      </c>
      <c r="S91" s="2">
        <v>4</v>
      </c>
      <c r="Y91" s="2">
        <v>2</v>
      </c>
    </row>
    <row r="92" spans="1:27" x14ac:dyDescent="0.2">
      <c r="A92" t="s">
        <v>245</v>
      </c>
      <c r="B92" s="7" t="s">
        <v>327</v>
      </c>
      <c r="E92" s="2">
        <v>4</v>
      </c>
      <c r="F92" s="2">
        <v>5</v>
      </c>
      <c r="G92" s="2">
        <v>5</v>
      </c>
      <c r="H92" s="2">
        <v>7</v>
      </c>
      <c r="I92" s="2">
        <v>10</v>
      </c>
      <c r="L92" s="2">
        <v>5</v>
      </c>
      <c r="O92" s="2">
        <v>9</v>
      </c>
      <c r="R92" s="2">
        <v>9</v>
      </c>
      <c r="X92" s="2">
        <v>2</v>
      </c>
    </row>
    <row r="93" spans="1:27" x14ac:dyDescent="0.2">
      <c r="A93" t="s">
        <v>122</v>
      </c>
      <c r="B93" s="7" t="s">
        <v>884</v>
      </c>
      <c r="F93" s="2">
        <v>1</v>
      </c>
      <c r="G93" s="2">
        <v>1</v>
      </c>
      <c r="H93" s="2">
        <v>2</v>
      </c>
      <c r="I93" s="2">
        <v>2</v>
      </c>
      <c r="L93" s="2">
        <v>2</v>
      </c>
      <c r="O93" s="2">
        <v>3</v>
      </c>
      <c r="R93" s="2">
        <v>4</v>
      </c>
      <c r="X93" s="2">
        <v>2</v>
      </c>
    </row>
    <row r="94" spans="1:27" x14ac:dyDescent="0.2">
      <c r="A94" s="14" t="s">
        <v>832</v>
      </c>
      <c r="B94" s="87" t="s">
        <v>903</v>
      </c>
      <c r="Y94" s="2">
        <v>3</v>
      </c>
    </row>
    <row r="95" spans="1:27" x14ac:dyDescent="0.2">
      <c r="A95" t="s">
        <v>486</v>
      </c>
      <c r="B95" s="39" t="s">
        <v>525</v>
      </c>
      <c r="P95" s="2">
        <v>20</v>
      </c>
      <c r="S95" s="2">
        <v>17</v>
      </c>
      <c r="Y95" s="2">
        <v>21</v>
      </c>
    </row>
    <row r="96" spans="1:27" x14ac:dyDescent="0.2">
      <c r="A96" t="s">
        <v>130</v>
      </c>
      <c r="B96" s="39" t="s">
        <v>349</v>
      </c>
      <c r="F96" s="2">
        <v>1</v>
      </c>
      <c r="H96" s="2">
        <v>1</v>
      </c>
      <c r="L96" s="2">
        <v>3</v>
      </c>
      <c r="P96" s="2">
        <v>3</v>
      </c>
      <c r="R96" s="2">
        <v>3</v>
      </c>
      <c r="S96" s="2">
        <v>5</v>
      </c>
      <c r="X96" s="2">
        <v>6</v>
      </c>
      <c r="Y96" s="2">
        <v>2</v>
      </c>
    </row>
    <row r="97" spans="1:27" x14ac:dyDescent="0.2">
      <c r="A97" t="s">
        <v>179</v>
      </c>
      <c r="B97" s="39" t="s">
        <v>348</v>
      </c>
      <c r="H97" s="2">
        <v>2</v>
      </c>
      <c r="L97" s="2">
        <v>7</v>
      </c>
      <c r="P97" s="2">
        <v>5</v>
      </c>
      <c r="S97" s="2">
        <v>7</v>
      </c>
      <c r="Y97" s="2">
        <v>2</v>
      </c>
    </row>
    <row r="98" spans="1:27" x14ac:dyDescent="0.2">
      <c r="A98" t="s">
        <v>234</v>
      </c>
      <c r="B98" s="39" t="s">
        <v>448</v>
      </c>
      <c r="F98" s="2">
        <v>13</v>
      </c>
      <c r="H98" s="2">
        <v>18</v>
      </c>
      <c r="I98" s="2">
        <v>5</v>
      </c>
      <c r="L98" s="2">
        <v>21</v>
      </c>
      <c r="P98" s="2">
        <v>22</v>
      </c>
      <c r="R98" s="2">
        <v>1</v>
      </c>
      <c r="S98" s="2">
        <v>25</v>
      </c>
      <c r="Y98" s="2">
        <v>20</v>
      </c>
      <c r="Z98"/>
      <c r="AA98"/>
    </row>
    <row r="99" spans="1:27" x14ac:dyDescent="0.2">
      <c r="A99" t="s">
        <v>568</v>
      </c>
      <c r="B99" s="7" t="s">
        <v>622</v>
      </c>
      <c r="S99" s="2">
        <v>1</v>
      </c>
      <c r="Z99"/>
      <c r="AA99"/>
    </row>
    <row r="100" spans="1:27" x14ac:dyDescent="0.2">
      <c r="A100" t="s">
        <v>1357</v>
      </c>
      <c r="B100" s="7" t="s">
        <v>1359</v>
      </c>
      <c r="R100" s="2">
        <v>1</v>
      </c>
      <c r="Z100"/>
      <c r="AA100"/>
    </row>
    <row r="101" spans="1:27" x14ac:dyDescent="0.2">
      <c r="A101" t="s">
        <v>123</v>
      </c>
      <c r="B101" s="7" t="s">
        <v>347</v>
      </c>
      <c r="F101" s="2">
        <v>2</v>
      </c>
      <c r="H101" s="2">
        <v>1</v>
      </c>
      <c r="P101" s="2">
        <v>2</v>
      </c>
      <c r="S101" s="2">
        <v>1</v>
      </c>
      <c r="Z101"/>
      <c r="AA101"/>
    </row>
    <row r="102" spans="1:27" x14ac:dyDescent="0.2">
      <c r="A102" s="14" t="s">
        <v>1774</v>
      </c>
      <c r="B102" s="87" t="s">
        <v>1773</v>
      </c>
      <c r="Y102" s="2">
        <v>1</v>
      </c>
      <c r="Z102"/>
      <c r="AA102"/>
    </row>
    <row r="103" spans="1:27" x14ac:dyDescent="0.2">
      <c r="A103" s="14" t="s">
        <v>1787</v>
      </c>
      <c r="B103" s="87" t="s">
        <v>46</v>
      </c>
      <c r="Y103" s="2">
        <v>1</v>
      </c>
      <c r="Z103"/>
      <c r="AA103"/>
    </row>
    <row r="104" spans="1:27" x14ac:dyDescent="0.2">
      <c r="A104" t="s">
        <v>858</v>
      </c>
      <c r="B104" s="7" t="s">
        <v>46</v>
      </c>
      <c r="F104" s="2">
        <v>1</v>
      </c>
      <c r="L104" s="2">
        <v>2</v>
      </c>
      <c r="S104" s="2">
        <v>1</v>
      </c>
      <c r="Z104"/>
      <c r="AA104"/>
    </row>
    <row r="105" spans="1:27" x14ac:dyDescent="0.2">
      <c r="A105" t="s">
        <v>303</v>
      </c>
      <c r="B105" s="7" t="s">
        <v>421</v>
      </c>
      <c r="H105" s="2">
        <v>2</v>
      </c>
      <c r="L105" s="2">
        <v>2</v>
      </c>
      <c r="P105" s="2">
        <v>2</v>
      </c>
      <c r="S105" s="2">
        <v>6</v>
      </c>
      <c r="Z105"/>
      <c r="AA105"/>
    </row>
    <row r="106" spans="1:27" x14ac:dyDescent="0.2">
      <c r="A106" t="s">
        <v>182</v>
      </c>
      <c r="B106" s="39" t="s">
        <v>526</v>
      </c>
      <c r="H106" s="2">
        <v>9</v>
      </c>
      <c r="L106" s="2">
        <v>10</v>
      </c>
      <c r="P106" s="2">
        <v>17</v>
      </c>
      <c r="S106" s="2">
        <v>16</v>
      </c>
      <c r="Y106" s="2">
        <v>14</v>
      </c>
      <c r="Z106"/>
      <c r="AA106"/>
    </row>
    <row r="107" spans="1:27" x14ac:dyDescent="0.2">
      <c r="A107" t="s">
        <v>408</v>
      </c>
      <c r="B107" s="39" t="s">
        <v>422</v>
      </c>
      <c r="P107" s="2">
        <v>4</v>
      </c>
      <c r="S107" s="2">
        <v>7</v>
      </c>
      <c r="Z107"/>
      <c r="AA107"/>
    </row>
    <row r="108" spans="1:27" x14ac:dyDescent="0.2">
      <c r="A108" t="s">
        <v>296</v>
      </c>
      <c r="B108" s="39" t="s">
        <v>547</v>
      </c>
      <c r="H108" s="2">
        <v>13</v>
      </c>
      <c r="L108" s="2">
        <v>20</v>
      </c>
      <c r="P108" s="2">
        <v>19</v>
      </c>
      <c r="S108" s="2">
        <v>22</v>
      </c>
      <c r="Y108" s="2">
        <v>21</v>
      </c>
      <c r="Z108"/>
      <c r="AA108"/>
    </row>
    <row r="109" spans="1:27" x14ac:dyDescent="0.2">
      <c r="A109" t="s">
        <v>132</v>
      </c>
      <c r="B109" s="7" t="s">
        <v>330</v>
      </c>
      <c r="E109" s="2">
        <v>1</v>
      </c>
      <c r="R109" s="2">
        <v>2</v>
      </c>
      <c r="Z109"/>
      <c r="AA109"/>
    </row>
    <row r="110" spans="1:27" x14ac:dyDescent="0.2">
      <c r="A110" t="s">
        <v>668</v>
      </c>
      <c r="B110" s="39" t="s">
        <v>678</v>
      </c>
      <c r="P110" s="2">
        <v>1</v>
      </c>
      <c r="Y110" s="2">
        <v>1</v>
      </c>
      <c r="Z110" s="14"/>
      <c r="AA110" s="87"/>
    </row>
    <row r="111" spans="1:27" x14ac:dyDescent="0.2">
      <c r="A111" t="s">
        <v>183</v>
      </c>
      <c r="B111" s="39" t="s">
        <v>345</v>
      </c>
      <c r="F111" s="2">
        <v>2</v>
      </c>
      <c r="H111" s="2">
        <v>6</v>
      </c>
      <c r="I111" s="2">
        <v>1</v>
      </c>
      <c r="L111" s="2">
        <v>5</v>
      </c>
      <c r="P111" s="2">
        <v>9</v>
      </c>
      <c r="S111" s="2">
        <v>8</v>
      </c>
      <c r="Z111" s="14"/>
      <c r="AA111" s="87"/>
    </row>
    <row r="112" spans="1:27" x14ac:dyDescent="0.2">
      <c r="A112" t="s">
        <v>252</v>
      </c>
      <c r="B112" s="39" t="s">
        <v>528</v>
      </c>
      <c r="F112" s="2">
        <v>1</v>
      </c>
      <c r="I112" s="2">
        <v>1</v>
      </c>
      <c r="L112" s="2">
        <v>2</v>
      </c>
      <c r="P112" s="2">
        <v>4</v>
      </c>
      <c r="S112" s="2">
        <v>3</v>
      </c>
      <c r="Y112" s="2">
        <v>2</v>
      </c>
      <c r="Z112"/>
      <c r="AA112"/>
    </row>
    <row r="113" spans="1:27" x14ac:dyDescent="0.2">
      <c r="A113" t="s">
        <v>129</v>
      </c>
      <c r="B113" s="7" t="s">
        <v>1358</v>
      </c>
      <c r="E113" s="2">
        <v>3</v>
      </c>
      <c r="F113" s="2">
        <v>1</v>
      </c>
      <c r="G113" s="2">
        <v>2</v>
      </c>
      <c r="H113" s="2">
        <v>2</v>
      </c>
      <c r="I113" s="2">
        <v>2</v>
      </c>
      <c r="L113" s="2">
        <v>5</v>
      </c>
      <c r="O113" s="2">
        <v>1</v>
      </c>
      <c r="P113" s="2">
        <v>5</v>
      </c>
      <c r="R113" s="2">
        <v>1</v>
      </c>
      <c r="S113" s="2">
        <v>5</v>
      </c>
      <c r="Z113"/>
      <c r="AA113"/>
    </row>
    <row r="114" spans="1:27" x14ac:dyDescent="0.2">
      <c r="A114" t="s">
        <v>1341</v>
      </c>
      <c r="B114" s="7" t="s">
        <v>1352</v>
      </c>
      <c r="S114" s="2">
        <v>2</v>
      </c>
      <c r="Z114"/>
      <c r="AA114"/>
    </row>
    <row r="115" spans="1:27" x14ac:dyDescent="0.2">
      <c r="A115" t="s">
        <v>742</v>
      </c>
      <c r="B115" s="7" t="s">
        <v>780</v>
      </c>
      <c r="S115" s="2">
        <v>3</v>
      </c>
      <c r="Y115" s="2">
        <v>3</v>
      </c>
      <c r="Z115"/>
      <c r="AA115"/>
    </row>
    <row r="116" spans="1:27" x14ac:dyDescent="0.2">
      <c r="A116" t="s">
        <v>487</v>
      </c>
      <c r="B116" s="7" t="s">
        <v>529</v>
      </c>
      <c r="P116" s="2">
        <v>1</v>
      </c>
      <c r="S116" s="2">
        <v>2</v>
      </c>
      <c r="Y116" s="2">
        <v>6</v>
      </c>
      <c r="Z116"/>
      <c r="AA116"/>
    </row>
    <row r="117" spans="1:27" x14ac:dyDescent="0.2">
      <c r="A117" t="s">
        <v>397</v>
      </c>
      <c r="B117" s="7" t="s">
        <v>379</v>
      </c>
      <c r="P117" s="2">
        <v>2</v>
      </c>
      <c r="S117" s="2">
        <v>3</v>
      </c>
      <c r="Y117" s="2">
        <v>1</v>
      </c>
      <c r="Z117"/>
      <c r="AA117"/>
    </row>
    <row r="118" spans="1:27" x14ac:dyDescent="0.2">
      <c r="A118" t="s">
        <v>409</v>
      </c>
      <c r="B118" s="7" t="s">
        <v>423</v>
      </c>
      <c r="P118" s="2">
        <v>2</v>
      </c>
      <c r="S118" s="2">
        <v>4</v>
      </c>
      <c r="Y118" s="2">
        <v>5</v>
      </c>
      <c r="Z118"/>
      <c r="AA118"/>
    </row>
    <row r="119" spans="1:27" x14ac:dyDescent="0.2">
      <c r="A119" t="s">
        <v>1063</v>
      </c>
      <c r="B119" s="7" t="s">
        <v>1372</v>
      </c>
      <c r="S119" s="2">
        <v>4</v>
      </c>
      <c r="Y119" s="2">
        <v>1</v>
      </c>
      <c r="Z119"/>
      <c r="AA119"/>
    </row>
    <row r="120" spans="1:27" x14ac:dyDescent="0.2">
      <c r="A120" s="14" t="s">
        <v>744</v>
      </c>
      <c r="B120" s="87" t="s">
        <v>779</v>
      </c>
      <c r="Y120" s="2">
        <v>3</v>
      </c>
      <c r="Z120"/>
      <c r="AA120"/>
    </row>
    <row r="121" spans="1:27" x14ac:dyDescent="0.2">
      <c r="A121" s="14" t="s">
        <v>1181</v>
      </c>
      <c r="B121" s="7" t="s">
        <v>1185</v>
      </c>
      <c r="S121" s="2">
        <v>1</v>
      </c>
      <c r="Y121" s="2">
        <v>1</v>
      </c>
      <c r="Z121"/>
      <c r="AA121"/>
    </row>
    <row r="122" spans="1:27" x14ac:dyDescent="0.2">
      <c r="A122" t="s">
        <v>279</v>
      </c>
      <c r="B122" s="7" t="s">
        <v>951</v>
      </c>
      <c r="G122" s="2">
        <v>1</v>
      </c>
      <c r="Z122"/>
      <c r="AA122"/>
    </row>
    <row r="123" spans="1:27" x14ac:dyDescent="0.2">
      <c r="A123" s="14" t="s">
        <v>1442</v>
      </c>
      <c r="B123" s="87" t="s">
        <v>424</v>
      </c>
      <c r="Y123" s="2">
        <v>3</v>
      </c>
      <c r="Z123"/>
      <c r="AA123"/>
    </row>
    <row r="124" spans="1:27" x14ac:dyDescent="0.2">
      <c r="A124" t="s">
        <v>290</v>
      </c>
      <c r="B124" s="39" t="s">
        <v>764</v>
      </c>
      <c r="L124" s="2">
        <v>1</v>
      </c>
      <c r="P124" s="2">
        <v>1</v>
      </c>
      <c r="S124" s="2">
        <v>1</v>
      </c>
      <c r="Y124" s="2">
        <v>1</v>
      </c>
      <c r="Z124"/>
      <c r="AA124"/>
    </row>
    <row r="125" spans="1:27" x14ac:dyDescent="0.2">
      <c r="A125" t="s">
        <v>569</v>
      </c>
      <c r="B125" s="39" t="s">
        <v>634</v>
      </c>
      <c r="P125" s="2">
        <v>1</v>
      </c>
      <c r="Z125"/>
      <c r="AA125"/>
    </row>
    <row r="126" spans="1:27" x14ac:dyDescent="0.2">
      <c r="A126" t="s">
        <v>185</v>
      </c>
      <c r="B126" s="39" t="s">
        <v>380</v>
      </c>
      <c r="E126" s="2">
        <v>7</v>
      </c>
      <c r="F126" s="2">
        <v>2</v>
      </c>
      <c r="G126" s="2">
        <v>3</v>
      </c>
      <c r="H126" s="2">
        <v>7</v>
      </c>
      <c r="I126" s="2">
        <v>3</v>
      </c>
      <c r="L126" s="2">
        <v>7</v>
      </c>
      <c r="O126" s="2">
        <v>2</v>
      </c>
      <c r="P126" s="2">
        <v>5</v>
      </c>
      <c r="R126" s="2">
        <v>2</v>
      </c>
      <c r="S126" s="2">
        <v>5</v>
      </c>
      <c r="X126" s="2">
        <v>2</v>
      </c>
      <c r="Y126" s="2">
        <v>3</v>
      </c>
      <c r="Z126"/>
      <c r="AA126"/>
    </row>
    <row r="127" spans="1:27" x14ac:dyDescent="0.2">
      <c r="A127" t="s">
        <v>834</v>
      </c>
      <c r="B127" s="7" t="s">
        <v>914</v>
      </c>
      <c r="L127" s="2">
        <v>1</v>
      </c>
      <c r="P127" s="2">
        <v>9</v>
      </c>
      <c r="S127" s="2">
        <v>2</v>
      </c>
      <c r="Y127" s="2">
        <v>1</v>
      </c>
      <c r="Z127"/>
      <c r="AA127"/>
    </row>
    <row r="128" spans="1:27" x14ac:dyDescent="0.2">
      <c r="A128" t="s">
        <v>714</v>
      </c>
      <c r="B128" s="7" t="s">
        <v>721</v>
      </c>
      <c r="S128" s="2">
        <v>3</v>
      </c>
      <c r="Z128"/>
      <c r="AA128"/>
    </row>
    <row r="129" spans="1:27" x14ac:dyDescent="0.2">
      <c r="A129" t="s">
        <v>489</v>
      </c>
      <c r="B129" s="7" t="s">
        <v>531</v>
      </c>
      <c r="S129" s="2">
        <v>5</v>
      </c>
      <c r="Z129"/>
      <c r="AA129"/>
    </row>
    <row r="130" spans="1:27" x14ac:dyDescent="0.2">
      <c r="A130" t="s">
        <v>28</v>
      </c>
      <c r="B130" s="7" t="s">
        <v>332</v>
      </c>
      <c r="E130" s="2">
        <v>5</v>
      </c>
      <c r="F130" s="2">
        <v>5</v>
      </c>
      <c r="G130" s="2">
        <v>26</v>
      </c>
      <c r="H130" s="2">
        <v>3</v>
      </c>
      <c r="I130" s="2">
        <v>6</v>
      </c>
      <c r="L130" s="2">
        <v>9</v>
      </c>
      <c r="O130" s="2">
        <v>12</v>
      </c>
      <c r="R130" s="2">
        <v>6</v>
      </c>
      <c r="X130" s="2">
        <v>2</v>
      </c>
      <c r="Z130"/>
      <c r="AA130"/>
    </row>
    <row r="131" spans="1:27" x14ac:dyDescent="0.2">
      <c r="A131" t="s">
        <v>570</v>
      </c>
      <c r="B131" s="7" t="s">
        <v>633</v>
      </c>
      <c r="S131" s="2">
        <v>1</v>
      </c>
      <c r="Y131" s="2">
        <v>1</v>
      </c>
      <c r="Z131"/>
      <c r="AA131"/>
    </row>
    <row r="132" spans="1:27" x14ac:dyDescent="0.2">
      <c r="A132" s="14" t="s">
        <v>1791</v>
      </c>
      <c r="B132" s="87" t="s">
        <v>1432</v>
      </c>
      <c r="Y132" s="2">
        <v>1</v>
      </c>
      <c r="Z132"/>
      <c r="AA132"/>
    </row>
    <row r="133" spans="1:27" x14ac:dyDescent="0.2">
      <c r="A133" t="s">
        <v>282</v>
      </c>
      <c r="B133" s="7" t="s">
        <v>446</v>
      </c>
      <c r="H133" s="2">
        <v>1</v>
      </c>
      <c r="P133" s="2">
        <v>1</v>
      </c>
      <c r="Y133" s="2">
        <v>1</v>
      </c>
      <c r="Z133"/>
      <c r="AA133"/>
    </row>
    <row r="134" spans="1:27" x14ac:dyDescent="0.2">
      <c r="A134" t="s">
        <v>29</v>
      </c>
      <c r="B134" s="7" t="s">
        <v>333</v>
      </c>
      <c r="E134" s="2">
        <v>2</v>
      </c>
      <c r="F134" s="2">
        <v>21</v>
      </c>
      <c r="G134" s="2">
        <v>18</v>
      </c>
      <c r="H134" s="2">
        <v>14</v>
      </c>
      <c r="I134" s="2">
        <v>21</v>
      </c>
      <c r="L134" s="2">
        <v>20</v>
      </c>
      <c r="O134" s="2">
        <v>21</v>
      </c>
      <c r="P134" s="2">
        <v>6</v>
      </c>
      <c r="R134" s="2">
        <v>12</v>
      </c>
      <c r="S134" s="2">
        <v>2</v>
      </c>
      <c r="Y134" s="2">
        <v>1</v>
      </c>
      <c r="Z134"/>
      <c r="AA134"/>
    </row>
    <row r="135" spans="1:27" x14ac:dyDescent="0.2">
      <c r="A135" t="s">
        <v>571</v>
      </c>
      <c r="B135" s="7" t="s">
        <v>635</v>
      </c>
      <c r="S135" s="2">
        <v>2</v>
      </c>
      <c r="Z135"/>
      <c r="AA135"/>
    </row>
    <row r="136" spans="1:27" x14ac:dyDescent="0.2">
      <c r="A136" t="s">
        <v>253</v>
      </c>
      <c r="B136" s="39" t="s">
        <v>377</v>
      </c>
      <c r="L136" s="2">
        <v>1</v>
      </c>
      <c r="P136" s="2">
        <v>3</v>
      </c>
      <c r="R136" s="2">
        <v>1</v>
      </c>
      <c r="S136" s="2">
        <v>3</v>
      </c>
      <c r="Z136"/>
      <c r="AA136"/>
    </row>
    <row r="137" spans="1:27" x14ac:dyDescent="0.2">
      <c r="A137" t="s">
        <v>186</v>
      </c>
      <c r="B137" s="39" t="s">
        <v>376</v>
      </c>
      <c r="H137" s="2">
        <v>2</v>
      </c>
      <c r="L137" s="2">
        <v>1</v>
      </c>
      <c r="P137" s="2">
        <v>6</v>
      </c>
      <c r="S137" s="2">
        <v>7</v>
      </c>
      <c r="Y137" s="2">
        <v>19</v>
      </c>
      <c r="Z137"/>
      <c r="AA137"/>
    </row>
    <row r="138" spans="1:27" x14ac:dyDescent="0.2">
      <c r="A138" t="s">
        <v>297</v>
      </c>
      <c r="B138" s="39" t="s">
        <v>519</v>
      </c>
      <c r="H138" s="2">
        <v>4</v>
      </c>
      <c r="L138" s="2">
        <v>4</v>
      </c>
      <c r="P138" s="2">
        <v>11</v>
      </c>
      <c r="S138" s="2">
        <v>12</v>
      </c>
      <c r="Y138" s="2">
        <v>7</v>
      </c>
      <c r="Z138"/>
      <c r="AA138"/>
    </row>
    <row r="139" spans="1:27" x14ac:dyDescent="0.2">
      <c r="A139" s="14" t="s">
        <v>688</v>
      </c>
      <c r="B139" s="87" t="s">
        <v>704</v>
      </c>
      <c r="Y139" s="2">
        <v>1</v>
      </c>
      <c r="Z139"/>
      <c r="AA139"/>
    </row>
    <row r="140" spans="1:27" x14ac:dyDescent="0.2">
      <c r="A140" t="s">
        <v>859</v>
      </c>
      <c r="B140" s="7" t="s">
        <v>630</v>
      </c>
      <c r="F140" s="2">
        <v>2</v>
      </c>
      <c r="Z140"/>
      <c r="AA140"/>
    </row>
    <row r="141" spans="1:27" x14ac:dyDescent="0.2">
      <c r="A141" t="s">
        <v>1328</v>
      </c>
      <c r="B141" s="7" t="s">
        <v>1336</v>
      </c>
      <c r="R141" s="2">
        <v>3</v>
      </c>
      <c r="Z141"/>
      <c r="AA141"/>
    </row>
    <row r="142" spans="1:27" x14ac:dyDescent="0.2">
      <c r="A142" t="s">
        <v>187</v>
      </c>
      <c r="B142" s="39" t="s">
        <v>375</v>
      </c>
      <c r="H142" s="2">
        <v>6</v>
      </c>
      <c r="L142" s="2">
        <v>9</v>
      </c>
      <c r="P142" s="2">
        <v>8</v>
      </c>
      <c r="S142" s="2">
        <v>2</v>
      </c>
      <c r="Y142" s="2">
        <v>1</v>
      </c>
      <c r="Z142"/>
      <c r="AA142"/>
    </row>
    <row r="143" spans="1:27" x14ac:dyDescent="0.2">
      <c r="A143" t="s">
        <v>572</v>
      </c>
      <c r="B143" s="7" t="s">
        <v>623</v>
      </c>
      <c r="S143" s="2">
        <v>3</v>
      </c>
    </row>
    <row r="144" spans="1:27" x14ac:dyDescent="0.2">
      <c r="A144" t="s">
        <v>410</v>
      </c>
      <c r="B144" s="7" t="s">
        <v>425</v>
      </c>
      <c r="S144" s="2">
        <v>7</v>
      </c>
    </row>
    <row r="145" spans="1:25" x14ac:dyDescent="0.2">
      <c r="A145" t="s">
        <v>254</v>
      </c>
      <c r="B145" s="39" t="s">
        <v>924</v>
      </c>
      <c r="H145" s="2">
        <v>7</v>
      </c>
      <c r="L145" s="2">
        <v>5</v>
      </c>
      <c r="P145" s="2">
        <v>3</v>
      </c>
      <c r="S145" s="2">
        <v>3</v>
      </c>
      <c r="Y145" s="2">
        <v>5</v>
      </c>
    </row>
    <row r="146" spans="1:25" x14ac:dyDescent="0.2">
      <c r="A146" t="s">
        <v>795</v>
      </c>
      <c r="B146" s="7" t="s">
        <v>800</v>
      </c>
      <c r="S146" s="2">
        <v>1</v>
      </c>
      <c r="Y146" s="2">
        <v>2</v>
      </c>
    </row>
    <row r="147" spans="1:25" x14ac:dyDescent="0.2">
      <c r="A147" t="s">
        <v>291</v>
      </c>
      <c r="B147" s="39" t="s">
        <v>426</v>
      </c>
      <c r="L147" s="2">
        <v>4</v>
      </c>
      <c r="P147" s="2">
        <v>10</v>
      </c>
      <c r="S147" s="2">
        <v>5</v>
      </c>
      <c r="Y147" s="2">
        <v>4</v>
      </c>
    </row>
    <row r="148" spans="1:25" x14ac:dyDescent="0.2">
      <c r="A148" s="14" t="s">
        <v>1441</v>
      </c>
      <c r="B148" s="87" t="s">
        <v>1408</v>
      </c>
      <c r="Y148" s="2">
        <v>3</v>
      </c>
    </row>
    <row r="149" spans="1:25" x14ac:dyDescent="0.2">
      <c r="A149" t="s">
        <v>157</v>
      </c>
      <c r="B149" s="39" t="s">
        <v>518</v>
      </c>
      <c r="H149" s="2">
        <v>4</v>
      </c>
      <c r="L149" s="2">
        <v>6</v>
      </c>
      <c r="P149" s="2">
        <v>3</v>
      </c>
      <c r="S149" s="2">
        <v>1</v>
      </c>
      <c r="Y149" s="2">
        <v>2</v>
      </c>
    </row>
    <row r="150" spans="1:25" x14ac:dyDescent="0.2">
      <c r="A150" t="s">
        <v>573</v>
      </c>
      <c r="B150" s="7" t="s">
        <v>620</v>
      </c>
      <c r="S150" s="2">
        <v>1</v>
      </c>
      <c r="Y150" s="2">
        <v>7</v>
      </c>
    </row>
    <row r="151" spans="1:25" x14ac:dyDescent="0.2">
      <c r="A151" t="s">
        <v>218</v>
      </c>
      <c r="B151" s="39" t="s">
        <v>445</v>
      </c>
      <c r="P151" s="2">
        <v>2</v>
      </c>
      <c r="S151" s="2">
        <v>2</v>
      </c>
      <c r="Y151" s="2">
        <v>4</v>
      </c>
    </row>
    <row r="152" spans="1:25" x14ac:dyDescent="0.2">
      <c r="A152" t="s">
        <v>669</v>
      </c>
      <c r="B152" s="39" t="s">
        <v>681</v>
      </c>
      <c r="P152" s="2">
        <v>1</v>
      </c>
      <c r="S152" s="2">
        <v>2</v>
      </c>
      <c r="Y152" s="2">
        <v>2</v>
      </c>
    </row>
    <row r="153" spans="1:25" x14ac:dyDescent="0.2">
      <c r="A153" t="s">
        <v>188</v>
      </c>
      <c r="B153" s="7" t="s">
        <v>374</v>
      </c>
      <c r="G153" s="2">
        <v>1</v>
      </c>
      <c r="I153" s="2">
        <v>1</v>
      </c>
      <c r="L153" s="2">
        <v>1</v>
      </c>
      <c r="P153" s="2">
        <v>4</v>
      </c>
      <c r="S153" s="2">
        <v>3</v>
      </c>
    </row>
    <row r="154" spans="1:25" x14ac:dyDescent="0.2">
      <c r="A154" t="s">
        <v>189</v>
      </c>
      <c r="B154" s="39" t="s">
        <v>373</v>
      </c>
      <c r="E154" s="2">
        <v>4</v>
      </c>
      <c r="F154" s="2">
        <v>1</v>
      </c>
      <c r="H154" s="2">
        <v>4</v>
      </c>
      <c r="I154" s="2">
        <v>1</v>
      </c>
      <c r="L154" s="2">
        <v>3</v>
      </c>
      <c r="P154" s="2">
        <v>7</v>
      </c>
      <c r="R154" s="2">
        <v>1</v>
      </c>
      <c r="S154" s="2">
        <v>5</v>
      </c>
      <c r="Y154" s="2">
        <v>3</v>
      </c>
    </row>
    <row r="155" spans="1:25" x14ac:dyDescent="0.2">
      <c r="A155" t="s">
        <v>514</v>
      </c>
      <c r="B155" s="39" t="s">
        <v>515</v>
      </c>
      <c r="E155" s="2">
        <v>1</v>
      </c>
      <c r="P155" s="2">
        <v>1</v>
      </c>
    </row>
    <row r="156" spans="1:25" x14ac:dyDescent="0.2">
      <c r="A156" t="s">
        <v>13</v>
      </c>
      <c r="B156" s="7" t="s">
        <v>372</v>
      </c>
      <c r="E156" s="2">
        <v>1</v>
      </c>
      <c r="F156" s="2">
        <v>1</v>
      </c>
      <c r="G156" s="2">
        <v>2</v>
      </c>
      <c r="H156" s="2">
        <v>2</v>
      </c>
      <c r="I156" s="2">
        <v>1</v>
      </c>
      <c r="L156" s="2">
        <v>2</v>
      </c>
      <c r="O156" s="2">
        <v>1</v>
      </c>
    </row>
    <row r="157" spans="1:25" x14ac:dyDescent="0.2">
      <c r="A157" t="s">
        <v>575</v>
      </c>
      <c r="B157" s="7" t="s">
        <v>759</v>
      </c>
      <c r="S157" s="2">
        <v>2</v>
      </c>
      <c r="Y157" s="2">
        <v>1</v>
      </c>
    </row>
    <row r="158" spans="1:25" x14ac:dyDescent="0.2">
      <c r="A158" t="s">
        <v>190</v>
      </c>
      <c r="B158" s="39" t="s">
        <v>371</v>
      </c>
      <c r="F158" s="2">
        <v>10</v>
      </c>
      <c r="H158" s="2">
        <v>14</v>
      </c>
      <c r="I158" s="2">
        <v>6</v>
      </c>
      <c r="L158" s="2">
        <v>14</v>
      </c>
      <c r="P158" s="2">
        <v>19</v>
      </c>
      <c r="R158" s="2">
        <v>1</v>
      </c>
      <c r="S158" s="2">
        <v>19</v>
      </c>
      <c r="Y158" s="2">
        <v>9</v>
      </c>
    </row>
    <row r="159" spans="1:25" x14ac:dyDescent="0.2">
      <c r="A159" t="s">
        <v>255</v>
      </c>
      <c r="B159" s="7" t="s">
        <v>662</v>
      </c>
      <c r="S159" s="2">
        <v>5</v>
      </c>
      <c r="Y159" s="2">
        <v>5</v>
      </c>
    </row>
    <row r="160" spans="1:25" x14ac:dyDescent="0.2">
      <c r="A160" s="14" t="s">
        <v>577</v>
      </c>
      <c r="B160" s="87" t="s">
        <v>720</v>
      </c>
      <c r="Y160" s="2">
        <v>1</v>
      </c>
    </row>
    <row r="161" spans="1:27" x14ac:dyDescent="0.2">
      <c r="A161" t="s">
        <v>44</v>
      </c>
      <c r="B161" s="7" t="s">
        <v>950</v>
      </c>
      <c r="L161" s="2">
        <v>1</v>
      </c>
    </row>
    <row r="162" spans="1:27" x14ac:dyDescent="0.2">
      <c r="A162" t="s">
        <v>158</v>
      </c>
      <c r="B162" s="7" t="s">
        <v>370</v>
      </c>
      <c r="F162" s="2">
        <v>3</v>
      </c>
      <c r="H162" s="2">
        <v>2</v>
      </c>
      <c r="I162" s="2">
        <v>1</v>
      </c>
      <c r="P162" s="2">
        <v>2</v>
      </c>
      <c r="S162" s="2">
        <v>2</v>
      </c>
      <c r="Y162" s="2">
        <v>3</v>
      </c>
    </row>
    <row r="163" spans="1:27" x14ac:dyDescent="0.2">
      <c r="A163" t="s">
        <v>283</v>
      </c>
      <c r="B163" s="7" t="s">
        <v>369</v>
      </c>
      <c r="H163" s="2">
        <v>1</v>
      </c>
      <c r="L163" s="2">
        <v>1</v>
      </c>
    </row>
    <row r="164" spans="1:27" x14ac:dyDescent="0.2">
      <c r="A164" t="s">
        <v>305</v>
      </c>
      <c r="B164" s="7" t="s">
        <v>953</v>
      </c>
      <c r="H164" s="2">
        <v>1</v>
      </c>
      <c r="L164" s="2">
        <v>2</v>
      </c>
      <c r="P164" s="2">
        <v>1</v>
      </c>
      <c r="S164" s="2">
        <v>1</v>
      </c>
      <c r="Y164" s="2">
        <v>1</v>
      </c>
    </row>
    <row r="165" spans="1:27" x14ac:dyDescent="0.2">
      <c r="A165" t="s">
        <v>256</v>
      </c>
      <c r="B165" s="39" t="s">
        <v>368</v>
      </c>
      <c r="H165" s="2">
        <v>4</v>
      </c>
      <c r="L165" s="2">
        <v>4</v>
      </c>
      <c r="P165" s="2">
        <v>10</v>
      </c>
      <c r="S165" s="2">
        <v>14</v>
      </c>
      <c r="Y165" s="2">
        <v>17</v>
      </c>
    </row>
    <row r="166" spans="1:27" x14ac:dyDescent="0.2">
      <c r="A166" t="s">
        <v>160</v>
      </c>
      <c r="B166" s="7" t="s">
        <v>367</v>
      </c>
      <c r="F166" s="2">
        <v>1</v>
      </c>
      <c r="H166" s="2">
        <v>4</v>
      </c>
      <c r="I166" s="2">
        <v>1</v>
      </c>
      <c r="L166" s="2">
        <v>3</v>
      </c>
      <c r="P166" s="2">
        <v>11</v>
      </c>
      <c r="S166" s="2">
        <v>11</v>
      </c>
      <c r="Y166" s="2">
        <v>10</v>
      </c>
    </row>
    <row r="167" spans="1:27" x14ac:dyDescent="0.2">
      <c r="A167" t="s">
        <v>192</v>
      </c>
      <c r="B167" s="7" t="s">
        <v>366</v>
      </c>
      <c r="H167" s="2">
        <v>1</v>
      </c>
      <c r="L167" s="2">
        <v>2</v>
      </c>
      <c r="P167" s="2">
        <v>3</v>
      </c>
      <c r="S167" s="2">
        <v>2</v>
      </c>
      <c r="Y167" s="2">
        <v>2</v>
      </c>
    </row>
    <row r="168" spans="1:27" x14ac:dyDescent="0.2">
      <c r="A168" t="s">
        <v>860</v>
      </c>
      <c r="B168" s="7" t="s">
        <v>952</v>
      </c>
      <c r="F168" s="2">
        <v>3</v>
      </c>
    </row>
    <row r="169" spans="1:27" x14ac:dyDescent="0.2">
      <c r="A169" t="s">
        <v>219</v>
      </c>
      <c r="B169" s="7" t="s">
        <v>427</v>
      </c>
      <c r="E169" s="2">
        <v>5</v>
      </c>
      <c r="H169" s="2">
        <v>1</v>
      </c>
      <c r="S169" s="2">
        <v>2</v>
      </c>
      <c r="Y169" s="2">
        <v>1</v>
      </c>
    </row>
    <row r="170" spans="1:27" x14ac:dyDescent="0.2">
      <c r="A170" t="s">
        <v>298</v>
      </c>
      <c r="B170" s="7" t="s">
        <v>701</v>
      </c>
      <c r="P170" s="2">
        <v>1</v>
      </c>
      <c r="S170" s="2">
        <v>1</v>
      </c>
      <c r="Z170"/>
      <c r="AA170"/>
    </row>
    <row r="171" spans="1:27" x14ac:dyDescent="0.2">
      <c r="A171" s="14" t="s">
        <v>1778</v>
      </c>
      <c r="B171" s="87" t="s">
        <v>1777</v>
      </c>
      <c r="Y171" s="2">
        <v>1</v>
      </c>
      <c r="Z171"/>
      <c r="AA171"/>
    </row>
    <row r="172" spans="1:27" x14ac:dyDescent="0.2">
      <c r="A172" t="s">
        <v>689</v>
      </c>
      <c r="B172" s="7" t="s">
        <v>702</v>
      </c>
      <c r="P172" s="2">
        <v>1</v>
      </c>
      <c r="Z172" s="14"/>
      <c r="AA172" s="87"/>
    </row>
    <row r="173" spans="1:27" x14ac:dyDescent="0.2">
      <c r="A173" t="s">
        <v>161</v>
      </c>
      <c r="B173" s="7" t="s">
        <v>365</v>
      </c>
      <c r="E173" s="2">
        <v>2</v>
      </c>
      <c r="F173" s="2">
        <v>2</v>
      </c>
      <c r="H173" s="2">
        <v>1</v>
      </c>
      <c r="S173" s="2">
        <v>1</v>
      </c>
      <c r="Z173"/>
      <c r="AA173"/>
    </row>
    <row r="174" spans="1:27" x14ac:dyDescent="0.2">
      <c r="A174" t="s">
        <v>281</v>
      </c>
      <c r="B174" s="7" t="s">
        <v>871</v>
      </c>
      <c r="H174" s="2">
        <v>1</v>
      </c>
      <c r="X174" s="2">
        <v>1</v>
      </c>
      <c r="Z174"/>
      <c r="AA174"/>
    </row>
    <row r="175" spans="1:27" x14ac:dyDescent="0.2">
      <c r="A175" s="14" t="s">
        <v>541</v>
      </c>
      <c r="B175" s="87" t="s">
        <v>546</v>
      </c>
      <c r="Y175" s="2">
        <v>1</v>
      </c>
      <c r="Z175"/>
      <c r="AA175"/>
    </row>
    <row r="176" spans="1:27" x14ac:dyDescent="0.2">
      <c r="A176" t="s">
        <v>671</v>
      </c>
      <c r="B176" s="7" t="s">
        <v>676</v>
      </c>
      <c r="P176" s="2">
        <v>3</v>
      </c>
      <c r="S176" s="2">
        <v>1</v>
      </c>
      <c r="Z176" s="14"/>
      <c r="AA176" s="87"/>
    </row>
    <row r="177" spans="1:27" x14ac:dyDescent="0.2">
      <c r="A177" t="s">
        <v>579</v>
      </c>
      <c r="B177" s="7" t="s">
        <v>675</v>
      </c>
      <c r="P177" s="2">
        <v>1</v>
      </c>
      <c r="Y177" s="2">
        <v>2</v>
      </c>
      <c r="Z177"/>
      <c r="AA177"/>
    </row>
    <row r="178" spans="1:27" x14ac:dyDescent="0.2">
      <c r="A178" s="14" t="s">
        <v>1056</v>
      </c>
      <c r="B178" s="87" t="s">
        <v>1088</v>
      </c>
      <c r="Y178" s="2">
        <v>1</v>
      </c>
      <c r="Z178"/>
      <c r="AA178"/>
    </row>
    <row r="179" spans="1:27" x14ac:dyDescent="0.2">
      <c r="A179" t="s">
        <v>306</v>
      </c>
      <c r="B179" s="7" t="s">
        <v>512</v>
      </c>
      <c r="F179" s="2">
        <v>1</v>
      </c>
      <c r="P179" s="2">
        <v>1</v>
      </c>
      <c r="S179" s="2">
        <v>1</v>
      </c>
      <c r="Y179" s="2">
        <v>1</v>
      </c>
      <c r="Z179" s="14"/>
      <c r="AA179" s="87"/>
    </row>
    <row r="180" spans="1:27" x14ac:dyDescent="0.2">
      <c r="A180" t="s">
        <v>1343</v>
      </c>
      <c r="B180" s="7" t="s">
        <v>1351</v>
      </c>
      <c r="S180" s="2">
        <v>1</v>
      </c>
      <c r="Y180" s="2">
        <v>1</v>
      </c>
      <c r="Z180" s="14"/>
      <c r="AA180" s="87"/>
    </row>
    <row r="181" spans="1:27" x14ac:dyDescent="0.2">
      <c r="A181" t="s">
        <v>257</v>
      </c>
      <c r="B181" s="7" t="s">
        <v>661</v>
      </c>
      <c r="L181" s="2">
        <v>4</v>
      </c>
      <c r="P181" s="2">
        <v>1</v>
      </c>
      <c r="S181" s="2">
        <v>4</v>
      </c>
      <c r="Y181" s="2">
        <v>5</v>
      </c>
      <c r="Z181"/>
      <c r="AA181"/>
    </row>
    <row r="182" spans="1:27" x14ac:dyDescent="0.2">
      <c r="A182" t="s">
        <v>24</v>
      </c>
      <c r="B182" s="7" t="s">
        <v>320</v>
      </c>
      <c r="E182" s="2">
        <v>18</v>
      </c>
      <c r="F182" s="2">
        <v>5</v>
      </c>
      <c r="G182" s="2">
        <v>3</v>
      </c>
      <c r="H182" s="2">
        <v>4</v>
      </c>
      <c r="I182" s="2">
        <v>6</v>
      </c>
      <c r="L182" s="2">
        <v>8</v>
      </c>
      <c r="O182" s="2">
        <v>10</v>
      </c>
      <c r="P182" s="2">
        <v>4</v>
      </c>
      <c r="R182" s="2">
        <v>7</v>
      </c>
      <c r="S182" s="2">
        <v>2</v>
      </c>
      <c r="X182" s="2">
        <v>5</v>
      </c>
      <c r="Z182"/>
      <c r="AA182"/>
    </row>
    <row r="183" spans="1:27" x14ac:dyDescent="0.2">
      <c r="A183" t="s">
        <v>193</v>
      </c>
      <c r="B183" s="7" t="s">
        <v>364</v>
      </c>
      <c r="F183" s="2">
        <v>1</v>
      </c>
      <c r="L183" s="2">
        <v>1</v>
      </c>
      <c r="P183" s="2">
        <v>6</v>
      </c>
      <c r="S183" s="2">
        <v>6</v>
      </c>
      <c r="Y183" s="2">
        <v>8</v>
      </c>
      <c r="Z183" s="14"/>
      <c r="AA183" s="87"/>
    </row>
    <row r="184" spans="1:27" x14ac:dyDescent="0.2">
      <c r="A184" t="s">
        <v>194</v>
      </c>
      <c r="B184" s="7" t="s">
        <v>703</v>
      </c>
      <c r="L184" s="2">
        <v>1</v>
      </c>
      <c r="P184" s="2">
        <v>2</v>
      </c>
      <c r="S184" s="2">
        <v>5</v>
      </c>
      <c r="Y184" s="2">
        <v>8</v>
      </c>
      <c r="Z184"/>
      <c r="AA184"/>
    </row>
    <row r="185" spans="1:27" x14ac:dyDescent="0.2">
      <c r="A185" t="s">
        <v>307</v>
      </c>
      <c r="B185" s="39" t="s">
        <v>363</v>
      </c>
      <c r="E185" s="2">
        <v>2</v>
      </c>
      <c r="F185" s="2">
        <v>2</v>
      </c>
      <c r="P185" s="2">
        <v>1</v>
      </c>
      <c r="Z185"/>
      <c r="AA185"/>
    </row>
    <row r="186" spans="1:27" x14ac:dyDescent="0.2">
      <c r="A186" t="s">
        <v>258</v>
      </c>
      <c r="B186" s="39" t="s">
        <v>461</v>
      </c>
      <c r="F186" s="2">
        <v>2</v>
      </c>
      <c r="H186" s="2">
        <v>4</v>
      </c>
      <c r="L186" s="2">
        <v>6</v>
      </c>
      <c r="P186" s="2">
        <v>8</v>
      </c>
      <c r="S186" s="2">
        <v>9</v>
      </c>
      <c r="Y186" s="2">
        <v>13</v>
      </c>
      <c r="Z186"/>
      <c r="AA186"/>
    </row>
    <row r="187" spans="1:27" x14ac:dyDescent="0.2">
      <c r="A187" t="s">
        <v>124</v>
      </c>
      <c r="B187" s="7" t="s">
        <v>1789</v>
      </c>
      <c r="R187" s="2">
        <v>1</v>
      </c>
      <c r="Z187" s="14"/>
      <c r="AA187" s="87"/>
    </row>
    <row r="188" spans="1:27" x14ac:dyDescent="0.2">
      <c r="A188" t="s">
        <v>134</v>
      </c>
      <c r="B188" s="7" t="s">
        <v>334</v>
      </c>
      <c r="F188" s="2">
        <v>1</v>
      </c>
      <c r="Z188" s="14"/>
      <c r="AA188" s="87"/>
    </row>
    <row r="189" spans="1:27" x14ac:dyDescent="0.2">
      <c r="A189" s="14" t="s">
        <v>998</v>
      </c>
      <c r="B189" s="87" t="s">
        <v>771</v>
      </c>
      <c r="Y189" s="2">
        <v>1</v>
      </c>
      <c r="Z189" s="14"/>
      <c r="AA189" s="87"/>
    </row>
    <row r="190" spans="1:27" x14ac:dyDescent="0.2">
      <c r="A190" t="s">
        <v>581</v>
      </c>
      <c r="B190" s="7" t="s">
        <v>639</v>
      </c>
      <c r="S190" s="2">
        <v>3</v>
      </c>
      <c r="Y190" s="2">
        <v>12</v>
      </c>
      <c r="Z190" s="14"/>
      <c r="AA190" s="87"/>
    </row>
    <row r="191" spans="1:27" x14ac:dyDescent="0.2">
      <c r="A191" t="s">
        <v>474</v>
      </c>
      <c r="B191" s="39" t="s">
        <v>537</v>
      </c>
      <c r="P191" s="2">
        <v>4</v>
      </c>
      <c r="S191" s="2">
        <v>3</v>
      </c>
      <c r="Z191" s="14"/>
      <c r="AA191" s="87"/>
    </row>
    <row r="192" spans="1:27" x14ac:dyDescent="0.2">
      <c r="A192" t="s">
        <v>299</v>
      </c>
      <c r="B192" s="39" t="s">
        <v>459</v>
      </c>
      <c r="H192" s="2">
        <v>7</v>
      </c>
      <c r="L192" s="2">
        <v>8</v>
      </c>
      <c r="P192" s="2">
        <v>7</v>
      </c>
      <c r="S192" s="2">
        <v>6</v>
      </c>
      <c r="Y192" s="2">
        <v>7</v>
      </c>
      <c r="Z192" s="14"/>
      <c r="AA192" s="87"/>
    </row>
    <row r="193" spans="1:27" x14ac:dyDescent="0.2">
      <c r="A193" t="s">
        <v>109</v>
      </c>
      <c r="B193" s="39" t="s">
        <v>362</v>
      </c>
      <c r="E193" s="2">
        <v>5</v>
      </c>
      <c r="F193" s="2">
        <v>7</v>
      </c>
      <c r="G193" s="2">
        <v>3</v>
      </c>
      <c r="H193" s="2">
        <v>6</v>
      </c>
      <c r="I193" s="2">
        <v>6</v>
      </c>
      <c r="L193" s="2">
        <v>6</v>
      </c>
      <c r="O193" s="2">
        <v>3</v>
      </c>
      <c r="P193" s="2">
        <v>9</v>
      </c>
      <c r="R193" s="2">
        <v>5</v>
      </c>
      <c r="S193" s="2">
        <v>7</v>
      </c>
      <c r="X193" s="2">
        <v>3</v>
      </c>
      <c r="Y193" s="2">
        <v>6</v>
      </c>
      <c r="Z193"/>
      <c r="AA193"/>
    </row>
    <row r="194" spans="1:27" x14ac:dyDescent="0.2">
      <c r="A194" t="s">
        <v>195</v>
      </c>
      <c r="B194" s="39" t="s">
        <v>361</v>
      </c>
      <c r="E194" s="2">
        <v>19</v>
      </c>
      <c r="F194" s="2">
        <v>22</v>
      </c>
      <c r="G194" s="2">
        <v>10</v>
      </c>
      <c r="H194" s="2">
        <v>21</v>
      </c>
      <c r="I194" s="2">
        <v>21</v>
      </c>
      <c r="L194" s="2">
        <v>25</v>
      </c>
      <c r="P194" s="2">
        <v>24</v>
      </c>
      <c r="S194" s="2">
        <v>24</v>
      </c>
      <c r="Y194" s="2">
        <v>25</v>
      </c>
      <c r="Z194"/>
      <c r="AA194"/>
    </row>
    <row r="195" spans="1:27" x14ac:dyDescent="0.2">
      <c r="A195" t="s">
        <v>196</v>
      </c>
      <c r="B195" s="7" t="s">
        <v>360</v>
      </c>
      <c r="H195" s="2">
        <v>4</v>
      </c>
      <c r="L195" s="2">
        <v>12</v>
      </c>
      <c r="P195" s="2">
        <v>10</v>
      </c>
      <c r="S195" s="2">
        <v>10</v>
      </c>
      <c r="Y195" s="2">
        <v>11</v>
      </c>
      <c r="Z195"/>
      <c r="AA195"/>
    </row>
    <row r="196" spans="1:27" x14ac:dyDescent="0.2">
      <c r="A196" t="s">
        <v>59</v>
      </c>
      <c r="B196" s="7" t="s">
        <v>60</v>
      </c>
      <c r="H196" s="2">
        <v>1</v>
      </c>
      <c r="L196" s="2">
        <v>4</v>
      </c>
      <c r="P196" s="2">
        <v>3</v>
      </c>
      <c r="S196" s="2">
        <v>7</v>
      </c>
      <c r="Y196" s="2">
        <v>5</v>
      </c>
      <c r="Z196"/>
      <c r="AA196"/>
    </row>
    <row r="197" spans="1:27" x14ac:dyDescent="0.2">
      <c r="A197" t="s">
        <v>22</v>
      </c>
      <c r="B197" s="7" t="s">
        <v>935</v>
      </c>
      <c r="E197" s="2">
        <v>9</v>
      </c>
      <c r="F197" s="2">
        <v>10</v>
      </c>
      <c r="G197" s="2">
        <v>14</v>
      </c>
      <c r="H197" s="2">
        <v>12</v>
      </c>
      <c r="I197" s="2">
        <v>13</v>
      </c>
      <c r="L197" s="2">
        <v>16</v>
      </c>
      <c r="O197" s="2">
        <v>15</v>
      </c>
      <c r="R197" s="2">
        <v>18</v>
      </c>
      <c r="X197" s="2">
        <v>5</v>
      </c>
      <c r="Z197" s="14"/>
      <c r="AA197" s="87"/>
    </row>
    <row r="198" spans="1:27" x14ac:dyDescent="0.2">
      <c r="A198" t="s">
        <v>197</v>
      </c>
      <c r="B198" s="7" t="s">
        <v>698</v>
      </c>
      <c r="F198" s="2">
        <v>3</v>
      </c>
      <c r="L198" s="2">
        <v>1</v>
      </c>
      <c r="Z198"/>
      <c r="AA198"/>
    </row>
    <row r="199" spans="1:27" x14ac:dyDescent="0.2">
      <c r="A199" t="s">
        <v>498</v>
      </c>
      <c r="B199" s="7" t="s">
        <v>510</v>
      </c>
      <c r="P199" s="2">
        <v>1</v>
      </c>
      <c r="S199" s="2">
        <v>2</v>
      </c>
      <c r="Y199" s="2">
        <v>1</v>
      </c>
      <c r="Z199"/>
      <c r="AA199"/>
    </row>
    <row r="200" spans="1:27" x14ac:dyDescent="0.2">
      <c r="A200" t="s">
        <v>1083</v>
      </c>
      <c r="B200" s="7" t="s">
        <v>1116</v>
      </c>
      <c r="S200" s="2">
        <v>1</v>
      </c>
      <c r="Z200"/>
      <c r="AA200"/>
    </row>
    <row r="201" spans="1:27" x14ac:dyDescent="0.2">
      <c r="A201" t="s">
        <v>164</v>
      </c>
      <c r="B201" s="7" t="s">
        <v>457</v>
      </c>
      <c r="H201" s="2">
        <v>2</v>
      </c>
      <c r="P201" s="2">
        <v>4</v>
      </c>
      <c r="S201" s="2">
        <v>2</v>
      </c>
      <c r="Y201" s="2">
        <v>1</v>
      </c>
      <c r="Z201"/>
      <c r="AA201"/>
    </row>
    <row r="202" spans="1:27" x14ac:dyDescent="0.2">
      <c r="A202" t="s">
        <v>1546</v>
      </c>
      <c r="B202" s="7" t="s">
        <v>1027</v>
      </c>
      <c r="P202" s="2">
        <v>1</v>
      </c>
      <c r="Y202" s="2">
        <v>1</v>
      </c>
      <c r="Z202"/>
      <c r="AA202"/>
    </row>
    <row r="203" spans="1:27" x14ac:dyDescent="0.2">
      <c r="A203" t="s">
        <v>198</v>
      </c>
      <c r="B203" s="7" t="s">
        <v>508</v>
      </c>
      <c r="L203" s="2">
        <v>2</v>
      </c>
      <c r="P203" s="2">
        <v>4</v>
      </c>
      <c r="S203" s="2">
        <v>7</v>
      </c>
      <c r="Y203" s="2">
        <v>9</v>
      </c>
    </row>
    <row r="204" spans="1:27" x14ac:dyDescent="0.2">
      <c r="A204" t="s">
        <v>220</v>
      </c>
      <c r="B204" s="7" t="s">
        <v>428</v>
      </c>
      <c r="P204" s="2">
        <v>2</v>
      </c>
      <c r="S204" s="2">
        <v>5</v>
      </c>
      <c r="Y204" s="2">
        <v>7</v>
      </c>
    </row>
    <row r="205" spans="1:27" x14ac:dyDescent="0.2">
      <c r="A205" t="s">
        <v>7</v>
      </c>
      <c r="B205" s="7" t="s">
        <v>1806</v>
      </c>
      <c r="E205" s="2">
        <v>8</v>
      </c>
      <c r="F205" s="2">
        <v>12</v>
      </c>
      <c r="G205" s="2">
        <v>9</v>
      </c>
      <c r="H205" s="2">
        <v>11</v>
      </c>
      <c r="I205" s="2">
        <v>21</v>
      </c>
      <c r="L205" s="2">
        <v>11</v>
      </c>
      <c r="O205" s="2">
        <v>21</v>
      </c>
      <c r="R205" s="2">
        <v>15</v>
      </c>
      <c r="X205" s="2">
        <v>15</v>
      </c>
    </row>
    <row r="206" spans="1:27" x14ac:dyDescent="0.2">
      <c r="A206" t="s">
        <v>199</v>
      </c>
      <c r="B206" s="39" t="s">
        <v>359</v>
      </c>
      <c r="F206" s="2">
        <v>8</v>
      </c>
      <c r="G206" s="2">
        <v>4</v>
      </c>
      <c r="H206" s="2">
        <v>9</v>
      </c>
      <c r="I206" s="2">
        <v>5</v>
      </c>
      <c r="L206" s="2">
        <v>10</v>
      </c>
      <c r="P206" s="2">
        <v>15</v>
      </c>
      <c r="R206" s="2">
        <v>1</v>
      </c>
      <c r="S206" s="2">
        <v>17</v>
      </c>
      <c r="X206" s="2">
        <v>1</v>
      </c>
      <c r="Y206" s="2">
        <v>16</v>
      </c>
    </row>
    <row r="207" spans="1:27" x14ac:dyDescent="0.2">
      <c r="A207" t="s">
        <v>411</v>
      </c>
      <c r="B207" s="39" t="s">
        <v>429</v>
      </c>
      <c r="S207" s="2">
        <v>3</v>
      </c>
    </row>
    <row r="208" spans="1:27" x14ac:dyDescent="0.2">
      <c r="A208" t="s">
        <v>1344</v>
      </c>
      <c r="B208" s="39" t="s">
        <v>1350</v>
      </c>
      <c r="S208" s="2">
        <v>1</v>
      </c>
      <c r="Y208" s="2">
        <v>1</v>
      </c>
    </row>
    <row r="209" spans="1:25" x14ac:dyDescent="0.2">
      <c r="A209" t="s">
        <v>259</v>
      </c>
      <c r="B209" s="39" t="s">
        <v>640</v>
      </c>
      <c r="L209" s="2">
        <v>1</v>
      </c>
    </row>
    <row r="210" spans="1:25" x14ac:dyDescent="0.2">
      <c r="A210" s="14" t="s">
        <v>1054</v>
      </c>
      <c r="B210" s="87" t="s">
        <v>1096</v>
      </c>
      <c r="Y210" s="2">
        <v>3</v>
      </c>
    </row>
    <row r="211" spans="1:25" x14ac:dyDescent="0.2">
      <c r="A211" t="s">
        <v>272</v>
      </c>
      <c r="B211" s="7" t="s">
        <v>1028</v>
      </c>
      <c r="H211" s="2">
        <v>1</v>
      </c>
      <c r="L211" s="2">
        <v>2</v>
      </c>
      <c r="P211" s="2">
        <v>5</v>
      </c>
    </row>
    <row r="212" spans="1:25" x14ac:dyDescent="0.2">
      <c r="A212" t="s">
        <v>273</v>
      </c>
      <c r="B212" s="7" t="s">
        <v>700</v>
      </c>
      <c r="P212" s="2">
        <v>6</v>
      </c>
      <c r="S212" s="2">
        <v>1</v>
      </c>
      <c r="X212" s="2">
        <v>1</v>
      </c>
      <c r="Y212" s="2">
        <v>1</v>
      </c>
    </row>
    <row r="213" spans="1:25" x14ac:dyDescent="0.2">
      <c r="A213" s="14" t="s">
        <v>1792</v>
      </c>
      <c r="B213" s="87" t="s">
        <v>641</v>
      </c>
      <c r="Y213" s="2">
        <v>1</v>
      </c>
    </row>
    <row r="214" spans="1:25" x14ac:dyDescent="0.2">
      <c r="A214" t="s">
        <v>260</v>
      </c>
      <c r="B214" s="7" t="s">
        <v>507</v>
      </c>
      <c r="L214" s="2">
        <v>11</v>
      </c>
      <c r="P214" s="2">
        <v>14</v>
      </c>
      <c r="S214" s="2">
        <v>16</v>
      </c>
      <c r="Y214" s="2">
        <v>15</v>
      </c>
    </row>
    <row r="215" spans="1:25" x14ac:dyDescent="0.2">
      <c r="A215" t="s">
        <v>11</v>
      </c>
      <c r="B215" s="7" t="s">
        <v>47</v>
      </c>
      <c r="E215" s="2">
        <v>1</v>
      </c>
      <c r="F215" s="2">
        <v>5</v>
      </c>
      <c r="G215" s="2">
        <v>5</v>
      </c>
      <c r="H215" s="2">
        <v>9</v>
      </c>
      <c r="I215" s="2">
        <v>15</v>
      </c>
      <c r="L215" s="2">
        <v>9</v>
      </c>
      <c r="O215" s="2">
        <v>14</v>
      </c>
      <c r="R215" s="2">
        <v>7</v>
      </c>
      <c r="X215" s="2">
        <v>9</v>
      </c>
    </row>
    <row r="216" spans="1:25" x14ac:dyDescent="0.2">
      <c r="A216" t="s">
        <v>588</v>
      </c>
      <c r="B216" s="7" t="s">
        <v>680</v>
      </c>
      <c r="P216" s="2">
        <v>1</v>
      </c>
      <c r="S216" s="2">
        <v>2</v>
      </c>
      <c r="Y216" s="2">
        <v>5</v>
      </c>
    </row>
    <row r="217" spans="1:25" x14ac:dyDescent="0.2">
      <c r="A217" t="s">
        <v>590</v>
      </c>
      <c r="B217" s="7" t="s">
        <v>614</v>
      </c>
      <c r="P217" s="2">
        <v>4</v>
      </c>
      <c r="S217" s="2">
        <v>8</v>
      </c>
      <c r="Y217" s="2">
        <v>2</v>
      </c>
    </row>
    <row r="218" spans="1:25" x14ac:dyDescent="0.2">
      <c r="A218" s="14" t="s">
        <v>1772</v>
      </c>
      <c r="B218" s="87" t="s">
        <v>1771</v>
      </c>
      <c r="Y218" s="2">
        <v>1</v>
      </c>
    </row>
    <row r="219" spans="1:25" x14ac:dyDescent="0.2">
      <c r="A219" t="s">
        <v>226</v>
      </c>
      <c r="B219" s="7" t="s">
        <v>337</v>
      </c>
      <c r="E219" s="2">
        <v>1</v>
      </c>
      <c r="F219" s="2">
        <v>3</v>
      </c>
      <c r="G219" s="2">
        <v>3</v>
      </c>
      <c r="H219" s="2">
        <v>2</v>
      </c>
      <c r="O219" s="2">
        <v>4</v>
      </c>
      <c r="R219" s="2">
        <v>6</v>
      </c>
      <c r="S219" s="2">
        <v>3</v>
      </c>
    </row>
    <row r="220" spans="1:25" x14ac:dyDescent="0.2">
      <c r="A220" t="s">
        <v>1068</v>
      </c>
      <c r="B220" s="7" t="s">
        <v>770</v>
      </c>
      <c r="S220" s="2">
        <v>1</v>
      </c>
    </row>
    <row r="221" spans="1:25" x14ac:dyDescent="0.2">
      <c r="A221" t="s">
        <v>45</v>
      </c>
      <c r="B221" s="7" t="s">
        <v>338</v>
      </c>
      <c r="L221" s="2">
        <v>1</v>
      </c>
    </row>
    <row r="222" spans="1:25" x14ac:dyDescent="0.2">
      <c r="A222" s="14" t="s">
        <v>836</v>
      </c>
      <c r="B222" s="87" t="s">
        <v>1609</v>
      </c>
      <c r="S222" s="2">
        <v>1</v>
      </c>
      <c r="Y222" s="2">
        <v>1</v>
      </c>
    </row>
    <row r="223" spans="1:25" x14ac:dyDescent="0.2">
      <c r="A223" t="s">
        <v>8</v>
      </c>
      <c r="B223" s="7" t="s">
        <v>336</v>
      </c>
      <c r="E223" s="2">
        <v>1</v>
      </c>
      <c r="G223" s="2">
        <v>1</v>
      </c>
      <c r="O223" s="2">
        <v>4</v>
      </c>
      <c r="R223" s="2">
        <v>3</v>
      </c>
      <c r="X223" s="2">
        <v>2</v>
      </c>
    </row>
    <row r="224" spans="1:25" x14ac:dyDescent="0.2">
      <c r="A224" t="s">
        <v>431</v>
      </c>
      <c r="B224" s="7" t="s">
        <v>432</v>
      </c>
      <c r="F224" s="2">
        <v>1</v>
      </c>
      <c r="L224" s="2">
        <v>1</v>
      </c>
      <c r="P224" s="2">
        <v>1</v>
      </c>
      <c r="S224" s="2">
        <v>1</v>
      </c>
      <c r="Y224" s="2">
        <v>1</v>
      </c>
    </row>
    <row r="225" spans="1:27" x14ac:dyDescent="0.2">
      <c r="A225" t="s">
        <v>200</v>
      </c>
      <c r="B225" s="39" t="s">
        <v>735</v>
      </c>
      <c r="F225" s="2">
        <v>1</v>
      </c>
      <c r="H225" s="2">
        <v>1</v>
      </c>
      <c r="L225" s="2">
        <v>2</v>
      </c>
      <c r="P225" s="2">
        <v>4</v>
      </c>
      <c r="S225" s="2">
        <v>7</v>
      </c>
      <c r="Y225" s="2">
        <v>8</v>
      </c>
    </row>
    <row r="226" spans="1:27" x14ac:dyDescent="0.2">
      <c r="A226" t="s">
        <v>138</v>
      </c>
      <c r="B226" s="7" t="s">
        <v>339</v>
      </c>
      <c r="F226" s="2">
        <v>2</v>
      </c>
      <c r="G226" s="2">
        <v>5</v>
      </c>
      <c r="H226" s="2">
        <v>3</v>
      </c>
      <c r="I226" s="2">
        <v>4</v>
      </c>
      <c r="L226" s="2">
        <v>6</v>
      </c>
      <c r="O226" s="2">
        <v>9</v>
      </c>
      <c r="R226" s="2">
        <v>5</v>
      </c>
      <c r="X226" s="2">
        <v>4</v>
      </c>
    </row>
    <row r="227" spans="1:27" x14ac:dyDescent="0.2">
      <c r="A227" t="s">
        <v>201</v>
      </c>
      <c r="B227" s="39" t="s">
        <v>358</v>
      </c>
      <c r="E227" s="2">
        <v>1</v>
      </c>
      <c r="F227" s="2">
        <v>5</v>
      </c>
      <c r="H227" s="2">
        <v>7</v>
      </c>
      <c r="I227" s="2">
        <v>1</v>
      </c>
      <c r="P227" s="2">
        <v>13</v>
      </c>
      <c r="S227" s="2">
        <v>10</v>
      </c>
      <c r="X227" s="2">
        <v>2</v>
      </c>
      <c r="Y227" s="2">
        <v>6</v>
      </c>
    </row>
    <row r="228" spans="1:27" x14ac:dyDescent="0.2">
      <c r="A228" t="s">
        <v>308</v>
      </c>
      <c r="B228" s="39" t="s">
        <v>506</v>
      </c>
      <c r="F228" s="2">
        <v>12</v>
      </c>
      <c r="H228" s="2">
        <v>1</v>
      </c>
      <c r="I228" s="2">
        <v>2</v>
      </c>
      <c r="L228" s="2">
        <v>1</v>
      </c>
      <c r="P228" s="2">
        <v>9</v>
      </c>
      <c r="S228" s="2">
        <v>4</v>
      </c>
      <c r="Y228" s="2">
        <v>1</v>
      </c>
    </row>
    <row r="229" spans="1:27" x14ac:dyDescent="0.2">
      <c r="A229" t="s">
        <v>1236</v>
      </c>
      <c r="B229" s="7" t="s">
        <v>1237</v>
      </c>
      <c r="S229" s="2">
        <v>2</v>
      </c>
      <c r="Y229" s="2">
        <v>2</v>
      </c>
    </row>
    <row r="230" spans="1:27" x14ac:dyDescent="0.2">
      <c r="A230" t="s">
        <v>593</v>
      </c>
      <c r="B230" s="7" t="s">
        <v>613</v>
      </c>
      <c r="S230" s="2">
        <v>1</v>
      </c>
      <c r="Z230"/>
      <c r="AA230"/>
    </row>
    <row r="231" spans="1:27" x14ac:dyDescent="0.2">
      <c r="A231" t="s">
        <v>166</v>
      </c>
      <c r="B231" s="39" t="s">
        <v>433</v>
      </c>
      <c r="L231" s="2">
        <v>4</v>
      </c>
      <c r="P231" s="2">
        <v>8</v>
      </c>
      <c r="S231" s="2">
        <v>8</v>
      </c>
      <c r="Y231" s="2">
        <v>9</v>
      </c>
      <c r="Z231"/>
      <c r="AA231"/>
    </row>
    <row r="232" spans="1:27" x14ac:dyDescent="0.2">
      <c r="A232" s="14" t="s">
        <v>261</v>
      </c>
      <c r="B232" s="87" t="s">
        <v>660</v>
      </c>
      <c r="Y232" s="2">
        <v>5</v>
      </c>
    </row>
    <row r="233" spans="1:27" x14ac:dyDescent="0.2">
      <c r="A233" s="14" t="s">
        <v>1346</v>
      </c>
      <c r="B233" s="87" t="s">
        <v>1348</v>
      </c>
      <c r="Y233" s="2">
        <v>2</v>
      </c>
    </row>
    <row r="234" spans="1:27" x14ac:dyDescent="0.2">
      <c r="A234" s="14" t="s">
        <v>500</v>
      </c>
      <c r="B234" s="87" t="s">
        <v>505</v>
      </c>
      <c r="Y234" s="2">
        <v>14</v>
      </c>
    </row>
    <row r="235" spans="1:27" x14ac:dyDescent="0.2">
      <c r="A235" s="14" t="s">
        <v>822</v>
      </c>
      <c r="B235" s="87" t="s">
        <v>848</v>
      </c>
      <c r="Y235" s="2">
        <v>1</v>
      </c>
    </row>
    <row r="236" spans="1:27" x14ac:dyDescent="0.2">
      <c r="A236" t="s">
        <v>167</v>
      </c>
      <c r="B236" s="39" t="s">
        <v>393</v>
      </c>
      <c r="F236" s="2">
        <v>12</v>
      </c>
      <c r="G236" s="2">
        <v>1</v>
      </c>
      <c r="H236" s="2">
        <v>16</v>
      </c>
      <c r="I236" s="2">
        <v>13</v>
      </c>
      <c r="L236" s="2">
        <v>17</v>
      </c>
      <c r="P236" s="2">
        <v>20</v>
      </c>
      <c r="R236" s="2">
        <v>1</v>
      </c>
      <c r="S236" s="2">
        <v>19</v>
      </c>
      <c r="Y236" s="2">
        <v>13</v>
      </c>
    </row>
    <row r="237" spans="1:27" x14ac:dyDescent="0.2">
      <c r="A237" t="s">
        <v>309</v>
      </c>
      <c r="B237" s="7" t="s">
        <v>504</v>
      </c>
      <c r="F237" s="2">
        <v>1</v>
      </c>
      <c r="H237" s="2">
        <v>6</v>
      </c>
      <c r="I237" s="2">
        <v>3</v>
      </c>
      <c r="L237" s="2">
        <v>6</v>
      </c>
      <c r="P237" s="2">
        <v>16</v>
      </c>
      <c r="S237" s="2">
        <v>14</v>
      </c>
      <c r="Y237" s="2">
        <v>11</v>
      </c>
    </row>
    <row r="238" spans="1:27" x14ac:dyDescent="0.2">
      <c r="A238" t="s">
        <v>202</v>
      </c>
      <c r="B238" s="7" t="s">
        <v>392</v>
      </c>
      <c r="F238" s="2">
        <v>2</v>
      </c>
      <c r="G238" s="2">
        <v>1</v>
      </c>
      <c r="H238" s="2">
        <v>9</v>
      </c>
      <c r="I238" s="2">
        <v>7</v>
      </c>
      <c r="L238" s="2">
        <v>13</v>
      </c>
      <c r="P238" s="2">
        <v>18</v>
      </c>
      <c r="S238" s="2">
        <v>14</v>
      </c>
      <c r="X238" s="2">
        <v>1</v>
      </c>
      <c r="Y238" s="2">
        <v>10</v>
      </c>
    </row>
    <row r="239" spans="1:27" x14ac:dyDescent="0.2">
      <c r="A239" t="s">
        <v>228</v>
      </c>
      <c r="B239" s="7" t="s">
        <v>610</v>
      </c>
      <c r="P239" s="2">
        <v>1</v>
      </c>
    </row>
    <row r="240" spans="1:27" x14ac:dyDescent="0.2">
      <c r="A240" t="s">
        <v>203</v>
      </c>
      <c r="B240" s="7" t="s">
        <v>391</v>
      </c>
      <c r="E240" s="2">
        <v>3</v>
      </c>
      <c r="F240" s="2">
        <v>2</v>
      </c>
      <c r="G240" s="2">
        <v>2</v>
      </c>
      <c r="H240" s="2">
        <v>5</v>
      </c>
      <c r="I240" s="2">
        <v>1</v>
      </c>
      <c r="L240" s="2">
        <v>7</v>
      </c>
      <c r="P240" s="2">
        <v>11</v>
      </c>
      <c r="S240" s="2">
        <v>8</v>
      </c>
      <c r="Y240" s="2">
        <v>1</v>
      </c>
    </row>
    <row r="241" spans="1:25" x14ac:dyDescent="0.2">
      <c r="A241" t="s">
        <v>300</v>
      </c>
      <c r="B241" s="7" t="s">
        <v>503</v>
      </c>
      <c r="F241" s="2">
        <v>8</v>
      </c>
      <c r="H241" s="2">
        <v>15</v>
      </c>
      <c r="I241" s="2">
        <v>2</v>
      </c>
      <c r="L241" s="2">
        <v>13</v>
      </c>
      <c r="P241" s="2">
        <v>18</v>
      </c>
      <c r="S241" s="2">
        <v>17</v>
      </c>
      <c r="Y241" s="2">
        <v>16</v>
      </c>
    </row>
    <row r="242" spans="1:25" x14ac:dyDescent="0.2">
      <c r="A242" s="14" t="s">
        <v>413</v>
      </c>
      <c r="B242" s="87" t="s">
        <v>434</v>
      </c>
      <c r="Y242" s="2">
        <v>3</v>
      </c>
    </row>
    <row r="243" spans="1:25" x14ac:dyDescent="0.2">
      <c r="A243" t="s">
        <v>467</v>
      </c>
      <c r="B243" s="7" t="s">
        <v>738</v>
      </c>
      <c r="P243" s="2">
        <v>1</v>
      </c>
      <c r="R243" s="2">
        <v>1</v>
      </c>
      <c r="S243" s="2">
        <v>1</v>
      </c>
      <c r="Y243" s="2">
        <v>1</v>
      </c>
    </row>
    <row r="244" spans="1:25" x14ac:dyDescent="0.2">
      <c r="A244" t="s">
        <v>128</v>
      </c>
      <c r="B244" s="7" t="s">
        <v>328</v>
      </c>
      <c r="R244" s="2">
        <v>1</v>
      </c>
      <c r="X244" s="2">
        <v>1</v>
      </c>
    </row>
    <row r="245" spans="1:25" x14ac:dyDescent="0.2">
      <c r="A245" t="s">
        <v>169</v>
      </c>
      <c r="B245" s="7" t="s">
        <v>390</v>
      </c>
      <c r="F245" s="2">
        <v>14</v>
      </c>
      <c r="H245" s="2">
        <v>22</v>
      </c>
      <c r="I245" s="2">
        <v>8</v>
      </c>
      <c r="L245" s="2">
        <v>18</v>
      </c>
      <c r="P245" s="2">
        <v>22</v>
      </c>
      <c r="S245" s="2">
        <v>23</v>
      </c>
      <c r="Y245" s="2">
        <v>15</v>
      </c>
    </row>
    <row r="246" spans="1:25" x14ac:dyDescent="0.2">
      <c r="A246" t="s">
        <v>839</v>
      </c>
      <c r="B246" s="7" t="s">
        <v>897</v>
      </c>
      <c r="P246" s="2">
        <v>9</v>
      </c>
      <c r="S246" s="2">
        <v>8</v>
      </c>
      <c r="Y246" s="2">
        <v>2</v>
      </c>
    </row>
    <row r="247" spans="1:25" x14ac:dyDescent="0.2">
      <c r="A247" t="s">
        <v>9</v>
      </c>
      <c r="B247" s="7" t="s">
        <v>442</v>
      </c>
      <c r="I247" s="2">
        <v>3</v>
      </c>
      <c r="O247" s="2">
        <v>2</v>
      </c>
      <c r="R247" s="2">
        <v>2</v>
      </c>
      <c r="X247" s="2">
        <v>1</v>
      </c>
    </row>
    <row r="248" spans="1:25" x14ac:dyDescent="0.2">
      <c r="A248" t="s">
        <v>597</v>
      </c>
      <c r="B248" s="7" t="s">
        <v>606</v>
      </c>
      <c r="S248" s="2">
        <v>1</v>
      </c>
    </row>
    <row r="249" spans="1:25" x14ac:dyDescent="0.2">
      <c r="A249" t="s">
        <v>206</v>
      </c>
      <c r="B249" s="7" t="s">
        <v>502</v>
      </c>
      <c r="F249" s="2">
        <v>1</v>
      </c>
      <c r="L249" s="2">
        <v>1</v>
      </c>
      <c r="P249" s="2">
        <v>2</v>
      </c>
      <c r="S249" s="2">
        <v>2</v>
      </c>
      <c r="Y249" s="2">
        <v>5</v>
      </c>
    </row>
    <row r="250" spans="1:25" x14ac:dyDescent="0.2">
      <c r="A250" t="s">
        <v>170</v>
      </c>
      <c r="B250" s="7" t="s">
        <v>435</v>
      </c>
      <c r="L250" s="2">
        <v>2</v>
      </c>
      <c r="P250" s="2">
        <v>13</v>
      </c>
      <c r="S250" s="2">
        <v>13</v>
      </c>
      <c r="Y250" s="2">
        <v>13</v>
      </c>
    </row>
    <row r="251" spans="1:25" x14ac:dyDescent="0.2">
      <c r="A251" t="s">
        <v>275</v>
      </c>
      <c r="B251" s="7" t="s">
        <v>436</v>
      </c>
      <c r="F251" s="2">
        <v>1</v>
      </c>
      <c r="H251" s="2">
        <v>1</v>
      </c>
      <c r="P251" s="2">
        <v>3</v>
      </c>
      <c r="S251" s="2">
        <v>1</v>
      </c>
      <c r="Y251" s="2">
        <v>5</v>
      </c>
    </row>
    <row r="252" spans="1:25" x14ac:dyDescent="0.2">
      <c r="A252" t="s">
        <v>215</v>
      </c>
      <c r="B252" s="7" t="s">
        <v>321</v>
      </c>
      <c r="E252" s="2">
        <v>1</v>
      </c>
      <c r="G252" s="2">
        <v>1</v>
      </c>
      <c r="H252" s="2">
        <v>1</v>
      </c>
      <c r="L252" s="2">
        <v>4</v>
      </c>
      <c r="O252" s="2">
        <v>6</v>
      </c>
      <c r="P252" s="2">
        <v>3</v>
      </c>
      <c r="R252" s="2">
        <v>4</v>
      </c>
      <c r="S252" s="2">
        <v>5</v>
      </c>
      <c r="X252" s="2">
        <v>5</v>
      </c>
      <c r="Y252" s="2">
        <v>2</v>
      </c>
    </row>
    <row r="253" spans="1:25" x14ac:dyDescent="0.2">
      <c r="A253" t="s">
        <v>207</v>
      </c>
      <c r="B253" s="7" t="s">
        <v>389</v>
      </c>
      <c r="H253" s="2">
        <v>18</v>
      </c>
      <c r="I253" s="2">
        <v>9</v>
      </c>
      <c r="L253" s="2">
        <v>12</v>
      </c>
      <c r="P253" s="2">
        <v>21</v>
      </c>
      <c r="S253" s="2">
        <v>23</v>
      </c>
      <c r="Y253" s="2">
        <v>15</v>
      </c>
    </row>
    <row r="254" spans="1:25" x14ac:dyDescent="0.2">
      <c r="A254" t="s">
        <v>414</v>
      </c>
      <c r="B254" s="7" t="s">
        <v>437</v>
      </c>
      <c r="S254" s="2">
        <v>4</v>
      </c>
    </row>
    <row r="255" spans="1:25" x14ac:dyDescent="0.2">
      <c r="A255" t="s">
        <v>600</v>
      </c>
      <c r="B255" t="s">
        <v>603</v>
      </c>
      <c r="Y255" s="2">
        <v>5</v>
      </c>
    </row>
    <row r="256" spans="1:25" x14ac:dyDescent="0.2">
      <c r="A256" t="s">
        <v>601</v>
      </c>
      <c r="B256" s="7" t="s">
        <v>602</v>
      </c>
      <c r="S256" s="2">
        <v>1</v>
      </c>
    </row>
    <row r="257" spans="1:25" x14ac:dyDescent="0.2">
      <c r="A257" t="s">
        <v>716</v>
      </c>
      <c r="B257" s="7" t="s">
        <v>717</v>
      </c>
      <c r="F257" s="2">
        <v>2</v>
      </c>
    </row>
    <row r="259" spans="1:25" x14ac:dyDescent="0.2">
      <c r="A259" t="s">
        <v>55</v>
      </c>
      <c r="B259" s="7" t="s">
        <v>388</v>
      </c>
      <c r="F259" s="2">
        <v>6</v>
      </c>
      <c r="I259" s="2">
        <v>1</v>
      </c>
      <c r="L259" s="2">
        <v>5</v>
      </c>
      <c r="P259" s="2">
        <v>9</v>
      </c>
      <c r="S259" s="2">
        <v>10</v>
      </c>
      <c r="Y259" s="2">
        <v>3</v>
      </c>
    </row>
    <row r="260" spans="1:25" x14ac:dyDescent="0.2">
      <c r="A260" t="s">
        <v>1016</v>
      </c>
      <c r="B260" s="7" t="s">
        <v>1091</v>
      </c>
      <c r="P260" s="2">
        <v>1</v>
      </c>
    </row>
    <row r="261" spans="1:25" x14ac:dyDescent="0.2">
      <c r="A261" t="s">
        <v>277</v>
      </c>
      <c r="B261" s="7" t="s">
        <v>654</v>
      </c>
      <c r="P261" s="2">
        <v>3</v>
      </c>
      <c r="S261" s="2">
        <v>1</v>
      </c>
    </row>
    <row r="262" spans="1:25" x14ac:dyDescent="0.2">
      <c r="A262" t="s">
        <v>667</v>
      </c>
      <c r="B262" s="7" t="s">
        <v>674</v>
      </c>
      <c r="P262" s="2">
        <v>4</v>
      </c>
      <c r="S262" s="2">
        <v>2</v>
      </c>
      <c r="Y262" s="2">
        <v>1</v>
      </c>
    </row>
    <row r="263" spans="1:25" x14ac:dyDescent="0.2">
      <c r="A263" t="s">
        <v>1017</v>
      </c>
      <c r="B263" s="7" t="s">
        <v>1092</v>
      </c>
      <c r="P263" s="2">
        <v>1</v>
      </c>
      <c r="S263" s="2">
        <v>2</v>
      </c>
      <c r="Y263" s="2">
        <v>1</v>
      </c>
    </row>
    <row r="264" spans="1:25" x14ac:dyDescent="0.2">
      <c r="A264" t="s">
        <v>1018</v>
      </c>
      <c r="B264" s="7" t="s">
        <v>1110</v>
      </c>
      <c r="P264" s="2">
        <v>3</v>
      </c>
    </row>
    <row r="265" spans="1:25" x14ac:dyDescent="0.2">
      <c r="A265" t="s">
        <v>38</v>
      </c>
      <c r="B265" s="7" t="s">
        <v>652</v>
      </c>
      <c r="P265" s="2">
        <v>3</v>
      </c>
      <c r="S265" s="2">
        <v>2</v>
      </c>
      <c r="Y265" s="2">
        <v>1</v>
      </c>
    </row>
    <row r="266" spans="1:25" x14ac:dyDescent="0.2">
      <c r="A266" t="s">
        <v>150</v>
      </c>
      <c r="B266" s="7" t="s">
        <v>386</v>
      </c>
      <c r="F266" s="2">
        <v>2</v>
      </c>
      <c r="I266" s="2">
        <v>1</v>
      </c>
      <c r="P266" s="2">
        <v>1</v>
      </c>
      <c r="S266" s="2">
        <v>2</v>
      </c>
    </row>
    <row r="267" spans="1:25" x14ac:dyDescent="0.2">
      <c r="A267" t="s">
        <v>981</v>
      </c>
      <c r="B267" s="7" t="s">
        <v>942</v>
      </c>
      <c r="P267" s="2">
        <v>11</v>
      </c>
      <c r="S267" s="2">
        <v>5</v>
      </c>
      <c r="Y267" s="2">
        <v>8</v>
      </c>
    </row>
    <row r="268" spans="1:25" x14ac:dyDescent="0.2">
      <c r="A268" t="s">
        <v>562</v>
      </c>
      <c r="B268" s="7" t="s">
        <v>647</v>
      </c>
      <c r="S268" s="2">
        <v>3</v>
      </c>
      <c r="Y268" s="2">
        <v>3</v>
      </c>
    </row>
    <row r="269" spans="1:25" x14ac:dyDescent="0.2">
      <c r="A269" t="s">
        <v>48</v>
      </c>
      <c r="B269" s="7" t="s">
        <v>387</v>
      </c>
      <c r="F269" s="2">
        <v>3</v>
      </c>
      <c r="H269" s="2">
        <v>3</v>
      </c>
      <c r="L269" s="2">
        <v>5</v>
      </c>
      <c r="P269" s="2">
        <v>5</v>
      </c>
      <c r="S269" s="2">
        <v>4</v>
      </c>
      <c r="Y269" s="2">
        <v>2</v>
      </c>
    </row>
    <row r="270" spans="1:25" x14ac:dyDescent="0.2">
      <c r="A270" t="s">
        <v>563</v>
      </c>
      <c r="B270" s="7" t="s">
        <v>646</v>
      </c>
      <c r="P270" s="2">
        <v>1</v>
      </c>
    </row>
    <row r="271" spans="1:25" x14ac:dyDescent="0.2">
      <c r="A271" t="s">
        <v>564</v>
      </c>
      <c r="B271" s="7" t="s">
        <v>543</v>
      </c>
      <c r="P271" s="2">
        <v>1</v>
      </c>
    </row>
    <row r="272" spans="1:25" x14ac:dyDescent="0.2">
      <c r="A272" t="s">
        <v>982</v>
      </c>
      <c r="B272" s="7" t="s">
        <v>993</v>
      </c>
      <c r="P272" s="2">
        <v>2</v>
      </c>
      <c r="S272" s="2">
        <v>1</v>
      </c>
    </row>
    <row r="273" spans="1:25" x14ac:dyDescent="0.2">
      <c r="A273" t="s">
        <v>983</v>
      </c>
      <c r="B273" s="7" t="s">
        <v>992</v>
      </c>
      <c r="P273" s="2">
        <v>1</v>
      </c>
      <c r="S273" s="2">
        <v>2</v>
      </c>
    </row>
    <row r="274" spans="1:25" x14ac:dyDescent="0.2">
      <c r="A274" t="s">
        <v>484</v>
      </c>
      <c r="B274" s="7" t="s">
        <v>523</v>
      </c>
      <c r="P274" s="2">
        <v>4</v>
      </c>
      <c r="S274" s="2">
        <v>3</v>
      </c>
      <c r="Y274" s="2">
        <v>4</v>
      </c>
    </row>
    <row r="275" spans="1:25" x14ac:dyDescent="0.2">
      <c r="A275" t="s">
        <v>212</v>
      </c>
      <c r="B275" s="7" t="s">
        <v>695</v>
      </c>
      <c r="P275" s="2">
        <v>1</v>
      </c>
      <c r="S275" s="2">
        <v>1</v>
      </c>
    </row>
    <row r="276" spans="1:25" x14ac:dyDescent="0.2">
      <c r="A276" t="s">
        <v>284</v>
      </c>
      <c r="B276" s="7" t="s">
        <v>729</v>
      </c>
      <c r="H276" s="2">
        <v>1</v>
      </c>
    </row>
    <row r="277" spans="1:25" x14ac:dyDescent="0.2">
      <c r="A277" t="s">
        <v>1019</v>
      </c>
      <c r="B277" s="7" t="s">
        <v>1109</v>
      </c>
      <c r="P277" s="2">
        <v>2</v>
      </c>
    </row>
    <row r="278" spans="1:25" x14ac:dyDescent="0.2">
      <c r="A278" t="s">
        <v>566</v>
      </c>
      <c r="B278" s="7" t="s">
        <v>644</v>
      </c>
      <c r="P278" s="2">
        <v>1</v>
      </c>
    </row>
    <row r="279" spans="1:25" x14ac:dyDescent="0.2">
      <c r="A279" t="s">
        <v>1020</v>
      </c>
      <c r="B279" s="7" t="s">
        <v>1108</v>
      </c>
      <c r="P279" s="2">
        <v>1</v>
      </c>
      <c r="S279" s="2">
        <v>2</v>
      </c>
      <c r="Y279" s="2">
        <v>2</v>
      </c>
    </row>
    <row r="280" spans="1:25" x14ac:dyDescent="0.2">
      <c r="A280" t="s">
        <v>1360</v>
      </c>
      <c r="B280" s="7" t="s">
        <v>1373</v>
      </c>
      <c r="S280" s="2">
        <v>1</v>
      </c>
      <c r="Y280" s="2">
        <v>2</v>
      </c>
    </row>
    <row r="281" spans="1:25" x14ac:dyDescent="0.2">
      <c r="A281" t="s">
        <v>684</v>
      </c>
      <c r="B281" s="7" t="s">
        <v>657</v>
      </c>
      <c r="S281" s="2">
        <v>1</v>
      </c>
      <c r="Y281" s="2">
        <v>1</v>
      </c>
    </row>
    <row r="282" spans="1:25" x14ac:dyDescent="0.2">
      <c r="A282" t="s">
        <v>1021</v>
      </c>
      <c r="B282" s="7" t="s">
        <v>1105</v>
      </c>
      <c r="P282" s="2">
        <v>1</v>
      </c>
    </row>
    <row r="283" spans="1:25" x14ac:dyDescent="0.2">
      <c r="A283" t="s">
        <v>1004</v>
      </c>
      <c r="B283" s="7" t="s">
        <v>1009</v>
      </c>
      <c r="P283" s="2">
        <v>1</v>
      </c>
      <c r="S283" s="2">
        <v>3</v>
      </c>
      <c r="Y283" s="2">
        <v>4</v>
      </c>
    </row>
    <row r="284" spans="1:25" x14ac:dyDescent="0.2">
      <c r="A284" t="s">
        <v>213</v>
      </c>
      <c r="B284" s="7" t="s">
        <v>921</v>
      </c>
      <c r="H284" s="2">
        <v>1</v>
      </c>
      <c r="P284" s="2">
        <v>5</v>
      </c>
      <c r="S284" s="2">
        <v>4</v>
      </c>
    </row>
    <row r="285" spans="1:25" x14ac:dyDescent="0.2">
      <c r="A285" t="s">
        <v>1023</v>
      </c>
      <c r="B285" s="7" t="s">
        <v>542</v>
      </c>
      <c r="P285" s="2">
        <v>1</v>
      </c>
      <c r="S285" s="2">
        <v>7</v>
      </c>
    </row>
    <row r="286" spans="1:25" x14ac:dyDescent="0.2">
      <c r="A286" t="s">
        <v>493</v>
      </c>
      <c r="B286" s="7" t="s">
        <v>517</v>
      </c>
      <c r="P286" s="2">
        <v>8</v>
      </c>
      <c r="S286" s="2">
        <v>3</v>
      </c>
      <c r="Y286" s="2">
        <v>3</v>
      </c>
    </row>
    <row r="287" spans="1:25" x14ac:dyDescent="0.2">
      <c r="A287" t="s">
        <v>985</v>
      </c>
      <c r="B287" s="7" t="s">
        <v>1374</v>
      </c>
      <c r="S287" s="2">
        <v>1</v>
      </c>
    </row>
    <row r="288" spans="1:25" x14ac:dyDescent="0.2">
      <c r="A288" t="s">
        <v>494</v>
      </c>
      <c r="B288" s="7" t="s">
        <v>516</v>
      </c>
      <c r="P288" s="2">
        <v>1</v>
      </c>
    </row>
    <row r="289" spans="1:25" x14ac:dyDescent="0.2">
      <c r="A289" t="s">
        <v>986</v>
      </c>
      <c r="B289" s="7" t="s">
        <v>989</v>
      </c>
      <c r="P289" s="2">
        <v>1</v>
      </c>
    </row>
    <row r="290" spans="1:25" x14ac:dyDescent="0.2">
      <c r="A290" t="s">
        <v>749</v>
      </c>
      <c r="B290" s="7" t="s">
        <v>776</v>
      </c>
      <c r="P290" s="2">
        <v>2</v>
      </c>
    </row>
    <row r="291" spans="1:25" x14ac:dyDescent="0.2">
      <c r="A291" t="s">
        <v>50</v>
      </c>
      <c r="B291" s="7" t="s">
        <v>51</v>
      </c>
      <c r="H291" s="2">
        <v>4</v>
      </c>
      <c r="L291" s="2">
        <v>5</v>
      </c>
      <c r="P291" s="2">
        <v>2</v>
      </c>
      <c r="S291" s="2">
        <v>2</v>
      </c>
      <c r="Y291" s="2">
        <v>5</v>
      </c>
    </row>
    <row r="292" spans="1:25" x14ac:dyDescent="0.2">
      <c r="A292" t="s">
        <v>263</v>
      </c>
      <c r="B292" s="39" t="s">
        <v>496</v>
      </c>
      <c r="L292" s="2">
        <v>1</v>
      </c>
      <c r="P292" s="2">
        <v>3</v>
      </c>
      <c r="S292" s="2">
        <v>1</v>
      </c>
      <c r="Y292" s="2">
        <v>1</v>
      </c>
    </row>
    <row r="293" spans="1:25" x14ac:dyDescent="0.2">
      <c r="A293" t="s">
        <v>52</v>
      </c>
      <c r="B293" s="7" t="s">
        <v>383</v>
      </c>
      <c r="H293" s="2">
        <v>2</v>
      </c>
      <c r="L293" s="2">
        <v>7</v>
      </c>
      <c r="S293" s="2">
        <v>1</v>
      </c>
      <c r="Y293" s="2">
        <v>4</v>
      </c>
    </row>
    <row r="294" spans="1:25" x14ac:dyDescent="0.2">
      <c r="A294" t="s">
        <v>285</v>
      </c>
      <c r="B294" s="7" t="s">
        <v>544</v>
      </c>
      <c r="H294" s="2">
        <v>2</v>
      </c>
      <c r="L294" s="2">
        <v>1</v>
      </c>
    </row>
    <row r="295" spans="1:25" x14ac:dyDescent="0.2">
      <c r="A295" t="s">
        <v>1361</v>
      </c>
      <c r="B295" s="7" t="s">
        <v>1375</v>
      </c>
      <c r="S295" s="2">
        <v>1</v>
      </c>
    </row>
    <row r="296" spans="1:25" x14ac:dyDescent="0.2">
      <c r="A296" t="s">
        <v>1024</v>
      </c>
      <c r="B296" s="7" t="s">
        <v>1106</v>
      </c>
      <c r="P296" s="2">
        <v>2</v>
      </c>
    </row>
    <row r="297" spans="1:25" x14ac:dyDescent="0.2">
      <c r="A297" t="s">
        <v>53</v>
      </c>
      <c r="B297" s="7" t="s">
        <v>464</v>
      </c>
      <c r="F297" s="2">
        <v>1</v>
      </c>
      <c r="L297" s="2">
        <v>1</v>
      </c>
      <c r="P297" s="2">
        <v>3</v>
      </c>
      <c r="S297" s="2">
        <v>5</v>
      </c>
    </row>
    <row r="298" spans="1:25" x14ac:dyDescent="0.2">
      <c r="A298" t="s">
        <v>1000</v>
      </c>
      <c r="B298" s="7" t="s">
        <v>1006</v>
      </c>
      <c r="P298" s="2">
        <v>3</v>
      </c>
    </row>
    <row r="299" spans="1:25" x14ac:dyDescent="0.2">
      <c r="A299" t="s">
        <v>501</v>
      </c>
      <c r="B299" s="7" t="s">
        <v>511</v>
      </c>
      <c r="S299" s="2">
        <v>1</v>
      </c>
    </row>
    <row r="300" spans="1:25" x14ac:dyDescent="0.2">
      <c r="A300" t="s">
        <v>172</v>
      </c>
      <c r="B300" s="7" t="s">
        <v>385</v>
      </c>
      <c r="F300" s="2">
        <v>3</v>
      </c>
      <c r="H300" s="2">
        <v>1</v>
      </c>
      <c r="L300" s="2">
        <v>1</v>
      </c>
      <c r="P300" s="2">
        <v>3</v>
      </c>
      <c r="S300" s="2">
        <v>2</v>
      </c>
      <c r="Y300" s="2">
        <v>1</v>
      </c>
    </row>
    <row r="301" spans="1:25" x14ac:dyDescent="0.2">
      <c r="A301" t="s">
        <v>40</v>
      </c>
      <c r="B301" s="7" t="s">
        <v>938</v>
      </c>
      <c r="F301" s="2">
        <v>1</v>
      </c>
      <c r="L301" s="2">
        <v>1</v>
      </c>
    </row>
    <row r="302" spans="1:25" x14ac:dyDescent="0.2">
      <c r="A302" t="s">
        <v>41</v>
      </c>
      <c r="B302" s="39" t="s">
        <v>42</v>
      </c>
      <c r="F302" s="2">
        <v>7</v>
      </c>
      <c r="H302" s="2">
        <v>1</v>
      </c>
      <c r="I302" s="2">
        <v>2</v>
      </c>
      <c r="O302" s="2">
        <v>1</v>
      </c>
    </row>
    <row r="303" spans="1:25" x14ac:dyDescent="0.2">
      <c r="A303" t="s">
        <v>1025</v>
      </c>
      <c r="B303" s="39" t="s">
        <v>1029</v>
      </c>
      <c r="P303" s="2">
        <v>1</v>
      </c>
      <c r="Y303" s="2">
        <v>1</v>
      </c>
    </row>
    <row r="304" spans="1:25" x14ac:dyDescent="0.2">
      <c r="A304" t="s">
        <v>987</v>
      </c>
      <c r="B304" s="39" t="s">
        <v>988</v>
      </c>
      <c r="P304" s="2">
        <v>2</v>
      </c>
    </row>
    <row r="306" spans="1:28" s="1" customFormat="1" ht="15" x14ac:dyDescent="0.25">
      <c r="A306" s="1" t="s">
        <v>110</v>
      </c>
      <c r="B306" s="5"/>
      <c r="C306" s="20"/>
      <c r="D306" s="20"/>
      <c r="E306" s="8"/>
      <c r="F306" s="8"/>
      <c r="G306" s="8"/>
      <c r="H306" s="8"/>
      <c r="I306" s="8"/>
      <c r="J306" s="20"/>
      <c r="K306" s="20"/>
      <c r="L306" s="8"/>
      <c r="M306" s="20"/>
      <c r="N306" s="20"/>
      <c r="O306" s="8"/>
      <c r="P306" s="8"/>
      <c r="Q306" s="20"/>
      <c r="R306" s="8"/>
      <c r="S306" s="8"/>
      <c r="T306" s="20"/>
      <c r="U306" s="20"/>
      <c r="V306" s="20"/>
      <c r="W306" s="20"/>
      <c r="X306" s="2"/>
      <c r="Y306" s="8"/>
      <c r="Z306" s="8"/>
      <c r="AA306" s="8"/>
      <c r="AB306" s="8"/>
    </row>
    <row r="307" spans="1:28" x14ac:dyDescent="0.2">
      <c r="A307" t="s">
        <v>105</v>
      </c>
      <c r="E307" s="4">
        <v>11.670833333333301</v>
      </c>
      <c r="F307" s="4">
        <v>4.42</v>
      </c>
      <c r="G307" s="4">
        <v>2.2769230769230799</v>
      </c>
      <c r="H307" s="4">
        <v>1.4666666666666699</v>
      </c>
      <c r="I307" s="4">
        <v>3.5961538461538498</v>
      </c>
      <c r="L307" s="4">
        <v>3.657</v>
      </c>
      <c r="O307" s="4">
        <v>1.89</v>
      </c>
      <c r="R307" s="2">
        <v>5.97</v>
      </c>
      <c r="X307" s="4">
        <v>7.384615384615385</v>
      </c>
    </row>
    <row r="308" spans="1:28" x14ac:dyDescent="0.2">
      <c r="A308" t="s">
        <v>106</v>
      </c>
      <c r="B308" s="7" t="s">
        <v>438</v>
      </c>
      <c r="E308" s="4"/>
      <c r="F308" s="4"/>
      <c r="G308" s="4">
        <v>0.19230769230769201</v>
      </c>
      <c r="H308" s="4">
        <v>4.1666666666666701E-3</v>
      </c>
      <c r="I308" s="4">
        <v>0.81153846153846199</v>
      </c>
      <c r="L308" s="4">
        <v>7.7000000000000002E-3</v>
      </c>
      <c r="O308" s="4">
        <v>0.02</v>
      </c>
      <c r="R308" s="2">
        <v>0.05</v>
      </c>
      <c r="X308" s="4">
        <v>0.5</v>
      </c>
    </row>
    <row r="309" spans="1:28" x14ac:dyDescent="0.2">
      <c r="A309" s="14" t="s">
        <v>214</v>
      </c>
      <c r="B309" s="7" t="s">
        <v>495</v>
      </c>
      <c r="E309" s="4"/>
      <c r="F309" s="4">
        <v>0.20399999999999999</v>
      </c>
      <c r="G309" s="4"/>
      <c r="H309" s="4"/>
      <c r="I309" s="4"/>
      <c r="L309" s="4">
        <v>3.8E-3</v>
      </c>
      <c r="O309" s="4">
        <v>0.13</v>
      </c>
      <c r="R309" s="2">
        <v>0.01</v>
      </c>
      <c r="X309" s="4"/>
    </row>
    <row r="310" spans="1:28" x14ac:dyDescent="0.2">
      <c r="A310" s="14" t="s">
        <v>36</v>
      </c>
      <c r="B310" s="7" t="s">
        <v>37</v>
      </c>
      <c r="E310" s="4"/>
      <c r="F310" s="4"/>
      <c r="G310" s="4">
        <v>3.8461538461538498E-2</v>
      </c>
      <c r="H310" s="4">
        <v>0.420833333333333</v>
      </c>
      <c r="I310" s="4"/>
      <c r="L310" s="4"/>
      <c r="O310" s="4">
        <v>0.01</v>
      </c>
      <c r="R310" s="2">
        <v>0.77</v>
      </c>
      <c r="X310" s="4"/>
    </row>
    <row r="311" spans="1:28" x14ac:dyDescent="0.2">
      <c r="A311" s="140" t="s">
        <v>3</v>
      </c>
      <c r="B311" s="7" t="s">
        <v>326</v>
      </c>
      <c r="E311" s="4"/>
      <c r="F311" s="4"/>
      <c r="G311" s="4">
        <v>0.19230769230769201</v>
      </c>
      <c r="H311" s="4"/>
      <c r="I311" s="4"/>
      <c r="L311" s="4"/>
      <c r="O311" s="4"/>
      <c r="R311" s="2">
        <v>0.01</v>
      </c>
      <c r="X311" s="4"/>
    </row>
    <row r="312" spans="1:28" x14ac:dyDescent="0.2">
      <c r="A312" s="14" t="s">
        <v>15</v>
      </c>
      <c r="B312" s="7" t="s">
        <v>440</v>
      </c>
      <c r="E312" s="4">
        <v>0.3</v>
      </c>
      <c r="F312" s="4">
        <v>5.1999999999999998E-2</v>
      </c>
      <c r="G312" s="4">
        <v>8.0769230769230801E-2</v>
      </c>
      <c r="H312" s="4">
        <v>0.37916666666666698</v>
      </c>
      <c r="I312" s="4">
        <v>1.0038461538461501</v>
      </c>
      <c r="L312" s="4">
        <v>0.81153846153846199</v>
      </c>
      <c r="O312" s="4">
        <v>0.17</v>
      </c>
      <c r="R312" s="2">
        <v>0.28000000000000003</v>
      </c>
      <c r="X312" s="4">
        <v>0.20384615384615384</v>
      </c>
    </row>
    <row r="313" spans="1:28" x14ac:dyDescent="0.2">
      <c r="A313" s="14" t="s">
        <v>1804</v>
      </c>
      <c r="B313" s="7" t="s">
        <v>1805</v>
      </c>
      <c r="E313" s="4"/>
      <c r="F313" s="4"/>
      <c r="G313" s="4"/>
      <c r="H313" s="4"/>
      <c r="I313" s="4"/>
      <c r="L313" s="4"/>
      <c r="O313" s="4"/>
      <c r="X313" s="4">
        <v>3.8461538461538464E-3</v>
      </c>
    </row>
    <row r="314" spans="1:28" x14ac:dyDescent="0.2">
      <c r="A314" s="14" t="s">
        <v>278</v>
      </c>
      <c r="B314" s="7" t="s">
        <v>949</v>
      </c>
      <c r="E314" s="4"/>
      <c r="F314" s="4"/>
      <c r="G314" s="4">
        <v>0.230769230769231</v>
      </c>
      <c r="H314" s="4"/>
      <c r="I314" s="4"/>
      <c r="L314" s="4"/>
      <c r="O314" s="4">
        <v>3.33</v>
      </c>
      <c r="R314" s="2">
        <v>0.82</v>
      </c>
      <c r="X314" s="4"/>
    </row>
    <row r="315" spans="1:28" x14ac:dyDescent="0.2">
      <c r="A315" s="14" t="s">
        <v>5</v>
      </c>
      <c r="B315" s="7" t="s">
        <v>81</v>
      </c>
      <c r="E315" s="4"/>
      <c r="F315" s="4"/>
      <c r="G315" s="4"/>
      <c r="H315" s="4"/>
      <c r="I315" s="4">
        <v>3.8461538461538498E-3</v>
      </c>
      <c r="L315" s="4">
        <v>3.8461538461538498E-2</v>
      </c>
      <c r="O315" s="4">
        <v>7.0000000000000007E-2</v>
      </c>
      <c r="R315" s="2">
        <v>0.57999999999999996</v>
      </c>
      <c r="X315" s="4">
        <v>0.57692307692307687</v>
      </c>
    </row>
    <row r="316" spans="1:28" x14ac:dyDescent="0.2">
      <c r="A316" s="14" t="s">
        <v>288</v>
      </c>
      <c r="B316" s="39" t="s">
        <v>340</v>
      </c>
      <c r="E316" s="4"/>
      <c r="F316" s="4"/>
      <c r="G316" s="4"/>
      <c r="H316" s="4"/>
      <c r="I316" s="4"/>
      <c r="L316" s="4">
        <v>3.8461538461538498E-3</v>
      </c>
      <c r="O316" s="4"/>
      <c r="X316" s="4"/>
    </row>
    <row r="317" spans="1:28" x14ac:dyDescent="0.2">
      <c r="A317" s="14" t="s">
        <v>54</v>
      </c>
      <c r="B317" s="7" t="s">
        <v>870</v>
      </c>
      <c r="E317" s="4"/>
      <c r="F317" s="4"/>
      <c r="G317" s="4"/>
      <c r="H317" s="4">
        <v>0.83750000000000002</v>
      </c>
      <c r="I317" s="4"/>
      <c r="L317" s="4">
        <v>0.28461538461538499</v>
      </c>
      <c r="O317" s="4">
        <v>0.12</v>
      </c>
      <c r="X317" s="4"/>
    </row>
    <row r="318" spans="1:28" x14ac:dyDescent="0.2">
      <c r="A318" s="14" t="s">
        <v>1014</v>
      </c>
      <c r="B318" s="7" t="s">
        <v>1026</v>
      </c>
      <c r="E318" s="4"/>
      <c r="F318" s="4"/>
      <c r="G318" s="4"/>
      <c r="H318" s="4"/>
      <c r="I318" s="4"/>
      <c r="L318" s="4"/>
      <c r="O318" s="4">
        <v>3.0000000000000001E-3</v>
      </c>
      <c r="X318" s="4">
        <v>3.8461538461538464E-3</v>
      </c>
    </row>
    <row r="319" spans="1:28" x14ac:dyDescent="0.2">
      <c r="A319" s="14" t="s">
        <v>6</v>
      </c>
      <c r="B319" s="7" t="s">
        <v>441</v>
      </c>
      <c r="E319" s="4"/>
      <c r="F319" s="4"/>
      <c r="G319" s="4">
        <v>3.8461538461538498E-3</v>
      </c>
      <c r="H319" s="4">
        <v>9.5833333333333298E-2</v>
      </c>
      <c r="I319" s="4">
        <v>5.3846153846153801E-2</v>
      </c>
      <c r="L319" s="4"/>
      <c r="O319" s="4">
        <v>7.0000000000000007E-2</v>
      </c>
      <c r="R319" s="2">
        <v>0.13</v>
      </c>
      <c r="X319" s="4">
        <v>0.23076923076923078</v>
      </c>
    </row>
    <row r="320" spans="1:28" x14ac:dyDescent="0.2">
      <c r="A320" s="14" t="s">
        <v>20</v>
      </c>
      <c r="B320" s="7" t="s">
        <v>319</v>
      </c>
      <c r="E320" s="4">
        <v>0.1</v>
      </c>
      <c r="F320" s="4">
        <v>0.13200000000000001</v>
      </c>
      <c r="G320" s="4">
        <v>0.130769230769231</v>
      </c>
      <c r="H320" s="4">
        <v>0.22916666666666699</v>
      </c>
      <c r="I320" s="4">
        <v>0.20769230769230801</v>
      </c>
      <c r="L320" s="4">
        <v>1.0384615384615401</v>
      </c>
      <c r="O320" s="4">
        <v>0.53</v>
      </c>
      <c r="R320" s="2">
        <v>2.35</v>
      </c>
      <c r="X320" s="4">
        <v>5.384615384615385</v>
      </c>
    </row>
    <row r="321" spans="1:24" x14ac:dyDescent="0.2">
      <c r="A321" s="14" t="s">
        <v>176</v>
      </c>
      <c r="B321" s="7" t="s">
        <v>353</v>
      </c>
      <c r="E321" s="4"/>
      <c r="F321" s="4">
        <v>2.8000000000000001E-2</v>
      </c>
      <c r="G321" s="4"/>
      <c r="H321" s="4">
        <v>7.4999999999999997E-2</v>
      </c>
      <c r="I321" s="4">
        <v>1.9230769230769201E-2</v>
      </c>
      <c r="L321" s="4">
        <v>0</v>
      </c>
      <c r="O321" s="4">
        <v>3.0000000000000001E-3</v>
      </c>
      <c r="R321" s="2">
        <v>0.01</v>
      </c>
      <c r="X321" s="4">
        <v>3.8461538461538464E-3</v>
      </c>
    </row>
    <row r="322" spans="1:24" x14ac:dyDescent="0.2">
      <c r="A322" s="14" t="s">
        <v>177</v>
      </c>
      <c r="B322" s="7" t="s">
        <v>522</v>
      </c>
      <c r="E322" s="4">
        <v>8.3333333333333297E-3</v>
      </c>
      <c r="F322" s="4">
        <v>0.12</v>
      </c>
      <c r="G322" s="4">
        <v>4.2307692307692303E-2</v>
      </c>
      <c r="H322" s="4">
        <v>0.22083333333333299</v>
      </c>
      <c r="I322" s="4">
        <v>3.8461538461538498E-3</v>
      </c>
      <c r="L322" s="4">
        <v>0.19230769230769201</v>
      </c>
      <c r="O322" s="4">
        <v>3.0000000000000001E-3</v>
      </c>
      <c r="X322" s="4">
        <v>3.8461538461538464E-2</v>
      </c>
    </row>
    <row r="323" spans="1:24" x14ac:dyDescent="0.2">
      <c r="A323" s="14" t="s">
        <v>25</v>
      </c>
      <c r="B323" s="7" t="s">
        <v>874</v>
      </c>
      <c r="E323" s="4"/>
      <c r="F323" s="4"/>
      <c r="G323" s="4"/>
      <c r="H323" s="4"/>
      <c r="I323" s="4"/>
      <c r="L323" s="4">
        <v>3.8461538461538498E-3</v>
      </c>
      <c r="O323" s="4">
        <v>6.0000000000000001E-3</v>
      </c>
      <c r="R323" s="2">
        <v>0.05</v>
      </c>
      <c r="X323" s="4"/>
    </row>
    <row r="324" spans="1:24" x14ac:dyDescent="0.2">
      <c r="A324" s="14" t="s">
        <v>245</v>
      </c>
      <c r="B324" s="7" t="s">
        <v>327</v>
      </c>
      <c r="E324" s="4">
        <v>0.46250000000000002</v>
      </c>
      <c r="F324" s="4">
        <v>0.32800000000000001</v>
      </c>
      <c r="G324" s="4">
        <v>0.58076923076923104</v>
      </c>
      <c r="H324" s="4">
        <v>1.25833333333333</v>
      </c>
      <c r="I324" s="4">
        <v>3.1576923076923098</v>
      </c>
      <c r="L324" s="4">
        <v>0.126923076923077</v>
      </c>
      <c r="O324" s="4">
        <v>1.54</v>
      </c>
      <c r="R324" s="2">
        <v>1.48</v>
      </c>
      <c r="X324" s="4">
        <v>0.11538461538461539</v>
      </c>
    </row>
    <row r="325" spans="1:24" x14ac:dyDescent="0.2">
      <c r="A325" s="14" t="s">
        <v>122</v>
      </c>
      <c r="B325" s="7" t="s">
        <v>884</v>
      </c>
      <c r="E325" s="4"/>
      <c r="F325" s="4">
        <v>0.04</v>
      </c>
      <c r="G325" s="4">
        <v>0.76923076923076905</v>
      </c>
      <c r="H325" s="4">
        <v>3.3333333333333299</v>
      </c>
      <c r="I325" s="4">
        <v>1.34615384615385</v>
      </c>
      <c r="L325" s="4">
        <v>0.57692307692307698</v>
      </c>
      <c r="O325" s="4">
        <v>0.47</v>
      </c>
      <c r="R325" s="2">
        <v>0.57999999999999996</v>
      </c>
      <c r="X325" s="4">
        <v>0.15384615384615385</v>
      </c>
    </row>
    <row r="326" spans="1:24" x14ac:dyDescent="0.2">
      <c r="A326" s="14" t="s">
        <v>130</v>
      </c>
      <c r="B326" s="7" t="s">
        <v>349</v>
      </c>
      <c r="E326" s="4"/>
      <c r="F326" s="4">
        <v>4.0000000000000001E-3</v>
      </c>
      <c r="G326" s="4"/>
      <c r="H326" s="4">
        <v>4.1666666666666701E-3</v>
      </c>
      <c r="I326" s="4"/>
      <c r="L326" s="4">
        <v>8.0769230769230801E-2</v>
      </c>
      <c r="O326" s="4">
        <v>0.03</v>
      </c>
      <c r="R326" s="2">
        <v>0.78</v>
      </c>
      <c r="X326" s="4">
        <v>0.27307692307692305</v>
      </c>
    </row>
    <row r="327" spans="1:24" x14ac:dyDescent="0.2">
      <c r="A327" s="14" t="s">
        <v>1357</v>
      </c>
      <c r="B327" s="7" t="s">
        <v>1359</v>
      </c>
      <c r="E327" s="4"/>
      <c r="F327" s="4"/>
      <c r="G327" s="4"/>
      <c r="H327" s="4"/>
      <c r="I327" s="4"/>
      <c r="L327" s="4"/>
      <c r="O327" s="4"/>
      <c r="R327" s="2">
        <v>0.01</v>
      </c>
      <c r="X327" s="4"/>
    </row>
    <row r="328" spans="1:24" x14ac:dyDescent="0.2">
      <c r="A328" s="14" t="s">
        <v>858</v>
      </c>
      <c r="B328" s="7" t="s">
        <v>46</v>
      </c>
      <c r="E328" s="4"/>
      <c r="F328" s="4">
        <v>4.0000000000000001E-3</v>
      </c>
      <c r="G328" s="4"/>
      <c r="H328" s="4"/>
      <c r="I328" s="4"/>
      <c r="L328" s="4">
        <v>7.69230769230769E-2</v>
      </c>
      <c r="O328" s="4">
        <v>3.0000000000000001E-3</v>
      </c>
      <c r="X328" s="4"/>
    </row>
    <row r="329" spans="1:24" x14ac:dyDescent="0.2">
      <c r="A329" s="14" t="s">
        <v>303</v>
      </c>
      <c r="B329" s="7" t="s">
        <v>421</v>
      </c>
      <c r="E329" s="4"/>
      <c r="F329" s="4"/>
      <c r="G329" s="4"/>
      <c r="H329" s="4">
        <v>8.3333333333333297E-3</v>
      </c>
      <c r="I329" s="4"/>
      <c r="L329" s="4">
        <v>4.2307692307692303E-2</v>
      </c>
      <c r="O329" s="4"/>
      <c r="X329" s="4"/>
    </row>
    <row r="330" spans="1:24" x14ac:dyDescent="0.2">
      <c r="A330" s="14" t="s">
        <v>132</v>
      </c>
      <c r="B330" s="7" t="s">
        <v>330</v>
      </c>
      <c r="E330" s="4">
        <v>4.1666666666666701E-3</v>
      </c>
      <c r="F330" s="4"/>
      <c r="G330" s="4"/>
      <c r="H330" s="4"/>
      <c r="I330" s="4"/>
      <c r="L330" s="4"/>
      <c r="O330" s="4"/>
      <c r="R330" s="2">
        <v>0.01</v>
      </c>
      <c r="X330" s="4"/>
    </row>
    <row r="331" spans="1:24" x14ac:dyDescent="0.2">
      <c r="A331" s="14" t="s">
        <v>129</v>
      </c>
      <c r="B331" s="7" t="s">
        <v>1358</v>
      </c>
      <c r="E331" s="4">
        <v>1.2500000000000001E-2</v>
      </c>
      <c r="F331" s="4">
        <v>0.4</v>
      </c>
      <c r="G331" s="4">
        <v>0.19615384615384601</v>
      </c>
      <c r="H331" s="4">
        <v>0.21249999999999999</v>
      </c>
      <c r="I331" s="4">
        <v>0.19615384615384601</v>
      </c>
      <c r="L331" s="4">
        <v>0.34615384615384598</v>
      </c>
      <c r="O331" s="4">
        <v>3.0000000000000001E-3</v>
      </c>
      <c r="R331" s="2">
        <v>0.01</v>
      </c>
      <c r="X331" s="4"/>
    </row>
    <row r="332" spans="1:24" x14ac:dyDescent="0.2">
      <c r="A332" s="14" t="s">
        <v>279</v>
      </c>
      <c r="B332" s="7" t="s">
        <v>951</v>
      </c>
      <c r="E332" s="4"/>
      <c r="F332" s="4"/>
      <c r="G332" s="4">
        <v>3.8461538461538498E-3</v>
      </c>
      <c r="H332" s="4"/>
      <c r="I332" s="4"/>
      <c r="L332" s="4"/>
      <c r="O332" s="4"/>
      <c r="X332" s="4"/>
    </row>
    <row r="333" spans="1:24" x14ac:dyDescent="0.2">
      <c r="A333" s="14" t="s">
        <v>185</v>
      </c>
      <c r="B333" s="7" t="s">
        <v>380</v>
      </c>
      <c r="E333" s="4">
        <v>0.44166666666666698</v>
      </c>
      <c r="F333" s="4">
        <v>0.44</v>
      </c>
      <c r="G333" s="4">
        <v>1.1961538461538499</v>
      </c>
      <c r="H333" s="4">
        <v>1.0125</v>
      </c>
      <c r="I333" s="4">
        <v>0.2</v>
      </c>
      <c r="L333" s="4">
        <v>1.28076923076923</v>
      </c>
      <c r="O333" s="4">
        <v>6.0000000000000001E-3</v>
      </c>
      <c r="R333" s="2">
        <v>0.2</v>
      </c>
      <c r="X333" s="4">
        <v>4.230769230769231E-2</v>
      </c>
    </row>
    <row r="334" spans="1:24" x14ac:dyDescent="0.2">
      <c r="A334" s="14" t="s">
        <v>28</v>
      </c>
      <c r="B334" s="7" t="s">
        <v>332</v>
      </c>
      <c r="E334" s="4">
        <v>2.0833333333333301E-2</v>
      </c>
      <c r="F334" s="4">
        <v>0.26</v>
      </c>
      <c r="G334" s="4">
        <v>0.90384615384615397</v>
      </c>
      <c r="H334" s="4">
        <v>9.1666666666666702E-2</v>
      </c>
      <c r="I334" s="4">
        <v>5.7692307692307702E-2</v>
      </c>
      <c r="L334" s="4">
        <v>0.63846153846153897</v>
      </c>
      <c r="O334" s="4">
        <v>0.13</v>
      </c>
      <c r="R334" s="2">
        <v>0.02</v>
      </c>
      <c r="X334" s="4">
        <v>7.6923076923076927E-3</v>
      </c>
    </row>
    <row r="335" spans="1:24" x14ac:dyDescent="0.2">
      <c r="A335" s="14" t="s">
        <v>29</v>
      </c>
      <c r="B335" s="7" t="s">
        <v>333</v>
      </c>
      <c r="E335" s="4">
        <v>0.420833333333333</v>
      </c>
      <c r="F335" s="4">
        <v>2.8279999999999998</v>
      </c>
      <c r="G335" s="4">
        <v>2.2769230769230799</v>
      </c>
      <c r="H335" s="4">
        <v>1.2250000000000001</v>
      </c>
      <c r="I335" s="4">
        <v>6.7846153846153801</v>
      </c>
      <c r="L335" s="4">
        <v>5.3884615384615397</v>
      </c>
      <c r="O335" s="4">
        <v>3.94</v>
      </c>
      <c r="R335" s="2">
        <v>0.64</v>
      </c>
      <c r="X335" s="4"/>
    </row>
    <row r="336" spans="1:24" x14ac:dyDescent="0.2">
      <c r="A336" s="14" t="s">
        <v>1328</v>
      </c>
      <c r="B336" s="7" t="s">
        <v>1336</v>
      </c>
      <c r="E336" s="4"/>
      <c r="F336" s="4"/>
      <c r="G336" s="4"/>
      <c r="H336" s="4"/>
      <c r="I336" s="4"/>
      <c r="L336" s="4"/>
      <c r="O336" s="4"/>
      <c r="R336" s="2">
        <v>0.46</v>
      </c>
      <c r="X336" s="4"/>
    </row>
    <row r="337" spans="1:24" x14ac:dyDescent="0.2">
      <c r="A337" s="14" t="s">
        <v>189</v>
      </c>
      <c r="B337" s="7" t="s">
        <v>373</v>
      </c>
      <c r="E337" s="4"/>
      <c r="F337" s="4"/>
      <c r="G337" s="4"/>
      <c r="H337" s="4"/>
      <c r="I337" s="4"/>
      <c r="L337" s="4"/>
      <c r="O337" s="4"/>
      <c r="R337" s="2">
        <v>0.19</v>
      </c>
      <c r="X337" s="4"/>
    </row>
    <row r="338" spans="1:24" x14ac:dyDescent="0.2">
      <c r="A338" s="14" t="s">
        <v>280</v>
      </c>
      <c r="B338" s="7" t="s">
        <v>372</v>
      </c>
      <c r="E338" s="4">
        <v>4.1666666666666701E-3</v>
      </c>
      <c r="F338" s="4">
        <v>4.0000000000000001E-3</v>
      </c>
      <c r="G338" s="4">
        <v>7.6923076923076901E-3</v>
      </c>
      <c r="H338" s="4">
        <v>8.3333333333333297E-3</v>
      </c>
      <c r="I338" s="4">
        <v>3.8461538461538498E-3</v>
      </c>
      <c r="L338" s="4">
        <v>7.69230769230769E-2</v>
      </c>
      <c r="O338" s="4">
        <v>3.0000000000000001E-3</v>
      </c>
      <c r="X338" s="4"/>
    </row>
    <row r="339" spans="1:24" x14ac:dyDescent="0.2">
      <c r="A339" s="14" t="s">
        <v>44</v>
      </c>
      <c r="B339" s="7" t="s">
        <v>950</v>
      </c>
      <c r="E339" s="4"/>
      <c r="F339" s="4"/>
      <c r="G339" s="4"/>
      <c r="H339" s="4"/>
      <c r="I339" s="4"/>
      <c r="L339" s="4">
        <v>3.8461538461538498E-3</v>
      </c>
      <c r="O339" s="4"/>
      <c r="X339" s="4"/>
    </row>
    <row r="340" spans="1:24" x14ac:dyDescent="0.2">
      <c r="A340" s="14" t="s">
        <v>281</v>
      </c>
      <c r="B340" s="7" t="s">
        <v>871</v>
      </c>
      <c r="E340" s="4"/>
      <c r="F340" s="4"/>
      <c r="G340" s="4"/>
      <c r="H340" s="4">
        <v>4.1666666666666701E-3</v>
      </c>
      <c r="I340" s="4"/>
      <c r="L340" s="4"/>
      <c r="O340" s="4"/>
      <c r="X340" s="4">
        <v>3.8461538461538464E-3</v>
      </c>
    </row>
    <row r="341" spans="1:24" x14ac:dyDescent="0.2">
      <c r="A341" s="14" t="s">
        <v>24</v>
      </c>
      <c r="B341" s="7" t="s">
        <v>320</v>
      </c>
      <c r="E341" s="4">
        <v>1.35</v>
      </c>
      <c r="F341" s="4">
        <v>5.6000000000000001E-2</v>
      </c>
      <c r="G341" s="4">
        <v>4.6153846153846198E-2</v>
      </c>
      <c r="H341" s="4">
        <v>0.12916666666666701</v>
      </c>
      <c r="I341" s="4">
        <v>0.66153846153846196</v>
      </c>
      <c r="L341" s="4">
        <v>0.66153846153846196</v>
      </c>
      <c r="O341" s="4">
        <v>1.1299999999999999</v>
      </c>
      <c r="R341" s="2">
        <v>0.25</v>
      </c>
      <c r="X341" s="4">
        <v>0.12692307692307692</v>
      </c>
    </row>
    <row r="342" spans="1:24" x14ac:dyDescent="0.2">
      <c r="A342" s="14" t="s">
        <v>124</v>
      </c>
      <c r="B342" s="7" t="s">
        <v>1789</v>
      </c>
      <c r="E342" s="4"/>
      <c r="F342" s="4"/>
      <c r="G342" s="4"/>
      <c r="H342" s="4"/>
      <c r="I342" s="4"/>
      <c r="L342" s="4"/>
      <c r="O342" s="4"/>
      <c r="R342" s="2">
        <v>0.04</v>
      </c>
      <c r="X342" s="4"/>
    </row>
    <row r="343" spans="1:24" x14ac:dyDescent="0.2">
      <c r="A343" s="14" t="s">
        <v>134</v>
      </c>
      <c r="B343" s="7" t="s">
        <v>334</v>
      </c>
      <c r="E343" s="4"/>
      <c r="F343" s="4">
        <v>4.0000000000000001E-3</v>
      </c>
      <c r="G343" s="4"/>
      <c r="H343" s="4"/>
      <c r="I343" s="4"/>
      <c r="L343" s="4"/>
      <c r="O343" s="4"/>
      <c r="X343" s="4"/>
    </row>
    <row r="344" spans="1:24" x14ac:dyDescent="0.2">
      <c r="A344" s="14" t="s">
        <v>109</v>
      </c>
      <c r="B344" s="7" t="s">
        <v>362</v>
      </c>
      <c r="E344" s="4">
        <v>0.92083333333333295</v>
      </c>
      <c r="F344" s="4">
        <v>0.80800000000000005</v>
      </c>
      <c r="G344" s="4">
        <v>0.42307692307692302</v>
      </c>
      <c r="H344" s="4">
        <v>1.8</v>
      </c>
      <c r="I344" s="4">
        <v>0.28461538461538499</v>
      </c>
      <c r="L344" s="4">
        <v>1.5038461538461501</v>
      </c>
      <c r="O344" s="4">
        <v>8.9999999999999993E-3</v>
      </c>
      <c r="R344" s="2">
        <v>0.57999999999999996</v>
      </c>
      <c r="X344" s="4">
        <v>0.30769230769230771</v>
      </c>
    </row>
    <row r="345" spans="1:24" x14ac:dyDescent="0.2">
      <c r="A345" s="14" t="s">
        <v>22</v>
      </c>
      <c r="B345" s="7" t="s">
        <v>935</v>
      </c>
      <c r="E345" s="4">
        <v>5.6791666666666698</v>
      </c>
      <c r="F345" s="4">
        <v>4.2519999999999998</v>
      </c>
      <c r="G345" s="4">
        <v>2.62307692307692</v>
      </c>
      <c r="H345" s="4">
        <v>5.8833333333333302</v>
      </c>
      <c r="I345" s="4">
        <v>5.8076923076923102</v>
      </c>
      <c r="L345" s="4">
        <v>10.384615384615399</v>
      </c>
      <c r="O345" s="4">
        <v>2.5099999999999998</v>
      </c>
      <c r="R345" s="2">
        <v>3.16</v>
      </c>
      <c r="S345"/>
      <c r="X345" s="4">
        <v>1.1576923076923078</v>
      </c>
    </row>
    <row r="346" spans="1:24" x14ac:dyDescent="0.2">
      <c r="A346" s="14" t="s">
        <v>7</v>
      </c>
      <c r="B346" s="7" t="s">
        <v>1806</v>
      </c>
      <c r="E346" s="4">
        <v>0.80833333333333302</v>
      </c>
      <c r="F346" s="4">
        <v>0.57599999999999996</v>
      </c>
      <c r="G346" s="4">
        <v>2.3884615384615402</v>
      </c>
      <c r="H346" s="4">
        <v>1.8625</v>
      </c>
      <c r="I346" s="4">
        <v>1.90384615384615</v>
      </c>
      <c r="L346" s="4">
        <v>0.28846153846153799</v>
      </c>
      <c r="O346" s="4">
        <v>1.83</v>
      </c>
      <c r="R346" s="2">
        <v>1.24</v>
      </c>
      <c r="X346" s="4">
        <v>1.4769230769230768</v>
      </c>
    </row>
    <row r="347" spans="1:24" x14ac:dyDescent="0.2">
      <c r="A347" s="14" t="s">
        <v>11</v>
      </c>
      <c r="B347" s="7" t="s">
        <v>47</v>
      </c>
      <c r="E347" s="4">
        <v>4.1666666666666701E-3</v>
      </c>
      <c r="F347" s="4">
        <v>0.252</v>
      </c>
      <c r="G347" s="4">
        <v>2.1961538461538499</v>
      </c>
      <c r="H347" s="4">
        <v>5.62916666666667</v>
      </c>
      <c r="I347" s="4">
        <v>4.2153846153846199</v>
      </c>
      <c r="L347" s="4">
        <v>6.3884615384615397</v>
      </c>
      <c r="O347" s="4">
        <v>0.86</v>
      </c>
      <c r="R347" s="2">
        <v>6.04</v>
      </c>
      <c r="X347" s="4">
        <v>8.5</v>
      </c>
    </row>
    <row r="348" spans="1:24" x14ac:dyDescent="0.2">
      <c r="A348" s="14" t="s">
        <v>226</v>
      </c>
      <c r="B348" s="7" t="s">
        <v>337</v>
      </c>
      <c r="E348" s="4">
        <v>4.1666666666666701E-3</v>
      </c>
      <c r="F348" s="4">
        <v>1.2E-2</v>
      </c>
      <c r="G348" s="4">
        <v>1.1538461538461499E-2</v>
      </c>
      <c r="H348" s="4">
        <v>8.3333333333333297E-3</v>
      </c>
      <c r="I348" s="4"/>
      <c r="L348" s="4"/>
      <c r="O348" s="4">
        <v>0.04</v>
      </c>
      <c r="R348" s="2">
        <v>0.02</v>
      </c>
      <c r="X348" s="4">
        <v>3.8461538461538464E-3</v>
      </c>
    </row>
    <row r="349" spans="1:24" x14ac:dyDescent="0.2">
      <c r="A349" s="14" t="s">
        <v>45</v>
      </c>
      <c r="B349" s="7" t="s">
        <v>338</v>
      </c>
      <c r="E349" s="4"/>
      <c r="F349" s="4"/>
      <c r="G349" s="4"/>
      <c r="H349" s="4"/>
      <c r="I349" s="4"/>
      <c r="L349" s="4">
        <v>3.8461538461538498E-3</v>
      </c>
      <c r="O349" s="4"/>
      <c r="X349" s="4"/>
    </row>
    <row r="350" spans="1:24" x14ac:dyDescent="0.2">
      <c r="A350" s="14" t="s">
        <v>8</v>
      </c>
      <c r="B350" s="7" t="s">
        <v>336</v>
      </c>
      <c r="E350" s="4">
        <v>4.1666666666666701E-3</v>
      </c>
      <c r="F350" s="4"/>
      <c r="G350" s="4">
        <v>3.8461538461538498E-3</v>
      </c>
      <c r="H350" s="4"/>
      <c r="I350" s="4"/>
      <c r="L350" s="4"/>
      <c r="O350" s="4">
        <v>7.0000000000000007E-2</v>
      </c>
      <c r="R350" s="2">
        <v>0.15</v>
      </c>
      <c r="X350" s="4"/>
    </row>
    <row r="351" spans="1:24" x14ac:dyDescent="0.2">
      <c r="A351" s="14" t="s">
        <v>138</v>
      </c>
      <c r="B351" s="7" t="s">
        <v>339</v>
      </c>
      <c r="E351" s="4"/>
      <c r="F351" s="4">
        <v>4.3999999999999997E-2</v>
      </c>
      <c r="G351" s="4">
        <v>0.47307692307692301</v>
      </c>
      <c r="H351" s="4">
        <v>9.1666666666666702E-2</v>
      </c>
      <c r="I351" s="4">
        <v>0.05</v>
      </c>
      <c r="L351" s="4">
        <v>5.7692307692307702E-2</v>
      </c>
      <c r="O351" s="4">
        <v>0.55000000000000004</v>
      </c>
      <c r="R351" s="2">
        <v>0.51</v>
      </c>
      <c r="X351" s="4"/>
    </row>
    <row r="352" spans="1:24" x14ac:dyDescent="0.2">
      <c r="A352" s="14" t="s">
        <v>201</v>
      </c>
      <c r="B352" s="39" t="s">
        <v>358</v>
      </c>
      <c r="E352" s="4">
        <v>4.1666666666666701E-3</v>
      </c>
      <c r="F352" s="4">
        <v>0.02</v>
      </c>
      <c r="G352" s="4"/>
      <c r="H352" s="4">
        <v>6.6666666666666693E-2</v>
      </c>
      <c r="I352" s="4">
        <v>3.8461538461538498E-3</v>
      </c>
      <c r="L352" s="4">
        <v>0.21923076923076901</v>
      </c>
      <c r="O352" s="4"/>
      <c r="X352" s="4">
        <v>4.230769230769231E-2</v>
      </c>
    </row>
    <row r="353" spans="1:24" x14ac:dyDescent="0.2">
      <c r="A353" s="14" t="s">
        <v>128</v>
      </c>
      <c r="B353" s="39" t="s">
        <v>328</v>
      </c>
      <c r="E353" s="4"/>
      <c r="F353" s="4"/>
      <c r="G353" s="4"/>
      <c r="H353" s="4"/>
      <c r="I353" s="4"/>
      <c r="L353" s="4"/>
      <c r="O353" s="4"/>
      <c r="R353" s="2">
        <v>0.38</v>
      </c>
      <c r="X353" s="4">
        <v>0.38461538461538464</v>
      </c>
    </row>
    <row r="354" spans="1:24" x14ac:dyDescent="0.2">
      <c r="A354" s="14" t="s">
        <v>9</v>
      </c>
      <c r="B354" s="7" t="s">
        <v>442</v>
      </c>
      <c r="E354" s="4"/>
      <c r="F354" s="4"/>
      <c r="G354" s="4"/>
      <c r="H354" s="4"/>
      <c r="I354" s="4">
        <v>0.2</v>
      </c>
      <c r="L354" s="4"/>
      <c r="O354" s="4">
        <v>7.0000000000000007E-2</v>
      </c>
      <c r="R354" s="2">
        <v>0.08</v>
      </c>
      <c r="X354" s="4">
        <v>3.8461538461538464E-2</v>
      </c>
    </row>
    <row r="355" spans="1:24" x14ac:dyDescent="0.2">
      <c r="A355" s="14" t="s">
        <v>215</v>
      </c>
      <c r="B355" s="7" t="s">
        <v>321</v>
      </c>
      <c r="E355" s="4">
        <v>4.1666666666666701E-3</v>
      </c>
      <c r="F355" s="4"/>
      <c r="G355" s="4">
        <v>3.8461538461538498E-3</v>
      </c>
      <c r="H355" s="4">
        <v>4.1666666666666701E-3</v>
      </c>
      <c r="I355" s="4"/>
      <c r="L355" s="4">
        <v>0.15384615384615399</v>
      </c>
      <c r="O355" s="4">
        <v>0.02</v>
      </c>
      <c r="R355" s="2">
        <v>0.05</v>
      </c>
      <c r="X355" s="4">
        <v>0.15769230769230769</v>
      </c>
    </row>
    <row r="356" spans="1:24" x14ac:dyDescent="0.2">
      <c r="A356" s="14"/>
      <c r="E356" s="4"/>
      <c r="F356" s="4"/>
      <c r="G356" s="4"/>
      <c r="H356" s="4"/>
      <c r="I356" s="4"/>
      <c r="L356" s="4"/>
      <c r="O356" s="4"/>
      <c r="X356" s="4"/>
    </row>
    <row r="357" spans="1:24" x14ac:dyDescent="0.2">
      <c r="O357" s="4"/>
      <c r="X357" s="4"/>
    </row>
    <row r="358" spans="1:24" x14ac:dyDescent="0.2">
      <c r="A358" s="14"/>
      <c r="B358" s="39"/>
      <c r="O358"/>
    </row>
    <row r="359" spans="1:24" x14ac:dyDescent="0.2">
      <c r="A359" s="14"/>
      <c r="B359" s="39"/>
      <c r="O359"/>
    </row>
    <row r="361" spans="1:24" x14ac:dyDescent="0.2">
      <c r="A361" s="14"/>
      <c r="O361"/>
    </row>
    <row r="362" spans="1:24" x14ac:dyDescent="0.2">
      <c r="A362" s="14"/>
      <c r="B362" s="39"/>
      <c r="O362"/>
    </row>
    <row r="363" spans="1:24" x14ac:dyDescent="0.2">
      <c r="A363" s="14"/>
      <c r="B363" s="39"/>
      <c r="O363"/>
    </row>
    <row r="365" spans="1:24" x14ac:dyDescent="0.2">
      <c r="A365" s="14"/>
      <c r="O365"/>
    </row>
    <row r="372" spans="2:2" x14ac:dyDescent="0.2">
      <c r="B372" s="39"/>
    </row>
    <row r="373" spans="2:2" x14ac:dyDescent="0.2">
      <c r="B373" s="39"/>
    </row>
    <row r="374" spans="2:2" x14ac:dyDescent="0.2">
      <c r="B374" s="39"/>
    </row>
    <row r="375" spans="2:2" x14ac:dyDescent="0.2">
      <c r="B375" s="39"/>
    </row>
    <row r="376" spans="2:2" x14ac:dyDescent="0.2">
      <c r="B376" s="39"/>
    </row>
    <row r="377" spans="2:2" x14ac:dyDescent="0.2">
      <c r="B377" s="39"/>
    </row>
    <row r="378" spans="2:2" x14ac:dyDescent="0.2">
      <c r="B378" s="39"/>
    </row>
    <row r="379" spans="2:2" x14ac:dyDescent="0.2">
      <c r="B379" s="39"/>
    </row>
    <row r="380" spans="2:2" x14ac:dyDescent="0.2">
      <c r="B380" s="39"/>
    </row>
    <row r="381" spans="2:2" x14ac:dyDescent="0.2">
      <c r="B381" s="39"/>
    </row>
    <row r="382" spans="2:2" x14ac:dyDescent="0.2">
      <c r="B382" s="39"/>
    </row>
    <row r="383" spans="2:2" x14ac:dyDescent="0.2">
      <c r="B383" s="39"/>
    </row>
    <row r="384" spans="2:2" x14ac:dyDescent="0.2">
      <c r="B384" s="39"/>
    </row>
  </sheetData>
  <conditionalFormatting sqref="B74 B58 B32:B34 B30 B65 B60:B61 B48:B49 B51 B53:B55 B68:B72 B39:B45 B37 B78 B81">
    <cfRule type="duplicateValues" dxfId="6" priority="2"/>
  </conditionalFormatting>
  <conditionalFormatting sqref="B351 B341:B349 B315 B312:B313 B339 B330:B337 B317:B324 B354">
    <cfRule type="duplicateValues" dxfId="5" priority="1"/>
  </conditionalFormatting>
  <pageMargins left="0" right="0" top="0.39409448818897641" bottom="0.39409448818897641" header="0" footer="0"/>
  <pageSetup paperSize="9" orientation="portrait" horizontalDpi="4294967293" r:id="rId1"/>
  <headerFooter>
    <oddHeader>&amp;C&amp;A</oddHeader>
    <oddFooter>&amp;CPagina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O408"/>
  <sheetViews>
    <sheetView zoomScale="70" zoomScaleNormal="70" workbookViewId="0">
      <selection activeCell="V1" sqref="V1:V1048576"/>
    </sheetView>
  </sheetViews>
  <sheetFormatPr defaultColWidth="9" defaultRowHeight="12.75" x14ac:dyDescent="0.2"/>
  <cols>
    <col min="1" max="1" width="31.75" style="26" customWidth="1"/>
    <col min="2" max="2" width="35.125" style="87" customWidth="1"/>
    <col min="3" max="5" width="7.75" style="104" customWidth="1"/>
    <col min="6" max="6" width="7.75" style="27" customWidth="1"/>
    <col min="7" max="7" width="7.75" style="104" customWidth="1"/>
    <col min="8" max="8" width="7.75" style="27" customWidth="1"/>
    <col min="9" max="9" width="7.75" style="104" customWidth="1"/>
    <col min="10" max="10" width="7.75" style="27" customWidth="1"/>
    <col min="11" max="12" width="7.75" style="104" customWidth="1"/>
    <col min="13" max="14" width="7.75" style="27" customWidth="1"/>
    <col min="15" max="16" width="7.75" style="104" customWidth="1"/>
    <col min="17" max="18" width="7.75" style="27" customWidth="1"/>
    <col min="19" max="20" width="7.25" style="104" customWidth="1"/>
    <col min="21" max="24" width="7.25" style="27" customWidth="1"/>
    <col min="25" max="25" width="20.75" style="27" bestFit="1" customWidth="1"/>
    <col min="26" max="26" width="7.25" style="27" customWidth="1"/>
    <col min="27" max="1024" width="10.75" style="26" customWidth="1"/>
    <col min="1025" max="16384" width="9" style="26"/>
  </cols>
  <sheetData>
    <row r="1" spans="1:1003" x14ac:dyDescent="0.2">
      <c r="A1" s="26" t="s">
        <v>1520</v>
      </c>
      <c r="B1" s="86"/>
    </row>
    <row r="2" spans="1:1003" x14ac:dyDescent="0.2">
      <c r="A2" s="86" t="s">
        <v>1294</v>
      </c>
      <c r="B2" s="86"/>
    </row>
    <row r="4" spans="1:1003" s="86" customFormat="1" x14ac:dyDescent="0.2">
      <c r="A4" s="86" t="s">
        <v>1414</v>
      </c>
      <c r="B4" s="88"/>
      <c r="C4" s="89">
        <v>2005</v>
      </c>
      <c r="D4" s="89">
        <v>2006</v>
      </c>
      <c r="E4" s="89">
        <v>2007</v>
      </c>
      <c r="F4" s="90">
        <v>2008</v>
      </c>
      <c r="G4" s="89">
        <v>2009</v>
      </c>
      <c r="H4" s="90">
        <v>2010</v>
      </c>
      <c r="I4" s="89">
        <v>2011</v>
      </c>
      <c r="J4" s="90">
        <v>2012</v>
      </c>
      <c r="K4" s="89">
        <v>2013</v>
      </c>
      <c r="L4" s="89">
        <v>2014</v>
      </c>
      <c r="M4" s="90">
        <v>2015</v>
      </c>
      <c r="N4" s="90">
        <v>2015</v>
      </c>
      <c r="O4" s="89">
        <v>2016</v>
      </c>
      <c r="P4" s="89">
        <v>2017</v>
      </c>
      <c r="Q4" s="90">
        <v>2018</v>
      </c>
      <c r="R4" s="90">
        <v>2018</v>
      </c>
      <c r="S4" s="89">
        <v>2019</v>
      </c>
      <c r="T4" s="89">
        <v>2020</v>
      </c>
      <c r="U4" s="90">
        <v>2021</v>
      </c>
      <c r="V4" s="90">
        <v>2021</v>
      </c>
      <c r="W4" s="90"/>
      <c r="X4" s="90"/>
      <c r="Y4" s="90"/>
      <c r="Z4" s="90"/>
    </row>
    <row r="5" spans="1:1003" s="86" customFormat="1" x14ac:dyDescent="0.2">
      <c r="A5" s="257" t="s">
        <v>1415</v>
      </c>
      <c r="B5" s="247"/>
      <c r="C5" s="248"/>
      <c r="D5" s="248"/>
      <c r="E5" s="248"/>
      <c r="F5" s="249"/>
      <c r="G5" s="248"/>
      <c r="H5" s="249"/>
      <c r="I5" s="248"/>
      <c r="J5" s="249"/>
      <c r="K5" s="248"/>
      <c r="L5" s="248"/>
      <c r="M5" s="250" t="s">
        <v>324</v>
      </c>
      <c r="N5" s="250" t="s">
        <v>325</v>
      </c>
      <c r="O5" s="248"/>
      <c r="P5" s="248"/>
      <c r="Q5" s="249" t="s">
        <v>324</v>
      </c>
      <c r="R5" s="249" t="s">
        <v>325</v>
      </c>
      <c r="S5" s="248"/>
      <c r="T5" s="248"/>
      <c r="U5" s="249" t="s">
        <v>324</v>
      </c>
      <c r="V5" s="251" t="s">
        <v>325</v>
      </c>
      <c r="W5" s="90"/>
      <c r="X5" s="90"/>
      <c r="Y5" s="90"/>
      <c r="Z5" s="90"/>
    </row>
    <row r="6" spans="1:1003" s="86" customFormat="1" x14ac:dyDescent="0.2">
      <c r="A6" s="379" t="s">
        <v>1416</v>
      </c>
      <c r="B6" s="252"/>
      <c r="C6" s="253"/>
      <c r="D6" s="253"/>
      <c r="E6" s="253"/>
      <c r="F6" s="381">
        <v>26</v>
      </c>
      <c r="G6" s="253"/>
      <c r="H6" s="381">
        <v>26</v>
      </c>
      <c r="I6" s="253"/>
      <c r="J6" s="381">
        <v>24</v>
      </c>
      <c r="K6" s="253"/>
      <c r="L6" s="253"/>
      <c r="M6" s="276">
        <v>25</v>
      </c>
      <c r="N6" s="276">
        <v>25</v>
      </c>
      <c r="O6" s="253"/>
      <c r="P6" s="253"/>
      <c r="Q6" s="255">
        <v>26</v>
      </c>
      <c r="R6" s="255">
        <v>26</v>
      </c>
      <c r="S6" s="253"/>
      <c r="T6" s="253"/>
      <c r="U6" s="255">
        <v>26</v>
      </c>
      <c r="V6" s="256">
        <v>26</v>
      </c>
      <c r="W6" s="90"/>
      <c r="X6" s="90"/>
      <c r="Y6" s="90"/>
      <c r="Z6" s="90"/>
    </row>
    <row r="7" spans="1:1003" s="86" customFormat="1" x14ac:dyDescent="0.2">
      <c r="A7" s="101"/>
      <c r="B7" s="88"/>
      <c r="C7" s="89"/>
      <c r="D7" s="89"/>
      <c r="E7" s="89"/>
      <c r="F7" s="100"/>
      <c r="G7" s="89"/>
      <c r="H7" s="100"/>
      <c r="I7" s="89"/>
      <c r="J7" s="100"/>
      <c r="K7" s="89"/>
      <c r="L7" s="89"/>
      <c r="M7" s="27"/>
      <c r="N7" s="27"/>
      <c r="O7" s="89"/>
      <c r="P7" s="89"/>
      <c r="Q7" s="90"/>
      <c r="R7" s="90"/>
      <c r="S7" s="89"/>
      <c r="T7" s="89"/>
      <c r="U7" s="90"/>
      <c r="V7" s="90"/>
      <c r="W7" s="90"/>
      <c r="X7" s="90"/>
      <c r="Y7" s="90"/>
      <c r="Z7" s="90"/>
    </row>
    <row r="8" spans="1:1003" x14ac:dyDescent="0.2">
      <c r="A8" s="93" t="s">
        <v>1413</v>
      </c>
      <c r="B8" s="94"/>
      <c r="C8" s="97"/>
      <c r="D8" s="97"/>
      <c r="E8" s="97"/>
      <c r="G8" s="97"/>
      <c r="I8" s="97"/>
      <c r="K8" s="97"/>
      <c r="L8" s="98"/>
      <c r="O8" s="99"/>
      <c r="P8" s="99"/>
      <c r="Q8" s="100"/>
      <c r="R8" s="100"/>
      <c r="S8" s="99"/>
      <c r="T8" s="99"/>
      <c r="U8" s="100"/>
      <c r="V8" s="100"/>
      <c r="W8" s="100"/>
      <c r="X8" s="100"/>
      <c r="Y8" s="100"/>
      <c r="Z8" s="100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1"/>
      <c r="ACW8" s="101"/>
      <c r="ACX8" s="101"/>
      <c r="ACY8" s="101"/>
      <c r="ACZ8" s="101"/>
      <c r="ADA8" s="101"/>
      <c r="ADB8" s="101"/>
      <c r="ADC8" s="101"/>
      <c r="ADD8" s="101"/>
      <c r="ADE8" s="101"/>
      <c r="ADF8" s="101"/>
      <c r="ADG8" s="101"/>
      <c r="ADH8" s="101"/>
      <c r="ADI8" s="101"/>
      <c r="ADJ8" s="101"/>
      <c r="ADK8" s="101"/>
      <c r="ADL8" s="101"/>
      <c r="ADM8" s="101"/>
      <c r="ADN8" s="101"/>
      <c r="ADO8" s="101"/>
      <c r="ADP8" s="101"/>
      <c r="ADQ8" s="101"/>
      <c r="ADR8" s="101"/>
      <c r="ADS8" s="101"/>
      <c r="ADT8" s="101"/>
      <c r="ADU8" s="101"/>
      <c r="ADV8" s="101"/>
      <c r="ADW8" s="101"/>
      <c r="ADX8" s="101"/>
      <c r="ADY8" s="101"/>
      <c r="ADZ8" s="101"/>
      <c r="AEA8" s="101"/>
      <c r="AEB8" s="101"/>
      <c r="AEC8" s="101"/>
      <c r="AED8" s="101"/>
      <c r="AEE8" s="101"/>
      <c r="AEF8" s="101"/>
      <c r="AEG8" s="101"/>
      <c r="AEH8" s="101"/>
      <c r="AEI8" s="101"/>
      <c r="AEJ8" s="101"/>
      <c r="AEK8" s="101"/>
      <c r="AEL8" s="101"/>
      <c r="AEM8" s="101"/>
      <c r="AEN8" s="101"/>
      <c r="AEO8" s="101"/>
      <c r="AEP8" s="101"/>
      <c r="AEQ8" s="101"/>
      <c r="AER8" s="101"/>
      <c r="AES8" s="101"/>
      <c r="AET8" s="101"/>
      <c r="AEU8" s="101"/>
      <c r="AEV8" s="101"/>
      <c r="AEW8" s="101"/>
      <c r="AEX8" s="101"/>
      <c r="AEY8" s="101"/>
      <c r="AEZ8" s="101"/>
      <c r="AFA8" s="101"/>
      <c r="AFB8" s="101"/>
      <c r="AFC8" s="101"/>
      <c r="AFD8" s="101"/>
      <c r="AFE8" s="101"/>
      <c r="AFF8" s="101"/>
      <c r="AFG8" s="101"/>
      <c r="AFH8" s="101"/>
      <c r="AFI8" s="101"/>
      <c r="AFJ8" s="101"/>
      <c r="AFK8" s="101"/>
      <c r="AFL8" s="101"/>
      <c r="AFM8" s="101"/>
      <c r="AFN8" s="101"/>
      <c r="AFO8" s="101"/>
      <c r="AFP8" s="101"/>
      <c r="AFQ8" s="101"/>
      <c r="AFR8" s="101"/>
      <c r="AFS8" s="101"/>
      <c r="AFT8" s="101"/>
      <c r="AFU8" s="101"/>
      <c r="AFV8" s="101"/>
      <c r="AFW8" s="101"/>
      <c r="AFX8" s="101"/>
      <c r="AFY8" s="101"/>
      <c r="AFZ8" s="101"/>
      <c r="AGA8" s="101"/>
      <c r="AGB8" s="101"/>
      <c r="AGC8" s="101"/>
      <c r="AGD8" s="101"/>
      <c r="AGE8" s="101"/>
      <c r="AGF8" s="101"/>
      <c r="AGG8" s="101"/>
      <c r="AGH8" s="101"/>
      <c r="AGI8" s="101"/>
      <c r="AGJ8" s="101"/>
      <c r="AGK8" s="101"/>
      <c r="AGL8" s="101"/>
      <c r="AGM8" s="101"/>
      <c r="AGN8" s="101"/>
      <c r="AGO8" s="101"/>
      <c r="AGP8" s="101"/>
      <c r="AGQ8" s="101"/>
      <c r="AGR8" s="101"/>
      <c r="AGS8" s="101"/>
      <c r="AGT8" s="101"/>
      <c r="AGU8" s="101"/>
      <c r="AGV8" s="101"/>
      <c r="AGW8" s="101"/>
      <c r="AGX8" s="101"/>
      <c r="AGY8" s="101"/>
      <c r="AGZ8" s="101"/>
      <c r="AHA8" s="101"/>
      <c r="AHB8" s="101"/>
      <c r="AHC8" s="101"/>
      <c r="AHD8" s="101"/>
      <c r="AHE8" s="101"/>
      <c r="AHF8" s="101"/>
      <c r="AHG8" s="101"/>
      <c r="AHH8" s="101"/>
      <c r="AHI8" s="101"/>
      <c r="AHJ8" s="101"/>
      <c r="AHK8" s="101"/>
      <c r="AHL8" s="101"/>
      <c r="AHM8" s="101"/>
      <c r="AHN8" s="101"/>
      <c r="AHO8" s="101"/>
      <c r="AHP8" s="101"/>
      <c r="AHQ8" s="101"/>
      <c r="AHR8" s="101"/>
      <c r="AHS8" s="101"/>
      <c r="AHT8" s="101"/>
      <c r="AHU8" s="101"/>
      <c r="AHV8" s="101"/>
      <c r="AHW8" s="101"/>
      <c r="AHX8" s="101"/>
      <c r="AHY8" s="101"/>
      <c r="AHZ8" s="101"/>
      <c r="AIA8" s="101"/>
      <c r="AIB8" s="101"/>
      <c r="AIC8" s="101"/>
      <c r="AID8" s="101"/>
      <c r="AIE8" s="101"/>
      <c r="AIF8" s="101"/>
      <c r="AIG8" s="101"/>
      <c r="AIH8" s="101"/>
      <c r="AII8" s="101"/>
      <c r="AIJ8" s="101"/>
      <c r="AIK8" s="101"/>
      <c r="AIL8" s="101"/>
      <c r="AIM8" s="101"/>
      <c r="AIN8" s="101"/>
      <c r="AIO8" s="101"/>
      <c r="AIP8" s="101"/>
      <c r="AIQ8" s="101"/>
      <c r="AIR8" s="101"/>
      <c r="AIS8" s="101"/>
      <c r="AIT8" s="101"/>
      <c r="AIU8" s="101"/>
      <c r="AIV8" s="101"/>
      <c r="AIW8" s="101"/>
      <c r="AIX8" s="101"/>
      <c r="AIY8" s="101"/>
      <c r="AIZ8" s="101"/>
      <c r="AJA8" s="101"/>
      <c r="AJB8" s="101"/>
      <c r="AJC8" s="101"/>
      <c r="AJD8" s="101"/>
      <c r="AJE8" s="101"/>
      <c r="AJF8" s="101"/>
      <c r="AJG8" s="101"/>
      <c r="AJH8" s="101"/>
      <c r="AJI8" s="101"/>
      <c r="AJJ8" s="101"/>
      <c r="AJK8" s="101"/>
      <c r="AJL8" s="101"/>
      <c r="AJM8" s="101"/>
      <c r="AJN8" s="101"/>
      <c r="AJO8" s="101"/>
      <c r="AJP8" s="101"/>
      <c r="AJQ8" s="101"/>
      <c r="AJR8" s="101"/>
      <c r="AJS8" s="101"/>
      <c r="AJT8" s="101"/>
      <c r="AJU8" s="101"/>
      <c r="AJV8" s="101"/>
      <c r="AJW8" s="101"/>
      <c r="AJX8" s="101"/>
      <c r="AJY8" s="101"/>
      <c r="AJZ8" s="101"/>
      <c r="AKA8" s="101"/>
      <c r="AKB8" s="101"/>
      <c r="AKC8" s="101"/>
      <c r="AKD8" s="101"/>
      <c r="AKE8" s="101"/>
      <c r="AKF8" s="101"/>
      <c r="AKG8" s="101"/>
      <c r="AKH8" s="101"/>
      <c r="AKI8" s="101"/>
      <c r="AKJ8" s="101"/>
      <c r="AKK8" s="101"/>
      <c r="AKL8" s="101"/>
      <c r="AKM8" s="101"/>
      <c r="AKN8" s="101"/>
      <c r="AKO8" s="101"/>
      <c r="AKP8" s="101"/>
      <c r="AKQ8" s="101"/>
      <c r="AKR8" s="101"/>
      <c r="AKS8" s="101"/>
      <c r="AKT8" s="101"/>
      <c r="AKU8" s="101"/>
      <c r="AKV8" s="101"/>
      <c r="AKW8" s="101"/>
      <c r="AKX8" s="101"/>
      <c r="AKY8" s="101"/>
      <c r="AKZ8" s="101"/>
      <c r="ALA8" s="101"/>
      <c r="ALB8" s="101"/>
      <c r="ALC8" s="101"/>
      <c r="ALD8" s="101"/>
      <c r="ALE8" s="101"/>
      <c r="ALF8" s="101"/>
      <c r="ALG8" s="101"/>
      <c r="ALH8" s="101"/>
      <c r="ALI8" s="101"/>
      <c r="ALJ8" s="101"/>
      <c r="ALK8" s="101"/>
      <c r="ALL8" s="101"/>
      <c r="ALM8" s="101"/>
      <c r="ALN8" s="101"/>
      <c r="ALO8" s="101"/>
    </row>
    <row r="9" spans="1:1003" x14ac:dyDescent="0.2">
      <c r="A9" s="257" t="s">
        <v>26</v>
      </c>
      <c r="B9" s="258"/>
      <c r="C9" s="259"/>
      <c r="D9" s="259"/>
      <c r="E9" s="259"/>
      <c r="F9" s="260">
        <v>2.2248333333333301</v>
      </c>
      <c r="G9" s="259"/>
      <c r="H9" s="260">
        <v>5.7155166666666704</v>
      </c>
      <c r="I9" s="259"/>
      <c r="J9" s="260">
        <v>11.78575</v>
      </c>
      <c r="K9" s="259"/>
      <c r="L9" s="524"/>
      <c r="M9" s="260">
        <v>13.44</v>
      </c>
      <c r="N9" s="260"/>
      <c r="O9" s="403"/>
      <c r="P9" s="403"/>
      <c r="Q9" s="260">
        <v>3.95</v>
      </c>
      <c r="R9" s="260"/>
      <c r="S9" s="403"/>
      <c r="T9" s="403"/>
      <c r="U9" s="260">
        <v>0.68846153846153868</v>
      </c>
      <c r="V9" s="517"/>
    </row>
    <row r="10" spans="1:1003" x14ac:dyDescent="0.2">
      <c r="A10" s="266" t="s">
        <v>27</v>
      </c>
      <c r="C10" s="95"/>
      <c r="D10" s="95"/>
      <c r="E10" s="95"/>
      <c r="F10" s="96">
        <v>1.39</v>
      </c>
      <c r="G10" s="95"/>
      <c r="H10" s="96">
        <v>2.7853666666666701</v>
      </c>
      <c r="I10" s="95"/>
      <c r="J10" s="96">
        <v>1.9798</v>
      </c>
      <c r="K10" s="95"/>
      <c r="L10" s="526"/>
      <c r="M10" s="96">
        <v>5.7</v>
      </c>
      <c r="N10" s="96"/>
      <c r="O10" s="411"/>
      <c r="P10" s="411"/>
      <c r="Q10" s="96">
        <v>2.6</v>
      </c>
      <c r="R10" s="96"/>
      <c r="S10" s="411"/>
      <c r="T10" s="411"/>
      <c r="U10" s="96">
        <v>3.0769230769230767E-2</v>
      </c>
      <c r="V10" s="518"/>
    </row>
    <row r="11" spans="1:1003" x14ac:dyDescent="0.2">
      <c r="A11" s="266" t="s">
        <v>100</v>
      </c>
      <c r="C11" s="95"/>
      <c r="D11" s="95"/>
      <c r="E11" s="95"/>
      <c r="F11" s="96">
        <v>7.8542333333333403</v>
      </c>
      <c r="G11" s="95"/>
      <c r="H11" s="96">
        <v>11.666550000000001</v>
      </c>
      <c r="I11" s="95"/>
      <c r="J11" s="96">
        <v>2.0091999999999999</v>
      </c>
      <c r="K11" s="95"/>
      <c r="L11" s="526"/>
      <c r="M11" s="96">
        <v>0.3</v>
      </c>
      <c r="N11" s="96"/>
      <c r="O11" s="411"/>
      <c r="P11" s="411"/>
      <c r="Q11" s="96">
        <v>0.96</v>
      </c>
      <c r="R11" s="96"/>
      <c r="S11" s="411"/>
      <c r="T11" s="411"/>
      <c r="U11" s="96">
        <v>0.4153846153846153</v>
      </c>
      <c r="V11" s="518"/>
    </row>
    <row r="12" spans="1:1003" x14ac:dyDescent="0.2">
      <c r="A12" s="266" t="s">
        <v>322</v>
      </c>
      <c r="C12" s="95"/>
      <c r="D12" s="95"/>
      <c r="E12" s="95"/>
      <c r="F12" s="96"/>
      <c r="G12" s="95"/>
      <c r="H12" s="96"/>
      <c r="I12" s="95"/>
      <c r="J12" s="96"/>
      <c r="K12" s="95"/>
      <c r="L12" s="526"/>
      <c r="M12" s="96">
        <v>0</v>
      </c>
      <c r="N12" s="96"/>
      <c r="O12" s="411"/>
      <c r="P12" s="411"/>
      <c r="Q12" s="96">
        <v>0</v>
      </c>
      <c r="R12" s="96"/>
      <c r="S12" s="411"/>
      <c r="T12" s="411"/>
      <c r="U12" s="96">
        <v>1.1538461538461541E-2</v>
      </c>
      <c r="V12" s="518"/>
    </row>
    <row r="13" spans="1:1003" x14ac:dyDescent="0.2">
      <c r="A13" s="266" t="s">
        <v>323</v>
      </c>
      <c r="C13" s="95"/>
      <c r="D13" s="95"/>
      <c r="E13" s="95"/>
      <c r="F13" s="96"/>
      <c r="G13" s="95"/>
      <c r="H13" s="96"/>
      <c r="I13" s="95"/>
      <c r="J13" s="96"/>
      <c r="K13" s="95"/>
      <c r="L13" s="526"/>
      <c r="M13" s="96">
        <v>0</v>
      </c>
      <c r="N13" s="96"/>
      <c r="O13" s="411"/>
      <c r="P13" s="411"/>
      <c r="Q13" s="96">
        <v>0</v>
      </c>
      <c r="R13" s="96"/>
      <c r="S13" s="411"/>
      <c r="T13" s="411"/>
      <c r="U13" s="96">
        <v>0</v>
      </c>
      <c r="V13" s="518"/>
    </row>
    <row r="14" spans="1:1003" x14ac:dyDescent="0.2">
      <c r="A14" s="266" t="s">
        <v>101</v>
      </c>
      <c r="C14" s="95"/>
      <c r="D14" s="95"/>
      <c r="E14" s="95"/>
      <c r="F14" s="96">
        <v>7.4266666666666703E-2</v>
      </c>
      <c r="G14" s="95"/>
      <c r="H14" s="96">
        <v>2.4860333333333302</v>
      </c>
      <c r="I14" s="95"/>
      <c r="J14" s="96">
        <v>7.8162000000000003</v>
      </c>
      <c r="K14" s="95"/>
      <c r="L14" s="526"/>
      <c r="M14" s="96">
        <v>0.04</v>
      </c>
      <c r="N14" s="96"/>
      <c r="O14" s="411"/>
      <c r="P14" s="411"/>
      <c r="Q14" s="96">
        <v>0.24</v>
      </c>
      <c r="R14" s="96"/>
      <c r="S14" s="411"/>
      <c r="T14" s="411"/>
      <c r="U14" s="96">
        <v>0.87307692307692319</v>
      </c>
      <c r="V14" s="518"/>
    </row>
    <row r="15" spans="1:1003" x14ac:dyDescent="0.2">
      <c r="A15" s="269" t="s">
        <v>17</v>
      </c>
      <c r="B15" s="270"/>
      <c r="C15" s="271"/>
      <c r="D15" s="271"/>
      <c r="E15" s="271"/>
      <c r="F15" s="272">
        <v>10.5684</v>
      </c>
      <c r="G15" s="271"/>
      <c r="H15" s="272">
        <v>26.572033333333302</v>
      </c>
      <c r="I15" s="271"/>
      <c r="J15" s="272">
        <v>15.2484</v>
      </c>
      <c r="K15" s="271"/>
      <c r="L15" s="528"/>
      <c r="M15" s="272">
        <v>14</v>
      </c>
      <c r="N15" s="272">
        <v>22.92</v>
      </c>
      <c r="O15" s="429"/>
      <c r="P15" s="429"/>
      <c r="Q15" s="272">
        <v>6.18</v>
      </c>
      <c r="R15" s="272">
        <v>26.18</v>
      </c>
      <c r="S15" s="429"/>
      <c r="T15" s="429"/>
      <c r="U15" s="272">
        <v>0.90769230769230791</v>
      </c>
      <c r="V15" s="519">
        <v>39.653846153846153</v>
      </c>
    </row>
    <row r="16" spans="1:1003" x14ac:dyDescent="0.2">
      <c r="C16" s="95"/>
      <c r="D16" s="95"/>
      <c r="E16" s="95"/>
      <c r="F16" s="96"/>
      <c r="G16" s="95"/>
      <c r="H16" s="96"/>
      <c r="I16" s="95"/>
      <c r="J16" s="96"/>
      <c r="K16" s="102"/>
      <c r="L16" s="103"/>
      <c r="M16" s="96"/>
      <c r="N16" s="96"/>
      <c r="V16" s="96"/>
    </row>
    <row r="17" spans="1:26" s="86" customFormat="1" x14ac:dyDescent="0.2">
      <c r="A17" s="86" t="s">
        <v>104</v>
      </c>
      <c r="B17" s="88"/>
      <c r="C17" s="89"/>
      <c r="D17" s="89"/>
      <c r="E17" s="89"/>
      <c r="F17" s="90"/>
      <c r="G17" s="89"/>
      <c r="H17" s="90"/>
      <c r="I17" s="89"/>
      <c r="J17" s="90"/>
      <c r="K17" s="89"/>
      <c r="L17" s="89"/>
      <c r="O17" s="89"/>
      <c r="P17" s="89"/>
      <c r="Q17" s="90"/>
      <c r="R17" s="90"/>
      <c r="S17" s="89"/>
      <c r="T17" s="89"/>
      <c r="U17" s="90"/>
      <c r="V17" s="402"/>
      <c r="W17" s="90"/>
      <c r="X17" s="90"/>
      <c r="Y17" s="90"/>
      <c r="Z17" s="90"/>
    </row>
    <row r="18" spans="1:26" s="86" customFormat="1" x14ac:dyDescent="0.2">
      <c r="B18" s="88"/>
      <c r="C18" s="89"/>
      <c r="D18" s="89"/>
      <c r="E18" s="89"/>
      <c r="F18" s="90"/>
      <c r="G18" s="89"/>
      <c r="H18" s="90"/>
      <c r="I18" s="89"/>
      <c r="J18" s="90"/>
      <c r="K18" s="89"/>
      <c r="L18" s="89"/>
      <c r="O18" s="89"/>
      <c r="P18" s="89"/>
      <c r="Q18" s="90"/>
      <c r="R18" s="90"/>
      <c r="S18" s="89"/>
      <c r="T18" s="89"/>
      <c r="U18" s="90"/>
      <c r="V18" s="402"/>
      <c r="W18" s="90"/>
      <c r="X18" s="90"/>
      <c r="Y18" s="90"/>
      <c r="Z18" s="90"/>
    </row>
    <row r="19" spans="1:26" s="86" customFormat="1" x14ac:dyDescent="0.2">
      <c r="A19" s="86" t="s">
        <v>1395</v>
      </c>
      <c r="B19" s="88"/>
      <c r="C19" s="89"/>
      <c r="D19" s="89"/>
      <c r="E19" s="89"/>
      <c r="F19" s="90"/>
      <c r="G19" s="89"/>
      <c r="H19" s="90"/>
      <c r="I19" s="89"/>
      <c r="J19" s="90"/>
      <c r="K19" s="89"/>
      <c r="L19" s="89"/>
      <c r="O19" s="89"/>
      <c r="P19" s="89"/>
      <c r="Q19" s="90"/>
      <c r="R19" s="90"/>
      <c r="S19" s="89"/>
      <c r="T19" s="89"/>
      <c r="U19" s="90"/>
      <c r="V19" s="402"/>
      <c r="W19" s="90"/>
      <c r="X19" s="90"/>
      <c r="Y19" s="90"/>
      <c r="Z19" s="90"/>
    </row>
    <row r="20" spans="1:26" x14ac:dyDescent="0.2">
      <c r="A20" s="278" t="s">
        <v>214</v>
      </c>
      <c r="B20" s="279" t="s">
        <v>495</v>
      </c>
      <c r="C20" s="261"/>
      <c r="D20" s="261"/>
      <c r="E20" s="261"/>
      <c r="F20" s="280">
        <v>4</v>
      </c>
      <c r="G20" s="261"/>
      <c r="H20" s="280"/>
      <c r="I20" s="261"/>
      <c r="J20" s="280"/>
      <c r="K20" s="261"/>
      <c r="L20" s="262"/>
      <c r="M20" s="264"/>
      <c r="N20" s="264"/>
      <c r="O20" s="403"/>
      <c r="P20" s="403"/>
      <c r="Q20" s="280"/>
      <c r="R20" s="280">
        <v>1</v>
      </c>
      <c r="S20" s="403"/>
      <c r="T20" s="403"/>
      <c r="U20" s="264"/>
      <c r="V20" s="281"/>
    </row>
    <row r="21" spans="1:26" x14ac:dyDescent="0.2">
      <c r="A21" s="266" t="s">
        <v>106</v>
      </c>
      <c r="B21" s="87" t="s">
        <v>438</v>
      </c>
      <c r="C21" s="102"/>
      <c r="D21" s="102"/>
      <c r="E21" s="102"/>
      <c r="F21" s="27">
        <v>1</v>
      </c>
      <c r="G21" s="102"/>
      <c r="H21" s="27">
        <v>1</v>
      </c>
      <c r="I21" s="102"/>
      <c r="K21" s="102"/>
      <c r="L21" s="103"/>
      <c r="Q21" s="100">
        <v>1</v>
      </c>
      <c r="R21" s="100"/>
      <c r="V21" s="267"/>
    </row>
    <row r="22" spans="1:26" x14ac:dyDescent="0.2">
      <c r="A22" s="269" t="s">
        <v>105</v>
      </c>
      <c r="B22" s="270"/>
      <c r="C22" s="273"/>
      <c r="D22" s="273"/>
      <c r="E22" s="273"/>
      <c r="F22" s="276">
        <v>7</v>
      </c>
      <c r="G22" s="273"/>
      <c r="H22" s="276">
        <v>6</v>
      </c>
      <c r="I22" s="273"/>
      <c r="J22" s="276"/>
      <c r="K22" s="273"/>
      <c r="L22" s="274"/>
      <c r="M22" s="276"/>
      <c r="N22" s="276"/>
      <c r="O22" s="275"/>
      <c r="P22" s="275"/>
      <c r="Q22" s="381">
        <v>17</v>
      </c>
      <c r="R22" s="381">
        <v>1</v>
      </c>
      <c r="S22" s="275"/>
      <c r="T22" s="275"/>
      <c r="U22" s="276">
        <v>18</v>
      </c>
      <c r="V22" s="277">
        <v>12</v>
      </c>
    </row>
    <row r="23" spans="1:26" s="86" customFormat="1" x14ac:dyDescent="0.2">
      <c r="A23" s="86" t="s">
        <v>1411</v>
      </c>
      <c r="B23" s="88"/>
      <c r="C23" s="109"/>
      <c r="D23" s="109"/>
      <c r="E23" s="109"/>
      <c r="F23" s="90">
        <f>COUNT(F20:F22)</f>
        <v>3</v>
      </c>
      <c r="G23" s="89"/>
      <c r="H23" s="90">
        <f t="shared" ref="H23:V23" si="0">COUNT(H20:H22)</f>
        <v>2</v>
      </c>
      <c r="I23" s="89"/>
      <c r="J23" s="90">
        <f t="shared" si="0"/>
        <v>0</v>
      </c>
      <c r="K23" s="89"/>
      <c r="L23" s="89"/>
      <c r="M23" s="90">
        <f t="shared" si="0"/>
        <v>0</v>
      </c>
      <c r="N23" s="90">
        <f t="shared" si="0"/>
        <v>0</v>
      </c>
      <c r="O23" s="89"/>
      <c r="P23" s="89"/>
      <c r="Q23" s="90">
        <f t="shared" si="0"/>
        <v>2</v>
      </c>
      <c r="R23" s="90">
        <f t="shared" si="0"/>
        <v>2</v>
      </c>
      <c r="S23" s="89"/>
      <c r="T23" s="89"/>
      <c r="U23" s="90">
        <f t="shared" si="0"/>
        <v>1</v>
      </c>
      <c r="V23" s="90">
        <f t="shared" si="0"/>
        <v>1</v>
      </c>
      <c r="W23" s="90"/>
      <c r="X23" s="90"/>
      <c r="Y23" s="90"/>
      <c r="Z23" s="90"/>
    </row>
    <row r="24" spans="1:26" x14ac:dyDescent="0.2">
      <c r="C24" s="102"/>
      <c r="D24" s="102"/>
      <c r="E24" s="102"/>
      <c r="G24" s="102"/>
      <c r="I24" s="102"/>
      <c r="K24" s="102"/>
      <c r="L24" s="103"/>
      <c r="Q24" s="100"/>
      <c r="R24" s="100"/>
    </row>
    <row r="25" spans="1:26" x14ac:dyDescent="0.2">
      <c r="A25" s="86" t="s">
        <v>1637</v>
      </c>
      <c r="C25" s="102"/>
      <c r="D25" s="102"/>
      <c r="E25" s="102"/>
      <c r="G25" s="102"/>
      <c r="I25" s="102"/>
      <c r="K25" s="102"/>
      <c r="L25" s="103"/>
      <c r="Q25" s="100"/>
      <c r="R25" s="100"/>
    </row>
    <row r="26" spans="1:26" x14ac:dyDescent="0.2">
      <c r="A26" s="404" t="s">
        <v>3</v>
      </c>
      <c r="B26" s="405" t="s">
        <v>326</v>
      </c>
      <c r="C26" s="406"/>
      <c r="D26" s="406"/>
      <c r="E26" s="406"/>
      <c r="F26" s="407"/>
      <c r="G26" s="406"/>
      <c r="H26" s="407"/>
      <c r="I26" s="406"/>
      <c r="J26" s="407"/>
      <c r="K26" s="406"/>
      <c r="L26" s="408"/>
      <c r="M26" s="407"/>
      <c r="N26" s="407"/>
      <c r="O26" s="409"/>
      <c r="P26" s="409"/>
      <c r="Q26" s="407"/>
      <c r="R26" s="407"/>
      <c r="S26" s="409"/>
      <c r="T26" s="409"/>
      <c r="U26" s="407">
        <v>1</v>
      </c>
      <c r="V26" s="410"/>
      <c r="W26" s="26"/>
      <c r="X26" s="26"/>
    </row>
    <row r="27" spans="1:26" s="86" customFormat="1" x14ac:dyDescent="0.2">
      <c r="A27" s="86" t="s">
        <v>1411</v>
      </c>
      <c r="B27" s="88"/>
      <c r="C27" s="109"/>
      <c r="D27" s="109"/>
      <c r="E27" s="109"/>
      <c r="F27" s="90">
        <f>COUNT(F26)</f>
        <v>0</v>
      </c>
      <c r="G27" s="89"/>
      <c r="H27" s="90">
        <f t="shared" ref="H27:V27" si="1">COUNT(H26)</f>
        <v>0</v>
      </c>
      <c r="I27" s="89"/>
      <c r="J27" s="90">
        <f t="shared" si="1"/>
        <v>0</v>
      </c>
      <c r="K27" s="89"/>
      <c r="L27" s="89"/>
      <c r="M27" s="90">
        <f t="shared" si="1"/>
        <v>0</v>
      </c>
      <c r="N27" s="90">
        <f t="shared" si="1"/>
        <v>0</v>
      </c>
      <c r="O27" s="89"/>
      <c r="P27" s="89"/>
      <c r="Q27" s="90">
        <f t="shared" si="1"/>
        <v>0</v>
      </c>
      <c r="R27" s="90">
        <f t="shared" si="1"/>
        <v>0</v>
      </c>
      <c r="S27" s="89"/>
      <c r="T27" s="89"/>
      <c r="U27" s="90">
        <f t="shared" si="1"/>
        <v>1</v>
      </c>
      <c r="V27" s="90">
        <f t="shared" si="1"/>
        <v>0</v>
      </c>
      <c r="Y27" s="90"/>
      <c r="Z27" s="90"/>
    </row>
    <row r="28" spans="1:26" x14ac:dyDescent="0.2">
      <c r="A28" s="290"/>
      <c r="C28" s="102"/>
      <c r="D28" s="102"/>
      <c r="E28" s="102"/>
      <c r="G28" s="102"/>
      <c r="I28" s="102"/>
      <c r="K28" s="102"/>
      <c r="L28" s="103"/>
      <c r="W28" s="26"/>
      <c r="X28" s="26"/>
    </row>
    <row r="29" spans="1:26" x14ac:dyDescent="0.2">
      <c r="A29" s="86" t="s">
        <v>1657</v>
      </c>
      <c r="X29" s="90" t="s">
        <v>1660</v>
      </c>
    </row>
    <row r="30" spans="1:26" x14ac:dyDescent="0.2">
      <c r="A30" s="257" t="s">
        <v>8</v>
      </c>
      <c r="B30" s="258" t="s">
        <v>336</v>
      </c>
      <c r="C30" s="261"/>
      <c r="D30" s="261"/>
      <c r="E30" s="261"/>
      <c r="F30" s="264"/>
      <c r="G30" s="261"/>
      <c r="H30" s="264"/>
      <c r="I30" s="261"/>
      <c r="J30" s="264"/>
      <c r="K30" s="261"/>
      <c r="L30" s="262"/>
      <c r="M30" s="264">
        <v>1</v>
      </c>
      <c r="N30" s="264"/>
      <c r="O30" s="263"/>
      <c r="P30" s="263"/>
      <c r="Q30" s="280"/>
      <c r="R30" s="280"/>
      <c r="S30" s="263"/>
      <c r="T30" s="263"/>
      <c r="U30" s="264"/>
      <c r="V30" s="281"/>
      <c r="X30" s="27" t="s">
        <v>1659</v>
      </c>
    </row>
    <row r="31" spans="1:26" x14ac:dyDescent="0.2">
      <c r="A31" s="266" t="s">
        <v>12</v>
      </c>
      <c r="B31" s="87" t="s">
        <v>718</v>
      </c>
      <c r="C31" s="102"/>
      <c r="D31" s="102"/>
      <c r="E31" s="102"/>
      <c r="G31" s="102"/>
      <c r="I31" s="102"/>
      <c r="K31" s="102"/>
      <c r="L31" s="103"/>
      <c r="N31" s="27">
        <v>1</v>
      </c>
      <c r="Q31" s="100"/>
      <c r="R31" s="100"/>
      <c r="V31" s="267"/>
      <c r="X31" s="27" t="s">
        <v>1659</v>
      </c>
    </row>
    <row r="32" spans="1:26" x14ac:dyDescent="0.2">
      <c r="A32" s="266" t="s">
        <v>9</v>
      </c>
      <c r="B32" s="87" t="s">
        <v>442</v>
      </c>
      <c r="C32" s="102"/>
      <c r="D32" s="102"/>
      <c r="E32" s="102"/>
      <c r="G32" s="102"/>
      <c r="I32" s="102"/>
      <c r="K32" s="102"/>
      <c r="L32" s="103"/>
      <c r="M32" s="27">
        <v>1</v>
      </c>
      <c r="Q32" s="100">
        <v>3</v>
      </c>
      <c r="R32" s="100"/>
      <c r="V32" s="267"/>
      <c r="X32" s="27" t="s">
        <v>1659</v>
      </c>
    </row>
    <row r="33" spans="1:26" x14ac:dyDescent="0.2">
      <c r="A33" s="283" t="s">
        <v>439</v>
      </c>
      <c r="B33" s="87" t="s">
        <v>337</v>
      </c>
      <c r="C33" s="102"/>
      <c r="D33" s="102"/>
      <c r="E33" s="102"/>
      <c r="G33" s="102"/>
      <c r="I33" s="102"/>
      <c r="K33" s="102"/>
      <c r="L33" s="103"/>
      <c r="M33" s="27">
        <v>1</v>
      </c>
      <c r="Q33" s="100">
        <v>2</v>
      </c>
      <c r="R33" s="100">
        <v>1</v>
      </c>
      <c r="V33" s="267"/>
    </row>
    <row r="34" spans="1:26" x14ac:dyDescent="0.2">
      <c r="A34" s="266" t="s">
        <v>136</v>
      </c>
      <c r="B34" s="87" t="s">
        <v>872</v>
      </c>
      <c r="C34" s="102"/>
      <c r="D34" s="102"/>
      <c r="E34" s="102"/>
      <c r="G34" s="102"/>
      <c r="I34" s="102"/>
      <c r="K34" s="102"/>
      <c r="L34" s="103"/>
      <c r="Q34" s="100">
        <v>1</v>
      </c>
      <c r="R34" s="100"/>
      <c r="V34" s="267"/>
      <c r="X34" s="27" t="s">
        <v>1659</v>
      </c>
    </row>
    <row r="35" spans="1:26" x14ac:dyDescent="0.2">
      <c r="A35" s="266" t="s">
        <v>7</v>
      </c>
      <c r="B35" s="87" t="s">
        <v>1806</v>
      </c>
      <c r="C35" s="102"/>
      <c r="D35" s="102"/>
      <c r="E35" s="102"/>
      <c r="F35" s="27">
        <v>9</v>
      </c>
      <c r="G35" s="102"/>
      <c r="H35" s="27">
        <v>9</v>
      </c>
      <c r="I35" s="102"/>
      <c r="J35" s="27">
        <v>10</v>
      </c>
      <c r="K35" s="102"/>
      <c r="L35" s="103"/>
      <c r="M35" s="27">
        <v>10</v>
      </c>
      <c r="O35" s="411"/>
      <c r="P35" s="411"/>
      <c r="Q35" s="100">
        <v>7</v>
      </c>
      <c r="R35" s="100"/>
      <c r="S35" s="411"/>
      <c r="T35" s="411"/>
      <c r="U35" s="27">
        <v>9</v>
      </c>
      <c r="V35" s="267"/>
      <c r="X35" s="27" t="s">
        <v>1659</v>
      </c>
    </row>
    <row r="36" spans="1:26" x14ac:dyDescent="0.2">
      <c r="A36" s="266" t="s">
        <v>20</v>
      </c>
      <c r="B36" s="87" t="s">
        <v>319</v>
      </c>
      <c r="C36" s="102"/>
      <c r="D36" s="102"/>
      <c r="E36" s="102"/>
      <c r="F36" s="27">
        <v>9</v>
      </c>
      <c r="G36" s="102"/>
      <c r="H36" s="27">
        <v>9</v>
      </c>
      <c r="I36" s="102"/>
      <c r="J36" s="27">
        <v>9</v>
      </c>
      <c r="K36" s="102"/>
      <c r="L36" s="103"/>
      <c r="M36" s="27">
        <v>9</v>
      </c>
      <c r="N36" s="27">
        <v>1</v>
      </c>
      <c r="Q36" s="100">
        <v>9</v>
      </c>
      <c r="R36" s="100"/>
      <c r="U36" s="27">
        <v>4</v>
      </c>
      <c r="V36" s="267"/>
      <c r="X36" s="27" t="s">
        <v>1659</v>
      </c>
    </row>
    <row r="37" spans="1:26" x14ac:dyDescent="0.2">
      <c r="A37" s="266" t="s">
        <v>22</v>
      </c>
      <c r="B37" s="87" t="s">
        <v>87</v>
      </c>
      <c r="C37" s="102"/>
      <c r="D37" s="102"/>
      <c r="E37" s="102"/>
      <c r="F37" s="27">
        <v>9</v>
      </c>
      <c r="G37" s="102"/>
      <c r="H37" s="27">
        <v>9</v>
      </c>
      <c r="I37" s="102"/>
      <c r="J37" s="27">
        <v>8</v>
      </c>
      <c r="K37" s="102"/>
      <c r="L37" s="103"/>
      <c r="M37" s="27">
        <v>8</v>
      </c>
      <c r="O37" s="411"/>
      <c r="P37" s="411"/>
      <c r="Q37" s="100">
        <v>6</v>
      </c>
      <c r="R37" s="100"/>
      <c r="S37" s="411"/>
      <c r="T37" s="411"/>
      <c r="U37" s="27">
        <v>6</v>
      </c>
      <c r="V37" s="267"/>
      <c r="X37" s="27" t="s">
        <v>1663</v>
      </c>
    </row>
    <row r="38" spans="1:26" x14ac:dyDescent="0.2">
      <c r="A38" s="266" t="s">
        <v>11</v>
      </c>
      <c r="B38" s="87" t="s">
        <v>47</v>
      </c>
      <c r="C38" s="102"/>
      <c r="D38" s="102"/>
      <c r="E38" s="102"/>
      <c r="F38" s="27">
        <v>1</v>
      </c>
      <c r="G38" s="102"/>
      <c r="H38" s="27">
        <v>5</v>
      </c>
      <c r="I38" s="102"/>
      <c r="J38" s="27">
        <v>3</v>
      </c>
      <c r="K38" s="102"/>
      <c r="L38" s="103"/>
      <c r="M38" s="27">
        <v>3</v>
      </c>
      <c r="Q38" s="100">
        <v>1</v>
      </c>
      <c r="R38" s="100"/>
      <c r="U38" s="27">
        <v>3</v>
      </c>
      <c r="V38" s="267"/>
    </row>
    <row r="39" spans="1:26" x14ac:dyDescent="0.2">
      <c r="A39" s="266" t="s">
        <v>31</v>
      </c>
      <c r="B39" s="87" t="s">
        <v>327</v>
      </c>
      <c r="C39" s="102"/>
      <c r="D39" s="102"/>
      <c r="E39" s="102"/>
      <c r="F39" s="27">
        <v>1</v>
      </c>
      <c r="G39" s="102"/>
      <c r="H39" s="27">
        <v>4</v>
      </c>
      <c r="I39" s="102"/>
      <c r="J39" s="27">
        <v>1</v>
      </c>
      <c r="K39" s="102"/>
      <c r="L39" s="103"/>
      <c r="M39" s="27">
        <v>1</v>
      </c>
      <c r="Q39" s="100">
        <v>4</v>
      </c>
      <c r="R39" s="100"/>
      <c r="U39" s="27">
        <v>2</v>
      </c>
      <c r="V39" s="267"/>
      <c r="X39" s="27" t="s">
        <v>1659</v>
      </c>
    </row>
    <row r="40" spans="1:26" x14ac:dyDescent="0.2">
      <c r="A40" s="266" t="s">
        <v>15</v>
      </c>
      <c r="B40" s="87" t="s">
        <v>440</v>
      </c>
      <c r="C40" s="102"/>
      <c r="D40" s="102"/>
      <c r="E40" s="102"/>
      <c r="F40" s="27">
        <v>1</v>
      </c>
      <c r="G40" s="102"/>
      <c r="H40" s="27">
        <v>3</v>
      </c>
      <c r="I40" s="102"/>
      <c r="J40" s="27">
        <v>3</v>
      </c>
      <c r="K40" s="102"/>
      <c r="L40" s="103"/>
      <c r="M40" s="27">
        <v>2</v>
      </c>
      <c r="Q40" s="100">
        <v>5</v>
      </c>
      <c r="R40" s="100"/>
      <c r="U40" s="27">
        <v>4</v>
      </c>
      <c r="V40" s="267"/>
      <c r="X40" s="27" t="s">
        <v>1659</v>
      </c>
    </row>
    <row r="41" spans="1:26" x14ac:dyDescent="0.2">
      <c r="A41" s="266" t="s">
        <v>6</v>
      </c>
      <c r="B41" s="87" t="s">
        <v>441</v>
      </c>
      <c r="C41" s="102"/>
      <c r="D41" s="102"/>
      <c r="E41" s="102"/>
      <c r="G41" s="102"/>
      <c r="H41" s="27">
        <v>1</v>
      </c>
      <c r="I41" s="102"/>
      <c r="J41" s="27">
        <v>1</v>
      </c>
      <c r="K41" s="102"/>
      <c r="L41" s="103"/>
      <c r="M41" s="27">
        <v>1</v>
      </c>
      <c r="Q41" s="100">
        <v>5</v>
      </c>
      <c r="R41" s="100"/>
      <c r="U41" s="27">
        <v>3</v>
      </c>
      <c r="V41" s="267"/>
      <c r="X41" s="27" t="s">
        <v>1659</v>
      </c>
    </row>
    <row r="42" spans="1:26" x14ac:dyDescent="0.2">
      <c r="A42" s="266" t="s">
        <v>5</v>
      </c>
      <c r="B42" s="87" t="s">
        <v>81</v>
      </c>
      <c r="C42" s="102"/>
      <c r="D42" s="102"/>
      <c r="E42" s="102"/>
      <c r="F42" s="27">
        <v>1</v>
      </c>
      <c r="G42" s="102"/>
      <c r="H42" s="27">
        <v>2</v>
      </c>
      <c r="I42" s="102"/>
      <c r="K42" s="102"/>
      <c r="L42" s="103"/>
      <c r="M42" s="27">
        <v>2</v>
      </c>
      <c r="Q42" s="100">
        <v>2</v>
      </c>
      <c r="R42" s="100"/>
      <c r="U42" s="27">
        <v>2</v>
      </c>
      <c r="V42" s="267"/>
      <c r="X42" s="27" t="s">
        <v>1661</v>
      </c>
    </row>
    <row r="43" spans="1:26" x14ac:dyDescent="0.2">
      <c r="A43" s="266" t="s">
        <v>138</v>
      </c>
      <c r="B43" s="87" t="s">
        <v>339</v>
      </c>
      <c r="C43" s="102"/>
      <c r="D43" s="102"/>
      <c r="E43" s="102"/>
      <c r="F43" s="27">
        <v>1</v>
      </c>
      <c r="G43" s="102"/>
      <c r="H43" s="27">
        <v>1</v>
      </c>
      <c r="I43" s="102"/>
      <c r="K43" s="102"/>
      <c r="L43" s="103"/>
      <c r="Q43" s="100">
        <v>1</v>
      </c>
      <c r="R43" s="100"/>
      <c r="U43" s="27">
        <v>2</v>
      </c>
      <c r="V43" s="267"/>
      <c r="X43" s="27" t="s">
        <v>1659</v>
      </c>
    </row>
    <row r="44" spans="1:26" x14ac:dyDescent="0.2">
      <c r="A44" s="266" t="s">
        <v>28</v>
      </c>
      <c r="B44" s="87" t="s">
        <v>332</v>
      </c>
      <c r="C44" s="102"/>
      <c r="D44" s="102"/>
      <c r="E44" s="102"/>
      <c r="F44" s="27">
        <v>1</v>
      </c>
      <c r="G44" s="102"/>
      <c r="H44" s="27">
        <v>1</v>
      </c>
      <c r="I44" s="102"/>
      <c r="K44" s="102"/>
      <c r="L44" s="103"/>
      <c r="N44" s="27">
        <v>2</v>
      </c>
      <c r="O44" s="411"/>
      <c r="P44" s="411"/>
      <c r="Q44" s="100"/>
      <c r="R44" s="100"/>
      <c r="S44" s="411"/>
      <c r="T44" s="411"/>
      <c r="U44" s="27">
        <v>1</v>
      </c>
      <c r="V44" s="267"/>
      <c r="X44" s="27" t="s">
        <v>1659</v>
      </c>
    </row>
    <row r="45" spans="1:26" x14ac:dyDescent="0.2">
      <c r="A45" s="285" t="s">
        <v>132</v>
      </c>
      <c r="B45" s="270" t="s">
        <v>330</v>
      </c>
      <c r="C45" s="273"/>
      <c r="D45" s="273"/>
      <c r="E45" s="273"/>
      <c r="F45" s="276"/>
      <c r="G45" s="273"/>
      <c r="H45" s="276"/>
      <c r="I45" s="273"/>
      <c r="J45" s="276"/>
      <c r="K45" s="273"/>
      <c r="L45" s="274"/>
      <c r="M45" s="276"/>
      <c r="N45" s="276"/>
      <c r="O45" s="275"/>
      <c r="P45" s="275"/>
      <c r="Q45" s="276"/>
      <c r="R45" s="276"/>
      <c r="S45" s="275"/>
      <c r="T45" s="275"/>
      <c r="U45" s="276">
        <v>1</v>
      </c>
      <c r="V45" s="277"/>
      <c r="W45" s="26"/>
      <c r="X45" s="27" t="s">
        <v>1659</v>
      </c>
    </row>
    <row r="46" spans="1:26" s="86" customFormat="1" x14ac:dyDescent="0.2">
      <c r="A46" s="86" t="s">
        <v>1411</v>
      </c>
      <c r="B46" s="88"/>
      <c r="C46" s="109"/>
      <c r="D46" s="109"/>
      <c r="E46" s="109"/>
      <c r="F46" s="90">
        <f>COUNT(F30:F45)</f>
        <v>9</v>
      </c>
      <c r="G46" s="89"/>
      <c r="H46" s="90">
        <f>COUNT(H30:H45)</f>
        <v>10</v>
      </c>
      <c r="I46" s="89"/>
      <c r="J46" s="90">
        <f>COUNT(J30:J45)</f>
        <v>7</v>
      </c>
      <c r="K46" s="89"/>
      <c r="L46" s="89"/>
      <c r="M46" s="90">
        <f>COUNT(M30:M45)</f>
        <v>11</v>
      </c>
      <c r="N46" s="90">
        <f>COUNT(N30:N45)</f>
        <v>3</v>
      </c>
      <c r="O46" s="89"/>
      <c r="P46" s="89"/>
      <c r="Q46" s="90">
        <f>COUNT(Q30:Q45)</f>
        <v>12</v>
      </c>
      <c r="R46" s="90">
        <f>COUNT(R30:R45)</f>
        <v>1</v>
      </c>
      <c r="S46" s="89"/>
      <c r="T46" s="89"/>
      <c r="U46" s="90">
        <f>COUNT(U30:U45)</f>
        <v>11</v>
      </c>
      <c r="V46" s="90">
        <f>COUNT(V30:V45)</f>
        <v>0</v>
      </c>
      <c r="W46" s="90"/>
      <c r="X46" s="27"/>
      <c r="Y46" s="90"/>
      <c r="Z46" s="90"/>
    </row>
    <row r="47" spans="1:26" x14ac:dyDescent="0.2">
      <c r="C47" s="102"/>
      <c r="D47" s="102"/>
      <c r="E47" s="102"/>
      <c r="G47" s="102"/>
      <c r="I47" s="102"/>
      <c r="K47" s="102"/>
      <c r="L47" s="103"/>
      <c r="Q47" s="100"/>
      <c r="R47" s="100"/>
    </row>
    <row r="48" spans="1:26" x14ac:dyDescent="0.2">
      <c r="A48" s="86" t="s">
        <v>1658</v>
      </c>
      <c r="C48" s="102"/>
      <c r="D48" s="102"/>
      <c r="E48" s="102"/>
      <c r="G48" s="102"/>
      <c r="I48" s="102"/>
      <c r="K48" s="102"/>
      <c r="L48" s="103"/>
      <c r="Q48" s="100"/>
      <c r="R48" s="100"/>
      <c r="X48" s="90" t="s">
        <v>1660</v>
      </c>
    </row>
    <row r="49" spans="1:24" x14ac:dyDescent="0.2">
      <c r="A49" s="257" t="s">
        <v>13</v>
      </c>
      <c r="B49" s="258" t="s">
        <v>372</v>
      </c>
      <c r="C49" s="261"/>
      <c r="D49" s="261"/>
      <c r="E49" s="261"/>
      <c r="F49" s="264">
        <v>1</v>
      </c>
      <c r="G49" s="261"/>
      <c r="H49" s="264"/>
      <c r="I49" s="261"/>
      <c r="J49" s="264"/>
      <c r="K49" s="261"/>
      <c r="L49" s="262"/>
      <c r="M49" s="264"/>
      <c r="N49" s="264"/>
      <c r="O49" s="263"/>
      <c r="P49" s="263"/>
      <c r="Q49" s="264"/>
      <c r="R49" s="264"/>
      <c r="S49" s="263"/>
      <c r="T49" s="263"/>
      <c r="U49" s="264"/>
      <c r="V49" s="281"/>
      <c r="X49" s="27" t="s">
        <v>1659</v>
      </c>
    </row>
    <row r="50" spans="1:24" x14ac:dyDescent="0.2">
      <c r="A50" s="266" t="s">
        <v>294</v>
      </c>
      <c r="B50" s="87" t="s">
        <v>450</v>
      </c>
      <c r="C50" s="102"/>
      <c r="D50" s="102"/>
      <c r="E50" s="102"/>
      <c r="G50" s="102"/>
      <c r="H50" s="27">
        <v>1</v>
      </c>
      <c r="I50" s="102"/>
      <c r="K50" s="102"/>
      <c r="L50" s="103"/>
      <c r="V50" s="267"/>
      <c r="X50" s="27" t="s">
        <v>1659</v>
      </c>
    </row>
    <row r="51" spans="1:24" x14ac:dyDescent="0.2">
      <c r="A51" s="266" t="s">
        <v>261</v>
      </c>
      <c r="B51" s="87" t="s">
        <v>478</v>
      </c>
      <c r="C51" s="102"/>
      <c r="D51" s="102"/>
      <c r="E51" s="102"/>
      <c r="G51" s="102"/>
      <c r="H51" s="27">
        <v>1</v>
      </c>
      <c r="I51" s="102"/>
      <c r="K51" s="102"/>
      <c r="L51" s="103"/>
      <c r="V51" s="267"/>
      <c r="X51" s="27" t="s">
        <v>1659</v>
      </c>
    </row>
    <row r="52" spans="1:24" x14ac:dyDescent="0.2">
      <c r="A52" s="266" t="s">
        <v>259</v>
      </c>
      <c r="B52" s="87" t="s">
        <v>640</v>
      </c>
      <c r="C52" s="102"/>
      <c r="D52" s="102"/>
      <c r="E52" s="102"/>
      <c r="G52" s="102"/>
      <c r="H52" s="27">
        <v>2</v>
      </c>
      <c r="I52" s="102"/>
      <c r="K52" s="102"/>
      <c r="L52" s="103"/>
      <c r="V52" s="267"/>
      <c r="X52" s="27" t="s">
        <v>1665</v>
      </c>
    </row>
    <row r="53" spans="1:24" x14ac:dyDescent="0.2">
      <c r="A53" s="266" t="s">
        <v>269</v>
      </c>
      <c r="B53" s="87" t="s">
        <v>452</v>
      </c>
      <c r="C53" s="102"/>
      <c r="D53" s="102"/>
      <c r="E53" s="102"/>
      <c r="G53" s="102"/>
      <c r="H53" s="27">
        <v>2</v>
      </c>
      <c r="I53" s="102"/>
      <c r="J53" s="27">
        <v>1</v>
      </c>
      <c r="K53" s="102"/>
      <c r="L53" s="103"/>
      <c r="V53" s="267"/>
      <c r="X53" s="27" t="s">
        <v>1659</v>
      </c>
    </row>
    <row r="54" spans="1:24" x14ac:dyDescent="0.2">
      <c r="A54" s="266" t="s">
        <v>188</v>
      </c>
      <c r="B54" s="87" t="s">
        <v>374</v>
      </c>
      <c r="C54" s="102"/>
      <c r="D54" s="102"/>
      <c r="E54" s="102"/>
      <c r="G54" s="102"/>
      <c r="H54" s="27">
        <v>1</v>
      </c>
      <c r="I54" s="102"/>
      <c r="J54" s="27">
        <v>2</v>
      </c>
      <c r="K54" s="102"/>
      <c r="L54" s="103"/>
      <c r="V54" s="267"/>
      <c r="X54" s="27" t="s">
        <v>1659</v>
      </c>
    </row>
    <row r="55" spans="1:24" x14ac:dyDescent="0.2">
      <c r="A55" s="266" t="s">
        <v>221</v>
      </c>
      <c r="B55" s="87" t="s">
        <v>694</v>
      </c>
      <c r="C55" s="102"/>
      <c r="D55" s="102"/>
      <c r="E55" s="102"/>
      <c r="G55" s="102"/>
      <c r="I55" s="102"/>
      <c r="J55" s="27">
        <v>1</v>
      </c>
      <c r="K55" s="102"/>
      <c r="L55" s="103"/>
      <c r="V55" s="267"/>
      <c r="X55" s="27" t="s">
        <v>1659</v>
      </c>
    </row>
    <row r="56" spans="1:24" x14ac:dyDescent="0.2">
      <c r="A56" s="266" t="s">
        <v>179</v>
      </c>
      <c r="B56" s="87" t="s">
        <v>348</v>
      </c>
      <c r="C56" s="102"/>
      <c r="D56" s="102"/>
      <c r="E56" s="102"/>
      <c r="G56" s="102"/>
      <c r="H56" s="27">
        <v>1</v>
      </c>
      <c r="I56" s="102"/>
      <c r="J56" s="27">
        <v>2</v>
      </c>
      <c r="K56" s="102"/>
      <c r="L56" s="103"/>
      <c r="N56" s="27">
        <v>1</v>
      </c>
      <c r="V56" s="267"/>
      <c r="X56" s="27" t="s">
        <v>1659</v>
      </c>
    </row>
    <row r="57" spans="1:24" x14ac:dyDescent="0.2">
      <c r="A57" s="266" t="s">
        <v>707</v>
      </c>
      <c r="B57" s="87" t="s">
        <v>727</v>
      </c>
      <c r="C57" s="102"/>
      <c r="D57" s="102"/>
      <c r="E57" s="102"/>
      <c r="G57" s="102"/>
      <c r="I57" s="102"/>
      <c r="K57" s="102"/>
      <c r="L57" s="103"/>
      <c r="N57" s="27">
        <v>1</v>
      </c>
      <c r="V57" s="267"/>
      <c r="X57" s="27" t="s">
        <v>1661</v>
      </c>
    </row>
    <row r="58" spans="1:24" x14ac:dyDescent="0.2">
      <c r="A58" s="266" t="s">
        <v>708</v>
      </c>
      <c r="B58" s="87" t="s">
        <v>726</v>
      </c>
      <c r="C58" s="102"/>
      <c r="D58" s="102"/>
      <c r="E58" s="102"/>
      <c r="G58" s="102"/>
      <c r="I58" s="102"/>
      <c r="K58" s="102"/>
      <c r="L58" s="103"/>
      <c r="N58" s="27">
        <v>1</v>
      </c>
      <c r="V58" s="267"/>
      <c r="X58" s="27" t="s">
        <v>1662</v>
      </c>
    </row>
    <row r="59" spans="1:24" x14ac:dyDescent="0.2">
      <c r="A59" s="266" t="s">
        <v>709</v>
      </c>
      <c r="B59" s="87" t="s">
        <v>725</v>
      </c>
      <c r="C59" s="102"/>
      <c r="D59" s="102"/>
      <c r="E59" s="102"/>
      <c r="G59" s="102"/>
      <c r="I59" s="102"/>
      <c r="K59" s="102"/>
      <c r="L59" s="103"/>
      <c r="N59" s="27">
        <v>1</v>
      </c>
      <c r="V59" s="267"/>
      <c r="X59" s="27" t="s">
        <v>1659</v>
      </c>
    </row>
    <row r="60" spans="1:24" x14ac:dyDescent="0.2">
      <c r="A60" s="266" t="s">
        <v>710</v>
      </c>
      <c r="B60" s="87" t="s">
        <v>724</v>
      </c>
      <c r="C60" s="102"/>
      <c r="D60" s="102"/>
      <c r="E60" s="102"/>
      <c r="G60" s="102"/>
      <c r="I60" s="102"/>
      <c r="K60" s="102"/>
      <c r="L60" s="103"/>
      <c r="N60" s="27">
        <v>1</v>
      </c>
      <c r="V60" s="267"/>
      <c r="X60" s="27" t="s">
        <v>1659</v>
      </c>
    </row>
    <row r="61" spans="1:24" x14ac:dyDescent="0.2">
      <c r="A61" s="266" t="s">
        <v>711</v>
      </c>
      <c r="B61" s="87" t="s">
        <v>723</v>
      </c>
      <c r="C61" s="102"/>
      <c r="D61" s="102"/>
      <c r="E61" s="102"/>
      <c r="G61" s="102"/>
      <c r="I61" s="102"/>
      <c r="K61" s="102"/>
      <c r="L61" s="103"/>
      <c r="N61" s="27">
        <v>1</v>
      </c>
      <c r="V61" s="267"/>
      <c r="X61" s="27" t="s">
        <v>1659</v>
      </c>
    </row>
    <row r="62" spans="1:24" x14ac:dyDescent="0.2">
      <c r="A62" s="266" t="s">
        <v>716</v>
      </c>
      <c r="B62" s="87" t="s">
        <v>717</v>
      </c>
      <c r="C62" s="102"/>
      <c r="D62" s="102"/>
      <c r="E62" s="102"/>
      <c r="G62" s="102"/>
      <c r="I62" s="102"/>
      <c r="K62" s="102"/>
      <c r="L62" s="103"/>
      <c r="N62" s="27">
        <v>1</v>
      </c>
      <c r="V62" s="267"/>
      <c r="X62" s="27" t="s">
        <v>1659</v>
      </c>
    </row>
    <row r="63" spans="1:24" x14ac:dyDescent="0.2">
      <c r="A63" s="266" t="s">
        <v>482</v>
      </c>
      <c r="B63" s="87" t="s">
        <v>536</v>
      </c>
      <c r="C63" s="102"/>
      <c r="D63" s="102"/>
      <c r="E63" s="102"/>
      <c r="G63" s="102"/>
      <c r="I63" s="102"/>
      <c r="K63" s="102"/>
      <c r="L63" s="103"/>
      <c r="N63" s="27">
        <v>2</v>
      </c>
      <c r="V63" s="267"/>
      <c r="X63" s="27" t="s">
        <v>1659</v>
      </c>
    </row>
    <row r="64" spans="1:24" x14ac:dyDescent="0.2">
      <c r="A64" s="266" t="s">
        <v>713</v>
      </c>
      <c r="B64" s="87" t="s">
        <v>722</v>
      </c>
      <c r="C64" s="102"/>
      <c r="D64" s="102"/>
      <c r="E64" s="102"/>
      <c r="G64" s="102"/>
      <c r="I64" s="102"/>
      <c r="K64" s="102"/>
      <c r="L64" s="103"/>
      <c r="N64" s="27">
        <v>2</v>
      </c>
      <c r="V64" s="267"/>
      <c r="X64" s="27" t="s">
        <v>1659</v>
      </c>
    </row>
    <row r="65" spans="1:24" x14ac:dyDescent="0.2">
      <c r="A65" s="266" t="s">
        <v>410</v>
      </c>
      <c r="B65" s="87" t="s">
        <v>425</v>
      </c>
      <c r="C65" s="102"/>
      <c r="D65" s="102"/>
      <c r="E65" s="102"/>
      <c r="G65" s="102"/>
      <c r="I65" s="102"/>
      <c r="K65" s="102"/>
      <c r="L65" s="103"/>
      <c r="N65" s="27">
        <v>3</v>
      </c>
      <c r="V65" s="267"/>
      <c r="X65" s="27" t="s">
        <v>1659</v>
      </c>
    </row>
    <row r="66" spans="1:24" x14ac:dyDescent="0.2">
      <c r="A66" s="266" t="s">
        <v>715</v>
      </c>
      <c r="B66" s="87" t="s">
        <v>719</v>
      </c>
      <c r="C66" s="102"/>
      <c r="D66" s="102"/>
      <c r="E66" s="102"/>
      <c r="G66" s="102"/>
      <c r="I66" s="102"/>
      <c r="K66" s="102"/>
      <c r="L66" s="103"/>
      <c r="N66" s="27">
        <v>3</v>
      </c>
      <c r="V66" s="267"/>
      <c r="X66" s="27" t="s">
        <v>1659</v>
      </c>
    </row>
    <row r="67" spans="1:24" x14ac:dyDescent="0.2">
      <c r="A67" s="266" t="s">
        <v>156</v>
      </c>
      <c r="B67" s="87" t="s">
        <v>420</v>
      </c>
      <c r="C67" s="102"/>
      <c r="D67" s="102"/>
      <c r="E67" s="102"/>
      <c r="F67" s="27">
        <v>2</v>
      </c>
      <c r="G67" s="102"/>
      <c r="H67" s="27">
        <v>2</v>
      </c>
      <c r="I67" s="102"/>
      <c r="J67" s="27">
        <v>1</v>
      </c>
      <c r="K67" s="102"/>
      <c r="L67" s="103"/>
      <c r="N67" s="27">
        <v>2</v>
      </c>
      <c r="R67" s="27">
        <v>2</v>
      </c>
      <c r="V67" s="267"/>
      <c r="X67" s="27" t="s">
        <v>1659</v>
      </c>
    </row>
    <row r="68" spans="1:24" x14ac:dyDescent="0.2">
      <c r="A68" s="266" t="s">
        <v>29</v>
      </c>
      <c r="B68" s="87" t="s">
        <v>333</v>
      </c>
      <c r="C68" s="102"/>
      <c r="D68" s="102"/>
      <c r="E68" s="102"/>
      <c r="F68" s="27">
        <v>2</v>
      </c>
      <c r="G68" s="102"/>
      <c r="H68" s="27">
        <v>3</v>
      </c>
      <c r="I68" s="102"/>
      <c r="J68" s="27">
        <v>4</v>
      </c>
      <c r="K68" s="102"/>
      <c r="L68" s="103"/>
      <c r="M68" s="27">
        <v>4</v>
      </c>
      <c r="O68" s="411"/>
      <c r="P68" s="411"/>
      <c r="Q68" s="100">
        <v>2</v>
      </c>
      <c r="R68" s="100"/>
      <c r="S68" s="411"/>
      <c r="T68" s="411"/>
      <c r="V68" s="267"/>
      <c r="X68" s="27" t="s">
        <v>1659</v>
      </c>
    </row>
    <row r="69" spans="1:24" x14ac:dyDescent="0.2">
      <c r="A69" s="266" t="s">
        <v>292</v>
      </c>
      <c r="B69" s="87" t="s">
        <v>342</v>
      </c>
      <c r="C69" s="102"/>
      <c r="D69" s="102"/>
      <c r="E69" s="102"/>
      <c r="G69" s="102"/>
      <c r="H69" s="27">
        <v>1</v>
      </c>
      <c r="I69" s="102"/>
      <c r="J69" s="27">
        <v>1</v>
      </c>
      <c r="K69" s="102"/>
      <c r="L69" s="103"/>
      <c r="N69" s="27">
        <v>1</v>
      </c>
      <c r="R69" s="27">
        <v>1</v>
      </c>
      <c r="V69" s="267"/>
      <c r="X69" s="27" t="s">
        <v>1659</v>
      </c>
    </row>
    <row r="70" spans="1:24" x14ac:dyDescent="0.2">
      <c r="A70" s="266" t="s">
        <v>161</v>
      </c>
      <c r="B70" s="87" t="s">
        <v>365</v>
      </c>
      <c r="C70" s="102"/>
      <c r="D70" s="102"/>
      <c r="E70" s="102"/>
      <c r="G70" s="102"/>
      <c r="H70" s="27">
        <v>3</v>
      </c>
      <c r="I70" s="102"/>
      <c r="J70" s="27">
        <v>1</v>
      </c>
      <c r="K70" s="102"/>
      <c r="L70" s="103"/>
      <c r="N70" s="27">
        <v>2</v>
      </c>
      <c r="R70" s="27">
        <v>4</v>
      </c>
      <c r="V70" s="267"/>
      <c r="X70" s="27" t="s">
        <v>1659</v>
      </c>
    </row>
    <row r="71" spans="1:24" x14ac:dyDescent="0.2">
      <c r="A71" s="266" t="s">
        <v>174</v>
      </c>
      <c r="B71" s="87" t="s">
        <v>341</v>
      </c>
      <c r="C71" s="102"/>
      <c r="D71" s="102"/>
      <c r="E71" s="102"/>
      <c r="G71" s="102"/>
      <c r="H71" s="27">
        <v>4</v>
      </c>
      <c r="I71" s="102"/>
      <c r="J71" s="27">
        <v>1</v>
      </c>
      <c r="K71" s="102"/>
      <c r="L71" s="103"/>
      <c r="N71" s="27">
        <v>2</v>
      </c>
      <c r="R71" s="27">
        <v>5</v>
      </c>
      <c r="V71" s="267"/>
      <c r="X71" s="27" t="s">
        <v>1659</v>
      </c>
    </row>
    <row r="72" spans="1:24" x14ac:dyDescent="0.2">
      <c r="A72" s="266" t="s">
        <v>247</v>
      </c>
      <c r="B72" s="87" t="s">
        <v>534</v>
      </c>
      <c r="C72" s="102"/>
      <c r="D72" s="102"/>
      <c r="E72" s="102"/>
      <c r="G72" s="102"/>
      <c r="H72" s="27">
        <v>4</v>
      </c>
      <c r="I72" s="102"/>
      <c r="J72" s="27">
        <v>1</v>
      </c>
      <c r="K72" s="102"/>
      <c r="L72" s="103"/>
      <c r="N72" s="27">
        <v>5</v>
      </c>
      <c r="R72" s="27">
        <v>5</v>
      </c>
      <c r="V72" s="267"/>
      <c r="X72" s="27" t="s">
        <v>1661</v>
      </c>
    </row>
    <row r="73" spans="1:24" x14ac:dyDescent="0.2">
      <c r="A73" s="266" t="s">
        <v>308</v>
      </c>
      <c r="B73" s="87" t="s">
        <v>506</v>
      </c>
      <c r="C73" s="102"/>
      <c r="D73" s="102"/>
      <c r="E73" s="102"/>
      <c r="F73" s="27">
        <v>1</v>
      </c>
      <c r="G73" s="102"/>
      <c r="H73" s="27">
        <v>1</v>
      </c>
      <c r="I73" s="102"/>
      <c r="K73" s="102"/>
      <c r="L73" s="103"/>
      <c r="N73" s="27">
        <v>3</v>
      </c>
      <c r="R73" s="27">
        <v>13</v>
      </c>
      <c r="V73" s="267"/>
      <c r="X73" s="27" t="s">
        <v>1659</v>
      </c>
    </row>
    <row r="74" spans="1:24" x14ac:dyDescent="0.2">
      <c r="A74" s="266" t="s">
        <v>164</v>
      </c>
      <c r="B74" s="87" t="s">
        <v>457</v>
      </c>
      <c r="C74" s="102"/>
      <c r="D74" s="102"/>
      <c r="E74" s="102"/>
      <c r="G74" s="102"/>
      <c r="H74" s="27">
        <v>3</v>
      </c>
      <c r="I74" s="102"/>
      <c r="K74" s="102"/>
      <c r="L74" s="103"/>
      <c r="N74" s="27">
        <v>5</v>
      </c>
      <c r="R74" s="27">
        <v>6</v>
      </c>
      <c r="V74" s="267"/>
      <c r="X74" s="27" t="s">
        <v>1659</v>
      </c>
    </row>
    <row r="75" spans="1:24" x14ac:dyDescent="0.2">
      <c r="A75" s="266" t="s">
        <v>282</v>
      </c>
      <c r="B75" s="87" t="s">
        <v>446</v>
      </c>
      <c r="C75" s="102"/>
      <c r="D75" s="102"/>
      <c r="E75" s="102"/>
      <c r="G75" s="102"/>
      <c r="H75" s="27">
        <v>2</v>
      </c>
      <c r="I75" s="102"/>
      <c r="K75" s="102"/>
      <c r="L75" s="103"/>
      <c r="N75" s="27">
        <v>2</v>
      </c>
      <c r="R75" s="27">
        <v>4</v>
      </c>
      <c r="V75" s="267"/>
      <c r="X75" s="27" t="s">
        <v>1662</v>
      </c>
    </row>
    <row r="76" spans="1:24" x14ac:dyDescent="0.2">
      <c r="A76" s="266" t="s">
        <v>586</v>
      </c>
      <c r="B76" s="87" t="s">
        <v>618</v>
      </c>
      <c r="C76" s="102"/>
      <c r="D76" s="102"/>
      <c r="E76" s="102"/>
      <c r="G76" s="102"/>
      <c r="H76" s="27">
        <v>1</v>
      </c>
      <c r="I76" s="102"/>
      <c r="K76" s="102"/>
      <c r="L76" s="103"/>
      <c r="N76" s="27">
        <v>2</v>
      </c>
      <c r="R76" s="27">
        <v>7</v>
      </c>
      <c r="V76" s="267"/>
      <c r="X76" s="27" t="s">
        <v>1662</v>
      </c>
    </row>
    <row r="77" spans="1:24" x14ac:dyDescent="0.2">
      <c r="A77" s="266" t="s">
        <v>309</v>
      </c>
      <c r="B77" s="87" t="s">
        <v>504</v>
      </c>
      <c r="C77" s="102"/>
      <c r="D77" s="102"/>
      <c r="E77" s="102"/>
      <c r="F77" s="27">
        <v>1</v>
      </c>
      <c r="G77" s="102"/>
      <c r="I77" s="102"/>
      <c r="K77" s="102"/>
      <c r="L77" s="103"/>
      <c r="N77" s="27">
        <v>1</v>
      </c>
      <c r="R77" s="27">
        <v>3</v>
      </c>
      <c r="V77" s="267"/>
      <c r="X77" s="27" t="s">
        <v>1659</v>
      </c>
    </row>
    <row r="78" spans="1:24" x14ac:dyDescent="0.2">
      <c r="A78" s="266" t="s">
        <v>315</v>
      </c>
      <c r="B78" s="87" t="s">
        <v>625</v>
      </c>
      <c r="C78" s="102"/>
      <c r="D78" s="102"/>
      <c r="E78" s="102"/>
      <c r="G78" s="102"/>
      <c r="I78" s="102"/>
      <c r="K78" s="102"/>
      <c r="L78" s="103"/>
      <c r="N78" s="27">
        <v>1</v>
      </c>
      <c r="R78" s="27">
        <v>2</v>
      </c>
      <c r="V78" s="267"/>
      <c r="X78" s="27" t="s">
        <v>1659</v>
      </c>
    </row>
    <row r="79" spans="1:24" x14ac:dyDescent="0.2">
      <c r="A79" s="266" t="s">
        <v>411</v>
      </c>
      <c r="B79" s="87" t="s">
        <v>429</v>
      </c>
      <c r="C79" s="102"/>
      <c r="D79" s="102"/>
      <c r="E79" s="102"/>
      <c r="G79" s="102"/>
      <c r="I79" s="102"/>
      <c r="K79" s="102"/>
      <c r="L79" s="103"/>
      <c r="N79" s="27">
        <v>1</v>
      </c>
      <c r="R79" s="27">
        <v>2</v>
      </c>
      <c r="V79" s="267"/>
      <c r="X79" s="27" t="s">
        <v>1659</v>
      </c>
    </row>
    <row r="80" spans="1:24" x14ac:dyDescent="0.2">
      <c r="A80" s="266" t="s">
        <v>712</v>
      </c>
      <c r="B80" s="87" t="s">
        <v>728</v>
      </c>
      <c r="C80" s="102"/>
      <c r="D80" s="102"/>
      <c r="E80" s="102"/>
      <c r="G80" s="102"/>
      <c r="I80" s="102"/>
      <c r="K80" s="102"/>
      <c r="L80" s="103"/>
      <c r="N80" s="27">
        <v>1</v>
      </c>
      <c r="R80" s="27">
        <v>4</v>
      </c>
      <c r="V80" s="267"/>
      <c r="X80" s="27" t="s">
        <v>1659</v>
      </c>
    </row>
    <row r="81" spans="1:24" x14ac:dyDescent="0.2">
      <c r="A81" s="266" t="s">
        <v>577</v>
      </c>
      <c r="B81" s="87" t="s">
        <v>720</v>
      </c>
      <c r="C81" s="102"/>
      <c r="D81" s="102"/>
      <c r="E81" s="102"/>
      <c r="G81" s="102"/>
      <c r="I81" s="102"/>
      <c r="K81" s="102"/>
      <c r="L81" s="103"/>
      <c r="N81" s="27">
        <v>1</v>
      </c>
      <c r="R81" s="27">
        <v>8</v>
      </c>
      <c r="V81" s="267"/>
      <c r="X81" s="27" t="s">
        <v>1659</v>
      </c>
    </row>
    <row r="82" spans="1:24" x14ac:dyDescent="0.2">
      <c r="A82" s="266" t="s">
        <v>714</v>
      </c>
      <c r="B82" s="87" t="s">
        <v>721</v>
      </c>
      <c r="C82" s="102"/>
      <c r="D82" s="102"/>
      <c r="E82" s="102"/>
      <c r="G82" s="102"/>
      <c r="I82" s="102"/>
      <c r="K82" s="102"/>
      <c r="L82" s="103"/>
      <c r="N82" s="27">
        <v>2</v>
      </c>
      <c r="R82" s="27">
        <v>1</v>
      </c>
      <c r="V82" s="267"/>
      <c r="X82" s="27" t="s">
        <v>1659</v>
      </c>
    </row>
    <row r="83" spans="1:24" x14ac:dyDescent="0.2">
      <c r="A83" s="266" t="s">
        <v>264</v>
      </c>
      <c r="B83" s="87" t="s">
        <v>631</v>
      </c>
      <c r="C83" s="102"/>
      <c r="D83" s="102"/>
      <c r="E83" s="102"/>
      <c r="G83" s="102"/>
      <c r="I83" s="102"/>
      <c r="K83" s="102"/>
      <c r="L83" s="103"/>
      <c r="N83" s="27">
        <v>3</v>
      </c>
      <c r="R83" s="27">
        <v>7</v>
      </c>
      <c r="V83" s="267"/>
      <c r="X83" s="27" t="s">
        <v>1659</v>
      </c>
    </row>
    <row r="84" spans="1:24" x14ac:dyDescent="0.2">
      <c r="A84" s="266" t="s">
        <v>669</v>
      </c>
      <c r="B84" s="87" t="s">
        <v>681</v>
      </c>
      <c r="C84" s="102"/>
      <c r="D84" s="102"/>
      <c r="E84" s="102"/>
      <c r="G84" s="102"/>
      <c r="I84" s="102"/>
      <c r="K84" s="102"/>
      <c r="L84" s="103"/>
      <c r="N84" s="27">
        <v>3</v>
      </c>
      <c r="R84" s="27">
        <v>8</v>
      </c>
      <c r="V84" s="267"/>
      <c r="X84" s="27" t="s">
        <v>1662</v>
      </c>
    </row>
    <row r="85" spans="1:24" x14ac:dyDescent="0.2">
      <c r="A85" s="266" t="s">
        <v>135</v>
      </c>
      <c r="B85" s="87" t="s">
        <v>318</v>
      </c>
      <c r="C85" s="102"/>
      <c r="D85" s="102"/>
      <c r="E85" s="102"/>
      <c r="G85" s="102"/>
      <c r="H85" s="27">
        <v>1</v>
      </c>
      <c r="I85" s="102"/>
      <c r="J85" s="27">
        <v>3</v>
      </c>
      <c r="K85" s="102"/>
      <c r="L85" s="103"/>
      <c r="Q85" s="100">
        <v>1</v>
      </c>
      <c r="R85" s="100">
        <v>2</v>
      </c>
      <c r="V85" s="267"/>
      <c r="X85" s="27" t="s">
        <v>1662</v>
      </c>
    </row>
    <row r="86" spans="1:24" x14ac:dyDescent="0.2">
      <c r="A86" s="266" t="s">
        <v>687</v>
      </c>
      <c r="B86" s="87" t="s">
        <v>705</v>
      </c>
      <c r="C86" s="102"/>
      <c r="D86" s="102"/>
      <c r="E86" s="102"/>
      <c r="G86" s="102"/>
      <c r="H86" s="27">
        <v>1</v>
      </c>
      <c r="I86" s="102"/>
      <c r="J86" s="27">
        <v>1</v>
      </c>
      <c r="K86" s="102"/>
      <c r="L86" s="103"/>
      <c r="R86" s="27">
        <v>2</v>
      </c>
      <c r="V86" s="267"/>
      <c r="X86" s="27" t="s">
        <v>1664</v>
      </c>
    </row>
    <row r="87" spans="1:24" x14ac:dyDescent="0.2">
      <c r="A87" s="266" t="s">
        <v>303</v>
      </c>
      <c r="B87" s="87" t="s">
        <v>421</v>
      </c>
      <c r="C87" s="102"/>
      <c r="D87" s="102"/>
      <c r="E87" s="102"/>
      <c r="G87" s="102"/>
      <c r="H87" s="27">
        <v>1</v>
      </c>
      <c r="I87" s="102"/>
      <c r="K87" s="102"/>
      <c r="L87" s="103"/>
      <c r="R87" s="27">
        <v>2</v>
      </c>
      <c r="V87" s="267"/>
      <c r="X87" s="27" t="s">
        <v>1659</v>
      </c>
    </row>
    <row r="88" spans="1:24" x14ac:dyDescent="0.2">
      <c r="A88" s="266" t="s">
        <v>197</v>
      </c>
      <c r="B88" s="87" t="s">
        <v>698</v>
      </c>
      <c r="C88" s="102"/>
      <c r="D88" s="102"/>
      <c r="E88" s="102"/>
      <c r="G88" s="102"/>
      <c r="H88" s="27">
        <v>1</v>
      </c>
      <c r="I88" s="102"/>
      <c r="K88" s="102"/>
      <c r="L88" s="103"/>
      <c r="R88" s="27">
        <v>2</v>
      </c>
      <c r="V88" s="267"/>
      <c r="X88" s="27" t="s">
        <v>1663</v>
      </c>
    </row>
    <row r="89" spans="1:24" x14ac:dyDescent="0.2">
      <c r="A89" s="266" t="s">
        <v>690</v>
      </c>
      <c r="B89" s="87" t="s">
        <v>606</v>
      </c>
      <c r="C89" s="102"/>
      <c r="D89" s="102"/>
      <c r="E89" s="102"/>
      <c r="G89" s="102"/>
      <c r="H89" s="27">
        <v>1</v>
      </c>
      <c r="I89" s="102"/>
      <c r="K89" s="102"/>
      <c r="L89" s="103"/>
      <c r="R89" s="27">
        <v>15</v>
      </c>
      <c r="V89" s="267"/>
      <c r="X89" s="27" t="s">
        <v>1659</v>
      </c>
    </row>
    <row r="90" spans="1:24" x14ac:dyDescent="0.2">
      <c r="A90" s="266" t="s">
        <v>273</v>
      </c>
      <c r="B90" s="87" t="s">
        <v>700</v>
      </c>
      <c r="C90" s="102"/>
      <c r="D90" s="102"/>
      <c r="E90" s="102"/>
      <c r="G90" s="102"/>
      <c r="H90" s="27">
        <v>1</v>
      </c>
      <c r="I90" s="102"/>
      <c r="K90" s="102"/>
      <c r="L90" s="103"/>
      <c r="R90" s="27">
        <v>2</v>
      </c>
      <c r="V90" s="267"/>
      <c r="X90" s="27" t="s">
        <v>1659</v>
      </c>
    </row>
    <row r="91" spans="1:24" x14ac:dyDescent="0.2">
      <c r="A91" s="266" t="s">
        <v>686</v>
      </c>
      <c r="B91" s="87" t="s">
        <v>1013</v>
      </c>
      <c r="C91" s="102"/>
      <c r="D91" s="102"/>
      <c r="E91" s="102"/>
      <c r="G91" s="102"/>
      <c r="H91" s="27">
        <v>1</v>
      </c>
      <c r="I91" s="102"/>
      <c r="K91" s="102"/>
      <c r="L91" s="103"/>
      <c r="R91" s="27">
        <v>1</v>
      </c>
      <c r="V91" s="267"/>
      <c r="X91" s="27" t="s">
        <v>1663</v>
      </c>
    </row>
    <row r="92" spans="1:24" x14ac:dyDescent="0.2">
      <c r="A92" s="266" t="s">
        <v>298</v>
      </c>
      <c r="B92" s="87" t="s">
        <v>701</v>
      </c>
      <c r="C92" s="102"/>
      <c r="D92" s="102"/>
      <c r="E92" s="102"/>
      <c r="G92" s="102"/>
      <c r="H92" s="27">
        <v>2</v>
      </c>
      <c r="I92" s="102"/>
      <c r="K92" s="102"/>
      <c r="L92" s="103"/>
      <c r="R92" s="27">
        <v>9</v>
      </c>
      <c r="V92" s="267"/>
      <c r="X92" s="27" t="s">
        <v>1659</v>
      </c>
    </row>
    <row r="93" spans="1:24" x14ac:dyDescent="0.2">
      <c r="A93" s="266" t="s">
        <v>249</v>
      </c>
      <c r="B93" s="87" t="s">
        <v>630</v>
      </c>
      <c r="C93" s="102"/>
      <c r="D93" s="102"/>
      <c r="E93" s="102"/>
      <c r="G93" s="102"/>
      <c r="I93" s="102"/>
      <c r="K93" s="102"/>
      <c r="L93" s="103"/>
      <c r="R93" s="27">
        <v>1</v>
      </c>
      <c r="V93" s="267"/>
      <c r="X93" s="27" t="s">
        <v>1659</v>
      </c>
    </row>
    <row r="94" spans="1:24" x14ac:dyDescent="0.2">
      <c r="A94" s="266" t="s">
        <v>553</v>
      </c>
      <c r="B94" s="87" t="s">
        <v>1224</v>
      </c>
      <c r="R94" s="27">
        <v>1</v>
      </c>
      <c r="V94" s="267"/>
      <c r="X94" s="27" t="s">
        <v>1659</v>
      </c>
    </row>
    <row r="95" spans="1:24" x14ac:dyDescent="0.2">
      <c r="A95" s="266" t="s">
        <v>406</v>
      </c>
      <c r="B95" s="87" t="s">
        <v>418</v>
      </c>
      <c r="R95" s="27">
        <v>1</v>
      </c>
      <c r="V95" s="267"/>
      <c r="X95" s="27" t="s">
        <v>1659</v>
      </c>
    </row>
    <row r="96" spans="1:24" x14ac:dyDescent="0.2">
      <c r="A96" s="266" t="s">
        <v>747</v>
      </c>
      <c r="B96" s="87" t="s">
        <v>765</v>
      </c>
      <c r="C96" s="102"/>
      <c r="D96" s="102"/>
      <c r="E96" s="102"/>
      <c r="G96" s="102"/>
      <c r="I96" s="102"/>
      <c r="K96" s="102"/>
      <c r="L96" s="103"/>
      <c r="R96" s="27">
        <v>1</v>
      </c>
      <c r="V96" s="267"/>
      <c r="X96" s="27" t="s">
        <v>1659</v>
      </c>
    </row>
    <row r="97" spans="1:24" x14ac:dyDescent="0.2">
      <c r="A97" s="266" t="s">
        <v>834</v>
      </c>
      <c r="B97" s="87" t="s">
        <v>914</v>
      </c>
      <c r="C97" s="102"/>
      <c r="D97" s="102"/>
      <c r="E97" s="102"/>
      <c r="G97" s="102"/>
      <c r="I97" s="102"/>
      <c r="K97" s="102"/>
      <c r="L97" s="103"/>
      <c r="R97" s="27">
        <v>1</v>
      </c>
      <c r="V97" s="267"/>
      <c r="X97" s="27" t="s">
        <v>1659</v>
      </c>
    </row>
    <row r="98" spans="1:24" x14ac:dyDescent="0.2">
      <c r="A98" s="266" t="s">
        <v>569</v>
      </c>
      <c r="B98" s="87" t="s">
        <v>634</v>
      </c>
      <c r="C98" s="102"/>
      <c r="D98" s="102"/>
      <c r="E98" s="102"/>
      <c r="G98" s="102"/>
      <c r="I98" s="102"/>
      <c r="K98" s="102"/>
      <c r="L98" s="103"/>
      <c r="R98" s="27">
        <v>2</v>
      </c>
      <c r="V98" s="267"/>
      <c r="X98" s="27" t="s">
        <v>1659</v>
      </c>
    </row>
    <row r="99" spans="1:24" x14ac:dyDescent="0.2">
      <c r="A99" s="266" t="s">
        <v>1182</v>
      </c>
      <c r="B99" s="87" t="s">
        <v>1184</v>
      </c>
      <c r="R99" s="27">
        <v>1</v>
      </c>
      <c r="V99" s="267"/>
      <c r="X99" s="27" t="s">
        <v>1659</v>
      </c>
    </row>
    <row r="100" spans="1:24" x14ac:dyDescent="0.2">
      <c r="A100" s="266" t="s">
        <v>671</v>
      </c>
      <c r="B100" s="87" t="s">
        <v>676</v>
      </c>
      <c r="R100" s="27">
        <v>1</v>
      </c>
      <c r="V100" s="267"/>
    </row>
    <row r="101" spans="1:24" x14ac:dyDescent="0.2">
      <c r="A101" s="266" t="s">
        <v>750</v>
      </c>
      <c r="B101" s="87" t="s">
        <v>772</v>
      </c>
      <c r="R101" s="27">
        <v>1</v>
      </c>
      <c r="V101" s="267"/>
      <c r="X101" s="27" t="s">
        <v>1659</v>
      </c>
    </row>
    <row r="102" spans="1:24" x14ac:dyDescent="0.2">
      <c r="A102" s="266" t="s">
        <v>59</v>
      </c>
      <c r="B102" s="87" t="s">
        <v>60</v>
      </c>
      <c r="R102" s="27">
        <v>1</v>
      </c>
      <c r="V102" s="267"/>
      <c r="X102" s="27" t="s">
        <v>1667</v>
      </c>
    </row>
    <row r="103" spans="1:24" x14ac:dyDescent="0.2">
      <c r="A103" s="266" t="s">
        <v>1234</v>
      </c>
      <c r="B103" s="87" t="s">
        <v>1279</v>
      </c>
      <c r="R103" s="27">
        <v>1</v>
      </c>
      <c r="V103" s="267"/>
      <c r="X103" s="27" t="s">
        <v>1659</v>
      </c>
    </row>
    <row r="104" spans="1:24" x14ac:dyDescent="0.2">
      <c r="A104" s="266" t="s">
        <v>734</v>
      </c>
      <c r="B104" s="87" t="s">
        <v>1280</v>
      </c>
      <c r="R104" s="27">
        <v>1</v>
      </c>
      <c r="V104" s="267"/>
      <c r="X104" s="27" t="s">
        <v>1659</v>
      </c>
    </row>
    <row r="105" spans="1:24" x14ac:dyDescent="0.2">
      <c r="A105" s="266" t="s">
        <v>1066</v>
      </c>
      <c r="B105" s="87" t="s">
        <v>1071</v>
      </c>
      <c r="R105" s="27">
        <v>1</v>
      </c>
      <c r="V105" s="267"/>
      <c r="X105" s="27" t="s">
        <v>1662</v>
      </c>
    </row>
    <row r="106" spans="1:24" x14ac:dyDescent="0.2">
      <c r="A106" s="266" t="s">
        <v>837</v>
      </c>
      <c r="B106" s="87" t="s">
        <v>1229</v>
      </c>
      <c r="R106" s="27">
        <v>1</v>
      </c>
      <c r="V106" s="267"/>
      <c r="X106" s="27" t="s">
        <v>1659</v>
      </c>
    </row>
    <row r="107" spans="1:24" x14ac:dyDescent="0.2">
      <c r="A107" s="266" t="s">
        <v>594</v>
      </c>
      <c r="B107" s="87" t="s">
        <v>609</v>
      </c>
      <c r="R107" s="27">
        <v>1</v>
      </c>
      <c r="V107" s="267"/>
    </row>
    <row r="108" spans="1:24" x14ac:dyDescent="0.2">
      <c r="A108" s="266" t="s">
        <v>1226</v>
      </c>
      <c r="B108" s="87" t="s">
        <v>1228</v>
      </c>
      <c r="R108" s="27">
        <v>1</v>
      </c>
      <c r="V108" s="267"/>
      <c r="X108" s="27" t="s">
        <v>1659</v>
      </c>
    </row>
    <row r="109" spans="1:24" x14ac:dyDescent="0.2">
      <c r="A109" s="266" t="s">
        <v>755</v>
      </c>
      <c r="B109" s="87" t="s">
        <v>757</v>
      </c>
      <c r="R109" s="27">
        <v>1</v>
      </c>
      <c r="V109" s="267"/>
      <c r="X109" s="27" t="s">
        <v>1659</v>
      </c>
    </row>
    <row r="110" spans="1:24" x14ac:dyDescent="0.2">
      <c r="A110" s="266" t="s">
        <v>1068</v>
      </c>
      <c r="B110" s="87" t="s">
        <v>770</v>
      </c>
      <c r="R110" s="27">
        <v>2</v>
      </c>
      <c r="V110" s="267"/>
      <c r="X110" s="27" t="s">
        <v>1659</v>
      </c>
    </row>
    <row r="111" spans="1:24" x14ac:dyDescent="0.2">
      <c r="A111" s="266" t="s">
        <v>999</v>
      </c>
      <c r="B111" s="87" t="s">
        <v>1011</v>
      </c>
      <c r="R111" s="27">
        <v>2</v>
      </c>
      <c r="V111" s="267"/>
    </row>
    <row r="112" spans="1:24" x14ac:dyDescent="0.2">
      <c r="A112" s="266" t="s">
        <v>593</v>
      </c>
      <c r="B112" s="87" t="s">
        <v>613</v>
      </c>
      <c r="R112" s="27">
        <v>2</v>
      </c>
      <c r="V112" s="267"/>
      <c r="X112" s="27" t="s">
        <v>1659</v>
      </c>
    </row>
    <row r="113" spans="1:24" x14ac:dyDescent="0.2">
      <c r="A113" s="266" t="s">
        <v>551</v>
      </c>
      <c r="B113" s="87" t="s">
        <v>656</v>
      </c>
      <c r="R113" s="27">
        <v>3</v>
      </c>
      <c r="V113" s="267"/>
      <c r="X113" s="27" t="s">
        <v>1659</v>
      </c>
    </row>
    <row r="114" spans="1:24" x14ac:dyDescent="0.2">
      <c r="A114" s="266" t="s">
        <v>740</v>
      </c>
      <c r="B114" s="87" t="s">
        <v>775</v>
      </c>
      <c r="R114" s="27">
        <v>3</v>
      </c>
      <c r="V114" s="267"/>
      <c r="X114" s="27" t="s">
        <v>1659</v>
      </c>
    </row>
    <row r="115" spans="1:24" x14ac:dyDescent="0.2">
      <c r="A115" s="283" t="s">
        <v>1178</v>
      </c>
      <c r="B115" s="87" t="s">
        <v>1187</v>
      </c>
      <c r="R115" s="27">
        <v>3</v>
      </c>
      <c r="V115" s="267"/>
    </row>
    <row r="116" spans="1:24" x14ac:dyDescent="0.2">
      <c r="A116" s="266" t="s">
        <v>297</v>
      </c>
      <c r="B116" s="87" t="s">
        <v>519</v>
      </c>
      <c r="C116" s="102"/>
      <c r="D116" s="102"/>
      <c r="E116" s="102"/>
      <c r="G116" s="102"/>
      <c r="I116" s="102"/>
      <c r="K116" s="102"/>
      <c r="L116" s="103"/>
      <c r="R116" s="27">
        <v>3</v>
      </c>
      <c r="V116" s="267"/>
      <c r="X116" s="27" t="s">
        <v>1659</v>
      </c>
    </row>
    <row r="117" spans="1:24" x14ac:dyDescent="0.2">
      <c r="A117" s="266" t="s">
        <v>570</v>
      </c>
      <c r="B117" s="87" t="s">
        <v>633</v>
      </c>
      <c r="R117" s="27">
        <v>4</v>
      </c>
      <c r="V117" s="267"/>
      <c r="X117" s="27" t="s">
        <v>1659</v>
      </c>
    </row>
    <row r="118" spans="1:24" x14ac:dyDescent="0.2">
      <c r="A118" s="266" t="s">
        <v>579</v>
      </c>
      <c r="B118" s="87" t="s">
        <v>619</v>
      </c>
      <c r="R118" s="27">
        <v>4</v>
      </c>
      <c r="V118" s="267"/>
      <c r="X118" s="27" t="s">
        <v>1659</v>
      </c>
    </row>
    <row r="119" spans="1:24" x14ac:dyDescent="0.2">
      <c r="A119" s="266" t="s">
        <v>1160</v>
      </c>
      <c r="B119" s="87" t="s">
        <v>1168</v>
      </c>
      <c r="R119" s="27">
        <v>4</v>
      </c>
      <c r="V119" s="267"/>
    </row>
    <row r="120" spans="1:24" x14ac:dyDescent="0.2">
      <c r="A120" s="266" t="s">
        <v>744</v>
      </c>
      <c r="B120" s="87" t="s">
        <v>779</v>
      </c>
      <c r="C120" s="102"/>
      <c r="D120" s="102"/>
      <c r="E120" s="102"/>
      <c r="G120" s="102"/>
      <c r="I120" s="102"/>
      <c r="K120" s="102"/>
      <c r="L120" s="103"/>
      <c r="R120" s="27">
        <v>5</v>
      </c>
      <c r="V120" s="267"/>
      <c r="X120" s="27" t="s">
        <v>1659</v>
      </c>
    </row>
    <row r="121" spans="1:24" x14ac:dyDescent="0.2">
      <c r="A121" s="266" t="s">
        <v>1159</v>
      </c>
      <c r="B121" s="87" t="s">
        <v>1169</v>
      </c>
      <c r="R121" s="27">
        <v>5</v>
      </c>
      <c r="V121" s="267"/>
    </row>
    <row r="122" spans="1:24" x14ac:dyDescent="0.2">
      <c r="A122" s="266" t="s">
        <v>869</v>
      </c>
      <c r="B122" s="87" t="s">
        <v>928</v>
      </c>
      <c r="R122" s="27">
        <v>5</v>
      </c>
      <c r="V122" s="267"/>
      <c r="X122" s="27" t="s">
        <v>1659</v>
      </c>
    </row>
    <row r="123" spans="1:24" x14ac:dyDescent="0.2">
      <c r="A123" s="266" t="s">
        <v>565</v>
      </c>
      <c r="B123" s="87" t="s">
        <v>624</v>
      </c>
      <c r="R123" s="27">
        <v>6</v>
      </c>
      <c r="V123" s="267"/>
      <c r="X123" s="27" t="s">
        <v>1659</v>
      </c>
    </row>
    <row r="124" spans="1:24" x14ac:dyDescent="0.2">
      <c r="A124" s="266" t="s">
        <v>1012</v>
      </c>
      <c r="B124" s="87" t="s">
        <v>527</v>
      </c>
      <c r="R124" s="27">
        <v>7</v>
      </c>
      <c r="V124" s="267"/>
      <c r="X124" s="27" t="s">
        <v>1659</v>
      </c>
    </row>
    <row r="125" spans="1:24" x14ac:dyDescent="0.2">
      <c r="A125" s="266" t="s">
        <v>556</v>
      </c>
      <c r="B125" s="87" t="s">
        <v>626</v>
      </c>
      <c r="R125" s="27">
        <v>8</v>
      </c>
      <c r="V125" s="267"/>
      <c r="X125" s="27" t="s">
        <v>1659</v>
      </c>
    </row>
    <row r="126" spans="1:24" x14ac:dyDescent="0.2">
      <c r="A126" s="266" t="s">
        <v>251</v>
      </c>
      <c r="B126" s="87" t="s">
        <v>350</v>
      </c>
      <c r="R126" s="27">
        <v>8</v>
      </c>
      <c r="V126" s="267"/>
      <c r="X126" s="27" t="s">
        <v>1659</v>
      </c>
    </row>
    <row r="127" spans="1:24" x14ac:dyDescent="0.2">
      <c r="A127" s="266" t="s">
        <v>571</v>
      </c>
      <c r="B127" s="87" t="s">
        <v>635</v>
      </c>
      <c r="C127" s="102"/>
      <c r="D127" s="102"/>
      <c r="E127" s="102"/>
      <c r="G127" s="102"/>
      <c r="I127" s="102"/>
      <c r="K127" s="102"/>
      <c r="L127" s="103"/>
      <c r="R127" s="27">
        <v>8</v>
      </c>
      <c r="V127" s="267"/>
      <c r="X127" s="27" t="s">
        <v>1659</v>
      </c>
    </row>
    <row r="128" spans="1:24" x14ac:dyDescent="0.2">
      <c r="A128" s="266" t="s">
        <v>574</v>
      </c>
      <c r="B128" s="87" t="s">
        <v>637</v>
      </c>
      <c r="R128" s="27">
        <v>8</v>
      </c>
      <c r="V128" s="267"/>
      <c r="X128" s="27" t="s">
        <v>1662</v>
      </c>
    </row>
    <row r="129" spans="1:24" x14ac:dyDescent="0.2">
      <c r="A129" s="266" t="s">
        <v>498</v>
      </c>
      <c r="B129" s="87" t="s">
        <v>510</v>
      </c>
      <c r="R129" s="27">
        <v>9</v>
      </c>
      <c r="V129" s="267"/>
      <c r="X129" s="27" t="s">
        <v>1659</v>
      </c>
    </row>
    <row r="130" spans="1:24" x14ac:dyDescent="0.2">
      <c r="A130" s="266" t="s">
        <v>601</v>
      </c>
      <c r="B130" s="87" t="s">
        <v>602</v>
      </c>
      <c r="R130" s="27">
        <v>15</v>
      </c>
      <c r="V130" s="267"/>
      <c r="X130" s="27" t="s">
        <v>1659</v>
      </c>
    </row>
    <row r="131" spans="1:24" x14ac:dyDescent="0.2">
      <c r="A131" s="266" t="s">
        <v>572</v>
      </c>
      <c r="B131" s="87" t="s">
        <v>623</v>
      </c>
      <c r="R131" s="27">
        <v>16</v>
      </c>
      <c r="V131" s="267"/>
      <c r="X131" s="27" t="s">
        <v>1659</v>
      </c>
    </row>
    <row r="132" spans="1:24" x14ac:dyDescent="0.2">
      <c r="A132" s="266" t="s">
        <v>590</v>
      </c>
      <c r="B132" s="87" t="s">
        <v>614</v>
      </c>
      <c r="R132" s="27">
        <v>18</v>
      </c>
      <c r="V132" s="267"/>
      <c r="X132" s="27" t="s">
        <v>1659</v>
      </c>
    </row>
    <row r="133" spans="1:24" x14ac:dyDescent="0.2">
      <c r="A133" s="266" t="s">
        <v>997</v>
      </c>
      <c r="B133" s="87" t="s">
        <v>683</v>
      </c>
      <c r="R133" s="27">
        <v>1</v>
      </c>
      <c r="V133" s="267"/>
    </row>
    <row r="134" spans="1:24" x14ac:dyDescent="0.2">
      <c r="A134" s="266" t="s">
        <v>194</v>
      </c>
      <c r="B134" s="87" t="s">
        <v>703</v>
      </c>
      <c r="C134" s="102"/>
      <c r="D134" s="102"/>
      <c r="E134" s="102"/>
      <c r="F134" s="27">
        <v>1</v>
      </c>
      <c r="G134" s="102"/>
      <c r="H134" s="27">
        <v>3</v>
      </c>
      <c r="I134" s="102"/>
      <c r="J134" s="27">
        <v>2</v>
      </c>
      <c r="K134" s="102"/>
      <c r="L134" s="103"/>
      <c r="N134" s="27">
        <v>11</v>
      </c>
      <c r="R134" s="27">
        <v>4</v>
      </c>
      <c r="V134" s="267">
        <v>1</v>
      </c>
      <c r="X134" s="27" t="s">
        <v>1659</v>
      </c>
    </row>
    <row r="135" spans="1:24" x14ac:dyDescent="0.2">
      <c r="A135" s="266" t="s">
        <v>189</v>
      </c>
      <c r="B135" s="87" t="s">
        <v>373</v>
      </c>
      <c r="C135" s="102"/>
      <c r="D135" s="102"/>
      <c r="E135" s="102"/>
      <c r="F135" s="27">
        <v>1</v>
      </c>
      <c r="G135" s="102"/>
      <c r="H135" s="27">
        <v>5</v>
      </c>
      <c r="I135" s="102"/>
      <c r="J135" s="27">
        <v>4</v>
      </c>
      <c r="K135" s="102"/>
      <c r="L135" s="103"/>
      <c r="N135" s="27">
        <v>3</v>
      </c>
      <c r="R135" s="27">
        <v>1</v>
      </c>
      <c r="V135" s="267">
        <v>2</v>
      </c>
      <c r="X135" s="27" t="s">
        <v>1659</v>
      </c>
    </row>
    <row r="136" spans="1:24" x14ac:dyDescent="0.2">
      <c r="A136" s="266" t="s">
        <v>159</v>
      </c>
      <c r="B136" s="87" t="s">
        <v>462</v>
      </c>
      <c r="C136" s="102"/>
      <c r="D136" s="102"/>
      <c r="E136" s="102"/>
      <c r="F136" s="27">
        <v>1</v>
      </c>
      <c r="G136" s="102"/>
      <c r="H136" s="27">
        <v>6</v>
      </c>
      <c r="I136" s="102"/>
      <c r="J136" s="27">
        <v>2</v>
      </c>
      <c r="K136" s="102"/>
      <c r="L136" s="103"/>
      <c r="N136" s="27">
        <v>4</v>
      </c>
      <c r="R136" s="27">
        <v>6</v>
      </c>
      <c r="V136" s="267">
        <v>5</v>
      </c>
      <c r="W136" s="26"/>
      <c r="X136" s="27" t="s">
        <v>1664</v>
      </c>
    </row>
    <row r="137" spans="1:24" x14ac:dyDescent="0.2">
      <c r="A137" s="266" t="s">
        <v>176</v>
      </c>
      <c r="B137" s="87" t="s">
        <v>353</v>
      </c>
      <c r="C137" s="102"/>
      <c r="D137" s="102"/>
      <c r="E137" s="102"/>
      <c r="F137" s="27">
        <v>1</v>
      </c>
      <c r="G137" s="102"/>
      <c r="H137" s="27">
        <v>7</v>
      </c>
      <c r="I137" s="102"/>
      <c r="J137" s="27">
        <v>6</v>
      </c>
      <c r="K137" s="102"/>
      <c r="L137" s="103"/>
      <c r="N137" s="27">
        <v>6</v>
      </c>
      <c r="R137" s="27">
        <v>6</v>
      </c>
      <c r="V137" s="267">
        <v>2</v>
      </c>
      <c r="X137" s="27" t="s">
        <v>1659</v>
      </c>
    </row>
    <row r="138" spans="1:24" x14ac:dyDescent="0.2">
      <c r="A138" s="266" t="s">
        <v>167</v>
      </c>
      <c r="B138" s="87" t="s">
        <v>393</v>
      </c>
      <c r="C138" s="102"/>
      <c r="D138" s="102"/>
      <c r="E138" s="102"/>
      <c r="F138" s="27">
        <v>1</v>
      </c>
      <c r="G138" s="102"/>
      <c r="H138" s="27">
        <v>8</v>
      </c>
      <c r="I138" s="102"/>
      <c r="J138" s="27">
        <v>5</v>
      </c>
      <c r="K138" s="102"/>
      <c r="L138" s="103"/>
      <c r="N138" s="27">
        <v>5</v>
      </c>
      <c r="R138" s="27">
        <v>7</v>
      </c>
      <c r="V138" s="267">
        <v>11</v>
      </c>
      <c r="X138" s="27" t="s">
        <v>1659</v>
      </c>
    </row>
    <row r="139" spans="1:24" x14ac:dyDescent="0.2">
      <c r="A139" s="266" t="s">
        <v>300</v>
      </c>
      <c r="B139" s="87" t="s">
        <v>503</v>
      </c>
      <c r="C139" s="102"/>
      <c r="D139" s="102"/>
      <c r="E139" s="102"/>
      <c r="F139" s="27">
        <v>1</v>
      </c>
      <c r="G139" s="102"/>
      <c r="H139" s="27">
        <v>10</v>
      </c>
      <c r="I139" s="102"/>
      <c r="J139" s="27">
        <v>8</v>
      </c>
      <c r="K139" s="102"/>
      <c r="L139" s="103"/>
      <c r="N139" s="27">
        <v>11</v>
      </c>
      <c r="R139" s="27">
        <v>10</v>
      </c>
      <c r="V139" s="267">
        <v>8</v>
      </c>
      <c r="X139" s="27" t="s">
        <v>1661</v>
      </c>
    </row>
    <row r="140" spans="1:24" x14ac:dyDescent="0.2">
      <c r="A140" s="266" t="s">
        <v>169</v>
      </c>
      <c r="B140" s="87" t="s">
        <v>390</v>
      </c>
      <c r="C140" s="102"/>
      <c r="D140" s="102"/>
      <c r="E140" s="102"/>
      <c r="F140" s="27">
        <v>1</v>
      </c>
      <c r="G140" s="102"/>
      <c r="H140" s="27">
        <v>12</v>
      </c>
      <c r="I140" s="102"/>
      <c r="J140" s="27">
        <v>6</v>
      </c>
      <c r="K140" s="102"/>
      <c r="L140" s="103"/>
      <c r="M140" s="27">
        <v>1</v>
      </c>
      <c r="N140" s="27">
        <v>8</v>
      </c>
      <c r="R140" s="27">
        <v>14</v>
      </c>
      <c r="V140" s="267">
        <v>4</v>
      </c>
      <c r="X140" s="27" t="s">
        <v>1659</v>
      </c>
    </row>
    <row r="141" spans="1:24" x14ac:dyDescent="0.2">
      <c r="A141" s="266" t="s">
        <v>173</v>
      </c>
      <c r="B141" s="87" t="s">
        <v>343</v>
      </c>
      <c r="C141" s="102"/>
      <c r="D141" s="102"/>
      <c r="E141" s="102"/>
      <c r="F141" s="27">
        <v>1</v>
      </c>
      <c r="G141" s="102"/>
      <c r="H141" s="27">
        <v>12</v>
      </c>
      <c r="I141" s="102"/>
      <c r="J141" s="27">
        <v>10</v>
      </c>
      <c r="K141" s="102"/>
      <c r="L141" s="103"/>
      <c r="N141" s="27">
        <v>13</v>
      </c>
      <c r="R141" s="27">
        <v>21</v>
      </c>
      <c r="V141" s="267">
        <v>8</v>
      </c>
      <c r="X141" s="27" t="s">
        <v>1659</v>
      </c>
    </row>
    <row r="142" spans="1:24" x14ac:dyDescent="0.2">
      <c r="A142" s="266" t="s">
        <v>202</v>
      </c>
      <c r="B142" s="87" t="s">
        <v>392</v>
      </c>
      <c r="C142" s="102"/>
      <c r="D142" s="102"/>
      <c r="E142" s="102"/>
      <c r="F142" s="27">
        <v>2</v>
      </c>
      <c r="G142" s="102"/>
      <c r="H142" s="27">
        <v>6</v>
      </c>
      <c r="I142" s="102"/>
      <c r="J142" s="27">
        <v>7</v>
      </c>
      <c r="K142" s="102"/>
      <c r="L142" s="103"/>
      <c r="N142" s="27">
        <v>7</v>
      </c>
      <c r="R142" s="27">
        <v>10</v>
      </c>
      <c r="V142" s="267">
        <v>5</v>
      </c>
      <c r="W142" s="26"/>
      <c r="X142" s="27" t="s">
        <v>1659</v>
      </c>
    </row>
    <row r="143" spans="1:24" x14ac:dyDescent="0.2">
      <c r="A143" s="266" t="s">
        <v>190</v>
      </c>
      <c r="B143" s="87" t="s">
        <v>371</v>
      </c>
      <c r="C143" s="102"/>
      <c r="D143" s="102"/>
      <c r="E143" s="102"/>
      <c r="F143" s="27">
        <v>2</v>
      </c>
      <c r="G143" s="102"/>
      <c r="H143" s="27">
        <v>7</v>
      </c>
      <c r="I143" s="102"/>
      <c r="J143" s="27">
        <v>5</v>
      </c>
      <c r="K143" s="102"/>
      <c r="L143" s="103"/>
      <c r="N143" s="27">
        <v>3</v>
      </c>
      <c r="R143" s="27">
        <v>15</v>
      </c>
      <c r="V143" s="267">
        <v>5</v>
      </c>
      <c r="X143" s="27" t="s">
        <v>1659</v>
      </c>
    </row>
    <row r="144" spans="1:24" x14ac:dyDescent="0.2">
      <c r="A144" s="266" t="s">
        <v>215</v>
      </c>
      <c r="B144" s="87" t="s">
        <v>321</v>
      </c>
      <c r="C144" s="102"/>
      <c r="D144" s="102"/>
      <c r="E144" s="102"/>
      <c r="F144" s="27">
        <v>3</v>
      </c>
      <c r="G144" s="102"/>
      <c r="H144" s="27">
        <v>2</v>
      </c>
      <c r="I144" s="102"/>
      <c r="J144" s="27">
        <v>3</v>
      </c>
      <c r="K144" s="102"/>
      <c r="L144" s="103"/>
      <c r="M144" s="27">
        <v>8</v>
      </c>
      <c r="N144" s="27">
        <v>2</v>
      </c>
      <c r="Q144" s="100">
        <v>4</v>
      </c>
      <c r="R144" s="100">
        <v>5</v>
      </c>
      <c r="U144" s="27">
        <v>1</v>
      </c>
      <c r="V144" s="267">
        <v>1</v>
      </c>
      <c r="X144" s="27" t="s">
        <v>1659</v>
      </c>
    </row>
    <row r="145" spans="1:24" x14ac:dyDescent="0.2">
      <c r="A145" s="266" t="s">
        <v>175</v>
      </c>
      <c r="B145" s="87" t="s">
        <v>354</v>
      </c>
      <c r="C145" s="102"/>
      <c r="D145" s="102"/>
      <c r="E145" s="102"/>
      <c r="F145" s="27">
        <v>4</v>
      </c>
      <c r="G145" s="102"/>
      <c r="H145" s="27">
        <v>6</v>
      </c>
      <c r="I145" s="102"/>
      <c r="J145" s="27">
        <v>4</v>
      </c>
      <c r="K145" s="102"/>
      <c r="L145" s="103"/>
      <c r="N145" s="27">
        <v>11</v>
      </c>
      <c r="R145" s="27">
        <v>7</v>
      </c>
      <c r="V145" s="267">
        <v>11</v>
      </c>
      <c r="X145" s="27" t="s">
        <v>1659</v>
      </c>
    </row>
    <row r="146" spans="1:24" x14ac:dyDescent="0.2">
      <c r="A146" s="266" t="s">
        <v>158</v>
      </c>
      <c r="B146" s="87" t="s">
        <v>370</v>
      </c>
      <c r="C146" s="102"/>
      <c r="D146" s="102"/>
      <c r="E146" s="102"/>
      <c r="F146" s="27">
        <v>4</v>
      </c>
      <c r="G146" s="102"/>
      <c r="H146" s="27">
        <v>12</v>
      </c>
      <c r="I146" s="102"/>
      <c r="J146" s="27">
        <v>4</v>
      </c>
      <c r="K146" s="102"/>
      <c r="L146" s="103"/>
      <c r="N146" s="27">
        <v>3</v>
      </c>
      <c r="R146" s="27">
        <v>9</v>
      </c>
      <c r="V146" s="267">
        <v>2</v>
      </c>
      <c r="X146" s="27" t="s">
        <v>1659</v>
      </c>
    </row>
    <row r="147" spans="1:24" x14ac:dyDescent="0.2">
      <c r="A147" s="266" t="s">
        <v>201</v>
      </c>
      <c r="B147" s="87" t="s">
        <v>358</v>
      </c>
      <c r="C147" s="102"/>
      <c r="D147" s="102"/>
      <c r="E147" s="102"/>
      <c r="F147" s="27">
        <v>5</v>
      </c>
      <c r="G147" s="102"/>
      <c r="H147" s="27">
        <v>14</v>
      </c>
      <c r="I147" s="102"/>
      <c r="J147" s="27">
        <v>9</v>
      </c>
      <c r="K147" s="102"/>
      <c r="L147" s="103"/>
      <c r="N147" s="27">
        <v>15</v>
      </c>
      <c r="R147" s="27">
        <v>5</v>
      </c>
      <c r="U147" s="27">
        <v>4</v>
      </c>
      <c r="V147" s="267">
        <v>11</v>
      </c>
      <c r="X147" s="27" t="s">
        <v>1659</v>
      </c>
    </row>
    <row r="148" spans="1:24" x14ac:dyDescent="0.2">
      <c r="A148" s="266" t="s">
        <v>155</v>
      </c>
      <c r="B148" s="87" t="s">
        <v>444</v>
      </c>
      <c r="C148" s="102"/>
      <c r="D148" s="102"/>
      <c r="E148" s="102"/>
      <c r="F148" s="27">
        <v>6</v>
      </c>
      <c r="G148" s="102"/>
      <c r="H148" s="27">
        <v>4</v>
      </c>
      <c r="I148" s="102"/>
      <c r="J148" s="27">
        <v>3</v>
      </c>
      <c r="K148" s="102"/>
      <c r="L148" s="103"/>
      <c r="N148" s="27">
        <v>12</v>
      </c>
      <c r="R148" s="27">
        <v>7</v>
      </c>
      <c r="V148" s="267">
        <v>7</v>
      </c>
      <c r="X148" s="27" t="s">
        <v>1659</v>
      </c>
    </row>
    <row r="149" spans="1:24" x14ac:dyDescent="0.2">
      <c r="A149" s="266" t="s">
        <v>109</v>
      </c>
      <c r="B149" s="87" t="s">
        <v>362</v>
      </c>
      <c r="C149" s="102"/>
      <c r="D149" s="102"/>
      <c r="E149" s="102"/>
      <c r="F149" s="27">
        <v>8</v>
      </c>
      <c r="G149" s="102"/>
      <c r="H149" s="27">
        <v>9</v>
      </c>
      <c r="I149" s="102"/>
      <c r="J149" s="27">
        <v>11</v>
      </c>
      <c r="K149" s="102"/>
      <c r="L149" s="103"/>
      <c r="M149" s="27">
        <v>5</v>
      </c>
      <c r="N149" s="27">
        <v>9</v>
      </c>
      <c r="Q149" s="27">
        <v>3</v>
      </c>
      <c r="R149" s="27">
        <v>9</v>
      </c>
      <c r="U149" s="27">
        <v>10</v>
      </c>
      <c r="V149" s="267">
        <v>10</v>
      </c>
      <c r="X149" s="27" t="s">
        <v>1659</v>
      </c>
    </row>
    <row r="150" spans="1:24" x14ac:dyDescent="0.2">
      <c r="A150" s="266" t="s">
        <v>199</v>
      </c>
      <c r="B150" s="87" t="s">
        <v>699</v>
      </c>
      <c r="C150" s="102"/>
      <c r="D150" s="102"/>
      <c r="E150" s="102"/>
      <c r="F150" s="27">
        <v>9</v>
      </c>
      <c r="G150" s="102"/>
      <c r="H150" s="27">
        <v>9</v>
      </c>
      <c r="I150" s="102"/>
      <c r="J150" s="27">
        <v>7</v>
      </c>
      <c r="K150" s="102"/>
      <c r="L150" s="103"/>
      <c r="N150" s="27">
        <v>5</v>
      </c>
      <c r="R150" s="27">
        <v>7</v>
      </c>
      <c r="U150" s="27">
        <v>1</v>
      </c>
      <c r="V150" s="267">
        <v>5</v>
      </c>
      <c r="X150" s="27" t="s">
        <v>1659</v>
      </c>
    </row>
    <row r="151" spans="1:24" x14ac:dyDescent="0.2">
      <c r="A151" s="266" t="s">
        <v>234</v>
      </c>
      <c r="B151" s="87" t="s">
        <v>448</v>
      </c>
      <c r="C151" s="102"/>
      <c r="D151" s="102"/>
      <c r="E151" s="102"/>
      <c r="F151" s="27">
        <v>10</v>
      </c>
      <c r="G151" s="102"/>
      <c r="H151" s="27">
        <v>18</v>
      </c>
      <c r="I151" s="102"/>
      <c r="J151" s="27">
        <v>13</v>
      </c>
      <c r="K151" s="102"/>
      <c r="L151" s="103"/>
      <c r="N151" s="27">
        <v>16</v>
      </c>
      <c r="R151" s="27">
        <v>17</v>
      </c>
      <c r="V151" s="267">
        <v>5</v>
      </c>
      <c r="X151" s="27" t="s">
        <v>1659</v>
      </c>
    </row>
    <row r="152" spans="1:24" x14ac:dyDescent="0.2">
      <c r="A152" s="266" t="s">
        <v>195</v>
      </c>
      <c r="B152" s="87" t="s">
        <v>361</v>
      </c>
      <c r="C152" s="102"/>
      <c r="D152" s="102"/>
      <c r="E152" s="102"/>
      <c r="F152" s="27">
        <v>15</v>
      </c>
      <c r="G152" s="102"/>
      <c r="H152" s="27">
        <v>21</v>
      </c>
      <c r="I152" s="102"/>
      <c r="J152" s="27">
        <v>23</v>
      </c>
      <c r="K152" s="102"/>
      <c r="L152" s="103"/>
      <c r="N152" s="27">
        <v>20</v>
      </c>
      <c r="R152" s="27">
        <v>22</v>
      </c>
      <c r="U152" s="27">
        <v>13</v>
      </c>
      <c r="V152" s="267">
        <v>23</v>
      </c>
      <c r="X152" s="27" t="s">
        <v>1659</v>
      </c>
    </row>
    <row r="153" spans="1:24" x14ac:dyDescent="0.2">
      <c r="A153" s="266" t="s">
        <v>192</v>
      </c>
      <c r="B153" s="87" t="s">
        <v>677</v>
      </c>
      <c r="C153" s="102"/>
      <c r="D153" s="102"/>
      <c r="E153" s="102"/>
      <c r="G153" s="102"/>
      <c r="H153" s="27">
        <v>1</v>
      </c>
      <c r="I153" s="102"/>
      <c r="J153" s="27">
        <v>1</v>
      </c>
      <c r="K153" s="102"/>
      <c r="L153" s="103"/>
      <c r="N153" s="27">
        <v>2</v>
      </c>
      <c r="R153" s="27">
        <v>5</v>
      </c>
      <c r="V153" s="267">
        <v>2</v>
      </c>
      <c r="X153" s="27" t="s">
        <v>1659</v>
      </c>
    </row>
    <row r="154" spans="1:24" x14ac:dyDescent="0.2">
      <c r="A154" s="283" t="s">
        <v>1146</v>
      </c>
      <c r="B154" s="87" t="s">
        <v>344</v>
      </c>
      <c r="C154" s="102"/>
      <c r="D154" s="102"/>
      <c r="E154" s="102"/>
      <c r="G154" s="102"/>
      <c r="H154" s="27">
        <v>1</v>
      </c>
      <c r="I154" s="102"/>
      <c r="J154" s="27">
        <v>3</v>
      </c>
      <c r="K154" s="102"/>
      <c r="L154" s="103"/>
      <c r="N154" s="27">
        <v>1</v>
      </c>
      <c r="R154" s="27">
        <v>2</v>
      </c>
      <c r="V154" s="267">
        <v>1</v>
      </c>
    </row>
    <row r="155" spans="1:24" x14ac:dyDescent="0.2">
      <c r="A155" s="266" t="s">
        <v>186</v>
      </c>
      <c r="B155" s="87" t="s">
        <v>376</v>
      </c>
      <c r="C155" s="102"/>
      <c r="D155" s="102"/>
      <c r="E155" s="102"/>
      <c r="G155" s="102"/>
      <c r="H155" s="27">
        <v>2</v>
      </c>
      <c r="I155" s="102"/>
      <c r="J155" s="27">
        <v>1</v>
      </c>
      <c r="K155" s="102"/>
      <c r="L155" s="103"/>
      <c r="N155" s="27">
        <v>2</v>
      </c>
      <c r="R155" s="27">
        <v>4</v>
      </c>
      <c r="V155" s="267">
        <v>5</v>
      </c>
      <c r="X155" s="27" t="s">
        <v>1659</v>
      </c>
    </row>
    <row r="156" spans="1:24" x14ac:dyDescent="0.2">
      <c r="A156" s="266" t="s">
        <v>293</v>
      </c>
      <c r="B156" s="87" t="s">
        <v>356</v>
      </c>
      <c r="C156" s="102"/>
      <c r="D156" s="102"/>
      <c r="E156" s="102"/>
      <c r="G156" s="102"/>
      <c r="H156" s="27">
        <v>2</v>
      </c>
      <c r="I156" s="102"/>
      <c r="J156" s="27">
        <v>3</v>
      </c>
      <c r="K156" s="102"/>
      <c r="L156" s="103"/>
      <c r="N156" s="27">
        <v>4</v>
      </c>
      <c r="R156" s="27">
        <v>2</v>
      </c>
      <c r="V156" s="267">
        <v>3</v>
      </c>
      <c r="X156" s="27" t="s">
        <v>1659</v>
      </c>
    </row>
    <row r="157" spans="1:24" x14ac:dyDescent="0.2">
      <c r="A157" s="266" t="s">
        <v>270</v>
      </c>
      <c r="B157" s="87" t="s">
        <v>355</v>
      </c>
      <c r="C157" s="102"/>
      <c r="D157" s="102"/>
      <c r="E157" s="102"/>
      <c r="G157" s="102"/>
      <c r="H157" s="27">
        <v>2</v>
      </c>
      <c r="I157" s="102"/>
      <c r="J157" s="27">
        <v>8</v>
      </c>
      <c r="K157" s="102"/>
      <c r="L157" s="103"/>
      <c r="N157" s="27">
        <v>4</v>
      </c>
      <c r="R157" s="27">
        <v>11</v>
      </c>
      <c r="U157" s="27">
        <v>1</v>
      </c>
      <c r="V157" s="267">
        <v>17</v>
      </c>
      <c r="X157" s="27" t="s">
        <v>1659</v>
      </c>
    </row>
    <row r="158" spans="1:24" x14ac:dyDescent="0.2">
      <c r="A158" s="266" t="s">
        <v>24</v>
      </c>
      <c r="B158" s="87" t="s">
        <v>320</v>
      </c>
      <c r="C158" s="102"/>
      <c r="D158" s="102"/>
      <c r="E158" s="102"/>
      <c r="G158" s="102"/>
      <c r="H158" s="27">
        <v>3</v>
      </c>
      <c r="I158" s="102"/>
      <c r="J158" s="27">
        <v>2</v>
      </c>
      <c r="K158" s="102"/>
      <c r="L158" s="103"/>
      <c r="M158" s="27">
        <v>1</v>
      </c>
      <c r="O158" s="411"/>
      <c r="P158" s="411"/>
      <c r="Q158" s="100">
        <v>2</v>
      </c>
      <c r="R158" s="100">
        <v>2</v>
      </c>
      <c r="S158" s="411"/>
      <c r="T158" s="411"/>
      <c r="U158" s="27">
        <v>1</v>
      </c>
      <c r="V158" s="267"/>
      <c r="X158" s="27" t="s">
        <v>1659</v>
      </c>
    </row>
    <row r="159" spans="1:24" x14ac:dyDescent="0.2">
      <c r="A159" s="266" t="s">
        <v>216</v>
      </c>
      <c r="B159" s="87" t="s">
        <v>351</v>
      </c>
      <c r="C159" s="102"/>
      <c r="D159" s="102"/>
      <c r="E159" s="102"/>
      <c r="G159" s="102"/>
      <c r="H159" s="27">
        <v>3</v>
      </c>
      <c r="I159" s="102"/>
      <c r="J159" s="27">
        <v>5</v>
      </c>
      <c r="K159" s="102"/>
      <c r="L159" s="103"/>
      <c r="N159" s="27">
        <v>4</v>
      </c>
      <c r="R159" s="27">
        <v>9</v>
      </c>
      <c r="V159" s="267">
        <v>6</v>
      </c>
      <c r="X159" s="27" t="s">
        <v>1659</v>
      </c>
    </row>
    <row r="160" spans="1:24" x14ac:dyDescent="0.2">
      <c r="A160" s="266" t="s">
        <v>157</v>
      </c>
      <c r="B160" s="87" t="s">
        <v>518</v>
      </c>
      <c r="C160" s="102"/>
      <c r="D160" s="102"/>
      <c r="E160" s="102"/>
      <c r="G160" s="102"/>
      <c r="H160" s="27">
        <v>4</v>
      </c>
      <c r="I160" s="102"/>
      <c r="J160" s="27">
        <v>1</v>
      </c>
      <c r="K160" s="102"/>
      <c r="L160" s="103"/>
      <c r="N160" s="27">
        <v>6</v>
      </c>
      <c r="R160" s="27">
        <v>8</v>
      </c>
      <c r="V160" s="267">
        <v>7</v>
      </c>
      <c r="X160" s="27" t="s">
        <v>1659</v>
      </c>
    </row>
    <row r="161" spans="1:24" x14ac:dyDescent="0.2">
      <c r="A161" s="266" t="s">
        <v>258</v>
      </c>
      <c r="B161" s="87" t="s">
        <v>461</v>
      </c>
      <c r="C161" s="102"/>
      <c r="D161" s="102"/>
      <c r="E161" s="102"/>
      <c r="G161" s="102"/>
      <c r="H161" s="27">
        <v>4</v>
      </c>
      <c r="I161" s="102"/>
      <c r="J161" s="27">
        <v>7</v>
      </c>
      <c r="K161" s="102"/>
      <c r="L161" s="103"/>
      <c r="N161" s="27">
        <v>5</v>
      </c>
      <c r="R161" s="27">
        <v>3</v>
      </c>
      <c r="V161" s="267">
        <v>5</v>
      </c>
      <c r="X161" s="27" t="s">
        <v>1659</v>
      </c>
    </row>
    <row r="162" spans="1:24" x14ac:dyDescent="0.2">
      <c r="A162" s="266" t="s">
        <v>160</v>
      </c>
      <c r="B162" s="87" t="s">
        <v>367</v>
      </c>
      <c r="C162" s="102"/>
      <c r="D162" s="102"/>
      <c r="E162" s="102"/>
      <c r="G162" s="102"/>
      <c r="H162" s="27">
        <v>5</v>
      </c>
      <c r="I162" s="102"/>
      <c r="J162" s="27">
        <v>2</v>
      </c>
      <c r="K162" s="102"/>
      <c r="L162" s="103"/>
      <c r="N162" s="27">
        <v>6</v>
      </c>
      <c r="R162" s="27">
        <v>7</v>
      </c>
      <c r="V162" s="267">
        <v>1</v>
      </c>
      <c r="X162" s="27" t="s">
        <v>1659</v>
      </c>
    </row>
    <row r="163" spans="1:24" x14ac:dyDescent="0.2">
      <c r="A163" s="266" t="s">
        <v>187</v>
      </c>
      <c r="B163" s="87" t="s">
        <v>375</v>
      </c>
      <c r="C163" s="102"/>
      <c r="D163" s="102"/>
      <c r="E163" s="102"/>
      <c r="G163" s="102"/>
      <c r="H163" s="27">
        <v>5</v>
      </c>
      <c r="I163" s="102"/>
      <c r="J163" s="27">
        <v>3</v>
      </c>
      <c r="K163" s="102"/>
      <c r="L163" s="103"/>
      <c r="N163" s="27">
        <v>2</v>
      </c>
      <c r="R163" s="27">
        <v>4</v>
      </c>
      <c r="V163" s="267">
        <v>4</v>
      </c>
      <c r="X163" s="27" t="s">
        <v>1659</v>
      </c>
    </row>
    <row r="164" spans="1:24" x14ac:dyDescent="0.2">
      <c r="A164" s="266" t="s">
        <v>182</v>
      </c>
      <c r="B164" s="87" t="s">
        <v>526</v>
      </c>
      <c r="C164" s="102"/>
      <c r="D164" s="102"/>
      <c r="E164" s="102"/>
      <c r="G164" s="102"/>
      <c r="H164" s="27">
        <v>6</v>
      </c>
      <c r="I164" s="102"/>
      <c r="J164" s="27">
        <v>1</v>
      </c>
      <c r="K164" s="102"/>
      <c r="L164" s="103"/>
      <c r="N164" s="27">
        <v>11</v>
      </c>
      <c r="R164" s="27">
        <v>6</v>
      </c>
      <c r="V164" s="267">
        <v>13</v>
      </c>
      <c r="X164" s="27" t="s">
        <v>1659</v>
      </c>
    </row>
    <row r="165" spans="1:24" x14ac:dyDescent="0.2">
      <c r="A165" s="266" t="s">
        <v>262</v>
      </c>
      <c r="B165" s="87" t="s">
        <v>389</v>
      </c>
      <c r="C165" s="102"/>
      <c r="D165" s="102"/>
      <c r="E165" s="102"/>
      <c r="G165" s="102"/>
      <c r="H165" s="27">
        <v>7</v>
      </c>
      <c r="I165" s="102"/>
      <c r="J165" s="27">
        <v>1</v>
      </c>
      <c r="K165" s="102"/>
      <c r="L165" s="103"/>
      <c r="N165" s="27">
        <v>6</v>
      </c>
      <c r="R165" s="27">
        <v>13</v>
      </c>
      <c r="V165" s="267">
        <v>2</v>
      </c>
    </row>
    <row r="166" spans="1:24" x14ac:dyDescent="0.2">
      <c r="A166" s="266" t="s">
        <v>304</v>
      </c>
      <c r="B166" s="87" t="s">
        <v>345</v>
      </c>
      <c r="C166" s="102"/>
      <c r="D166" s="102"/>
      <c r="E166" s="102"/>
      <c r="G166" s="102"/>
      <c r="H166" s="27">
        <v>8</v>
      </c>
      <c r="I166" s="102"/>
      <c r="J166" s="27">
        <v>9</v>
      </c>
      <c r="K166" s="102"/>
      <c r="L166" s="103"/>
      <c r="N166" s="27">
        <v>6</v>
      </c>
      <c r="R166" s="27">
        <v>10</v>
      </c>
      <c r="V166" s="267">
        <v>4</v>
      </c>
      <c r="X166" s="27" t="s">
        <v>1659</v>
      </c>
    </row>
    <row r="167" spans="1:24" x14ac:dyDescent="0.2">
      <c r="A167" s="266" t="s">
        <v>198</v>
      </c>
      <c r="B167" s="87" t="s">
        <v>508</v>
      </c>
      <c r="C167" s="102"/>
      <c r="D167" s="102"/>
      <c r="E167" s="102"/>
      <c r="F167" s="27">
        <v>2</v>
      </c>
      <c r="G167" s="102"/>
      <c r="I167" s="102"/>
      <c r="J167" s="27">
        <v>1</v>
      </c>
      <c r="K167" s="102"/>
      <c r="L167" s="103"/>
      <c r="N167" s="27">
        <v>4</v>
      </c>
      <c r="R167" s="27">
        <v>5</v>
      </c>
      <c r="V167" s="267">
        <v>4</v>
      </c>
      <c r="X167" s="27" t="s">
        <v>1659</v>
      </c>
    </row>
    <row r="168" spans="1:24" x14ac:dyDescent="0.2">
      <c r="A168" s="266" t="s">
        <v>130</v>
      </c>
      <c r="B168" s="87" t="s">
        <v>349</v>
      </c>
      <c r="C168" s="102"/>
      <c r="D168" s="102"/>
      <c r="E168" s="102"/>
      <c r="G168" s="102"/>
      <c r="I168" s="102"/>
      <c r="J168" s="27">
        <v>3</v>
      </c>
      <c r="K168" s="102"/>
      <c r="L168" s="103"/>
      <c r="N168" s="27">
        <v>2</v>
      </c>
      <c r="Q168" s="27">
        <v>2</v>
      </c>
      <c r="R168" s="27">
        <v>1</v>
      </c>
      <c r="U168" s="27">
        <v>1</v>
      </c>
      <c r="V168" s="267">
        <v>2</v>
      </c>
      <c r="X168" s="27" t="s">
        <v>1659</v>
      </c>
    </row>
    <row r="169" spans="1:24" x14ac:dyDescent="0.2">
      <c r="A169" s="266" t="s">
        <v>203</v>
      </c>
      <c r="B169" s="87" t="s">
        <v>391</v>
      </c>
      <c r="C169" s="102"/>
      <c r="D169" s="102"/>
      <c r="E169" s="102"/>
      <c r="F169" s="27">
        <v>3</v>
      </c>
      <c r="G169" s="102"/>
      <c r="H169" s="27">
        <v>2</v>
      </c>
      <c r="I169" s="102"/>
      <c r="K169" s="102"/>
      <c r="L169" s="103"/>
      <c r="N169" s="27">
        <v>5</v>
      </c>
      <c r="R169" s="27">
        <v>5</v>
      </c>
      <c r="V169" s="267">
        <v>3</v>
      </c>
      <c r="X169" s="27" t="s">
        <v>1659</v>
      </c>
    </row>
    <row r="170" spans="1:24" x14ac:dyDescent="0.2">
      <c r="A170" s="266" t="s">
        <v>166</v>
      </c>
      <c r="B170" s="87" t="s">
        <v>433</v>
      </c>
      <c r="C170" s="102"/>
      <c r="D170" s="102"/>
      <c r="E170" s="102"/>
      <c r="F170" s="27">
        <v>2</v>
      </c>
      <c r="G170" s="102"/>
      <c r="H170" s="27">
        <v>6</v>
      </c>
      <c r="I170" s="102"/>
      <c r="K170" s="102"/>
      <c r="L170" s="103"/>
      <c r="N170" s="27">
        <v>9</v>
      </c>
      <c r="R170" s="27">
        <v>8</v>
      </c>
      <c r="V170" s="267">
        <v>18</v>
      </c>
      <c r="X170" s="27" t="s">
        <v>1659</v>
      </c>
    </row>
    <row r="171" spans="1:24" x14ac:dyDescent="0.2">
      <c r="A171" s="266" t="s">
        <v>220</v>
      </c>
      <c r="B171" s="87" t="s">
        <v>428</v>
      </c>
      <c r="C171" s="102"/>
      <c r="D171" s="102"/>
      <c r="E171" s="102"/>
      <c r="G171" s="102"/>
      <c r="H171" s="27">
        <v>1</v>
      </c>
      <c r="I171" s="102"/>
      <c r="K171" s="102"/>
      <c r="L171" s="103"/>
      <c r="N171" s="27">
        <v>1</v>
      </c>
      <c r="R171" s="27">
        <v>3</v>
      </c>
      <c r="V171" s="267">
        <v>4</v>
      </c>
      <c r="X171" s="27" t="s">
        <v>1659</v>
      </c>
    </row>
    <row r="172" spans="1:24" x14ac:dyDescent="0.2">
      <c r="A172" s="266" t="s">
        <v>218</v>
      </c>
      <c r="B172" s="87" t="s">
        <v>445</v>
      </c>
      <c r="C172" s="102"/>
      <c r="D172" s="102"/>
      <c r="E172" s="102"/>
      <c r="G172" s="102"/>
      <c r="H172" s="27">
        <v>2</v>
      </c>
      <c r="I172" s="102"/>
      <c r="K172" s="102"/>
      <c r="L172" s="103"/>
      <c r="N172" s="27">
        <v>1</v>
      </c>
      <c r="R172" s="27">
        <v>3</v>
      </c>
      <c r="V172" s="267">
        <v>12</v>
      </c>
    </row>
    <row r="173" spans="1:24" x14ac:dyDescent="0.2">
      <c r="A173" s="266" t="s">
        <v>275</v>
      </c>
      <c r="B173" s="87" t="s">
        <v>436</v>
      </c>
      <c r="C173" s="102"/>
      <c r="D173" s="102"/>
      <c r="E173" s="102"/>
      <c r="G173" s="102"/>
      <c r="H173" s="27">
        <v>2</v>
      </c>
      <c r="I173" s="102"/>
      <c r="K173" s="102"/>
      <c r="L173" s="103"/>
      <c r="N173" s="27">
        <v>2</v>
      </c>
      <c r="R173" s="27">
        <v>1</v>
      </c>
      <c r="V173" s="267">
        <v>1</v>
      </c>
      <c r="X173" s="27" t="s">
        <v>1659</v>
      </c>
    </row>
    <row r="174" spans="1:24" x14ac:dyDescent="0.2">
      <c r="A174" s="266" t="s">
        <v>689</v>
      </c>
      <c r="B174" s="87" t="s">
        <v>702</v>
      </c>
      <c r="C174" s="102"/>
      <c r="D174" s="102"/>
      <c r="E174" s="102"/>
      <c r="G174" s="102"/>
      <c r="H174" s="27">
        <v>2</v>
      </c>
      <c r="I174" s="102"/>
      <c r="K174" s="102"/>
      <c r="L174" s="103"/>
      <c r="N174" s="27">
        <v>2</v>
      </c>
      <c r="R174" s="27">
        <v>2</v>
      </c>
      <c r="U174" s="27">
        <v>1</v>
      </c>
      <c r="V174" s="267">
        <v>1</v>
      </c>
      <c r="X174" s="27" t="s">
        <v>1659</v>
      </c>
    </row>
    <row r="175" spans="1:24" x14ac:dyDescent="0.2">
      <c r="A175" s="266" t="s">
        <v>257</v>
      </c>
      <c r="B175" s="87" t="s">
        <v>661</v>
      </c>
      <c r="C175" s="102"/>
      <c r="D175" s="102"/>
      <c r="E175" s="102"/>
      <c r="G175" s="102"/>
      <c r="H175" s="27">
        <v>1</v>
      </c>
      <c r="I175" s="102"/>
      <c r="K175" s="102"/>
      <c r="L175" s="103"/>
      <c r="N175" s="27">
        <v>2</v>
      </c>
      <c r="R175" s="27">
        <v>20</v>
      </c>
      <c r="V175" s="267">
        <v>3</v>
      </c>
      <c r="X175" s="27" t="s">
        <v>1659</v>
      </c>
    </row>
    <row r="176" spans="1:24" x14ac:dyDescent="0.2">
      <c r="A176" s="266" t="s">
        <v>296</v>
      </c>
      <c r="B176" s="87" t="s">
        <v>547</v>
      </c>
      <c r="C176" s="102"/>
      <c r="D176" s="102"/>
      <c r="E176" s="102"/>
      <c r="G176" s="102"/>
      <c r="H176" s="27">
        <v>9</v>
      </c>
      <c r="I176" s="102"/>
      <c r="K176" s="102"/>
      <c r="L176" s="103"/>
      <c r="N176" s="27">
        <v>5</v>
      </c>
      <c r="R176" s="27">
        <v>13</v>
      </c>
      <c r="V176" s="267">
        <v>13</v>
      </c>
      <c r="X176" s="27" t="s">
        <v>1659</v>
      </c>
    </row>
    <row r="177" spans="1:24" x14ac:dyDescent="0.2">
      <c r="A177" s="266" t="s">
        <v>413</v>
      </c>
      <c r="B177" s="87" t="s">
        <v>434</v>
      </c>
      <c r="C177" s="102"/>
      <c r="D177" s="102"/>
      <c r="E177" s="102"/>
      <c r="G177" s="102"/>
      <c r="I177" s="102"/>
      <c r="K177" s="102"/>
      <c r="L177" s="103"/>
      <c r="N177" s="27">
        <v>2</v>
      </c>
      <c r="R177" s="27">
        <v>1</v>
      </c>
      <c r="V177" s="267">
        <v>2</v>
      </c>
      <c r="X177" s="27" t="s">
        <v>1659</v>
      </c>
    </row>
    <row r="178" spans="1:24" x14ac:dyDescent="0.2">
      <c r="A178" s="266" t="s">
        <v>407</v>
      </c>
      <c r="B178" s="87" t="s">
        <v>419</v>
      </c>
      <c r="C178" s="102"/>
      <c r="D178" s="102"/>
      <c r="E178" s="102"/>
      <c r="G178" s="102"/>
      <c r="I178" s="102"/>
      <c r="K178" s="102"/>
      <c r="L178" s="103"/>
      <c r="N178" s="27">
        <v>2</v>
      </c>
      <c r="R178" s="27">
        <v>1</v>
      </c>
      <c r="V178" s="267">
        <v>3</v>
      </c>
      <c r="X178" s="27" t="s">
        <v>1659</v>
      </c>
    </row>
    <row r="179" spans="1:24" x14ac:dyDescent="0.2">
      <c r="A179" s="266" t="s">
        <v>291</v>
      </c>
      <c r="B179" s="87" t="s">
        <v>426</v>
      </c>
      <c r="C179" s="102"/>
      <c r="D179" s="102"/>
      <c r="E179" s="102"/>
      <c r="G179" s="102"/>
      <c r="I179" s="102"/>
      <c r="K179" s="102"/>
      <c r="L179" s="103"/>
      <c r="N179" s="27">
        <v>2</v>
      </c>
      <c r="R179" s="27">
        <v>2</v>
      </c>
      <c r="V179" s="267">
        <v>5</v>
      </c>
      <c r="X179" s="27" t="s">
        <v>1659</v>
      </c>
    </row>
    <row r="180" spans="1:24" x14ac:dyDescent="0.2">
      <c r="A180" s="266" t="s">
        <v>312</v>
      </c>
      <c r="B180" s="87" t="s">
        <v>394</v>
      </c>
      <c r="C180" s="102"/>
      <c r="D180" s="102"/>
      <c r="E180" s="102"/>
      <c r="G180" s="102"/>
      <c r="I180" s="102"/>
      <c r="K180" s="102"/>
      <c r="L180" s="103"/>
      <c r="N180" s="27">
        <v>1</v>
      </c>
      <c r="R180" s="27">
        <v>2</v>
      </c>
      <c r="V180" s="267">
        <v>1</v>
      </c>
      <c r="X180" s="27" t="s">
        <v>1661</v>
      </c>
    </row>
    <row r="181" spans="1:24" x14ac:dyDescent="0.2">
      <c r="A181" s="266" t="s">
        <v>409</v>
      </c>
      <c r="B181" s="87" t="s">
        <v>423</v>
      </c>
      <c r="C181" s="102"/>
      <c r="D181" s="102"/>
      <c r="E181" s="102"/>
      <c r="G181" s="102"/>
      <c r="I181" s="102"/>
      <c r="K181" s="102"/>
      <c r="L181" s="103"/>
      <c r="N181" s="27">
        <v>2</v>
      </c>
      <c r="R181" s="27">
        <v>7</v>
      </c>
      <c r="V181" s="267">
        <v>7</v>
      </c>
      <c r="X181" s="27" t="s">
        <v>1659</v>
      </c>
    </row>
    <row r="182" spans="1:24" x14ac:dyDescent="0.2">
      <c r="A182" s="266" t="s">
        <v>170</v>
      </c>
      <c r="B182" s="87" t="s">
        <v>435</v>
      </c>
      <c r="C182" s="102"/>
      <c r="D182" s="102"/>
      <c r="E182" s="102"/>
      <c r="G182" s="102"/>
      <c r="I182" s="102"/>
      <c r="K182" s="102"/>
      <c r="L182" s="103"/>
      <c r="N182" s="27">
        <v>7</v>
      </c>
      <c r="R182" s="27">
        <v>6</v>
      </c>
      <c r="V182" s="267">
        <v>10</v>
      </c>
      <c r="X182" s="27" t="s">
        <v>1659</v>
      </c>
    </row>
    <row r="183" spans="1:24" x14ac:dyDescent="0.2">
      <c r="A183" s="401" t="s">
        <v>1429</v>
      </c>
      <c r="B183" s="87" t="s">
        <v>422</v>
      </c>
      <c r="C183" s="102"/>
      <c r="D183" s="102"/>
      <c r="E183" s="102"/>
      <c r="G183" s="102"/>
      <c r="I183" s="102"/>
      <c r="K183" s="102"/>
      <c r="L183" s="103"/>
      <c r="N183" s="27">
        <v>7</v>
      </c>
      <c r="R183" s="27">
        <v>20</v>
      </c>
      <c r="V183" s="267">
        <v>1</v>
      </c>
      <c r="X183" s="27" t="s">
        <v>1659</v>
      </c>
    </row>
    <row r="184" spans="1:24" x14ac:dyDescent="0.2">
      <c r="A184" s="266" t="s">
        <v>108</v>
      </c>
      <c r="B184" s="87" t="s">
        <v>381</v>
      </c>
      <c r="C184" s="102"/>
      <c r="D184" s="102"/>
      <c r="E184" s="102"/>
      <c r="F184" s="27">
        <v>1</v>
      </c>
      <c r="G184" s="102"/>
      <c r="H184" s="27">
        <v>1</v>
      </c>
      <c r="I184" s="102"/>
      <c r="J184" s="27">
        <v>3</v>
      </c>
      <c r="K184" s="102"/>
      <c r="L184" s="103"/>
      <c r="R184" s="27">
        <v>1</v>
      </c>
      <c r="U184" s="27">
        <v>1</v>
      </c>
      <c r="V184" s="267">
        <v>1</v>
      </c>
      <c r="X184" s="27" t="s">
        <v>1659</v>
      </c>
    </row>
    <row r="185" spans="1:24" x14ac:dyDescent="0.2">
      <c r="A185" s="266" t="s">
        <v>196</v>
      </c>
      <c r="B185" s="87" t="s">
        <v>360</v>
      </c>
      <c r="C185" s="102"/>
      <c r="D185" s="102"/>
      <c r="E185" s="102"/>
      <c r="G185" s="102"/>
      <c r="H185" s="27">
        <v>5</v>
      </c>
      <c r="I185" s="102"/>
      <c r="J185" s="27">
        <v>1</v>
      </c>
      <c r="K185" s="102"/>
      <c r="L185" s="103"/>
      <c r="R185" s="27">
        <v>4</v>
      </c>
      <c r="V185" s="267">
        <v>6</v>
      </c>
      <c r="X185" s="27" t="s">
        <v>1659</v>
      </c>
    </row>
    <row r="186" spans="1:24" x14ac:dyDescent="0.2">
      <c r="A186" s="266" t="s">
        <v>299</v>
      </c>
      <c r="B186" s="87" t="s">
        <v>459</v>
      </c>
      <c r="C186" s="102"/>
      <c r="D186" s="102"/>
      <c r="E186" s="102"/>
      <c r="G186" s="102"/>
      <c r="H186" s="27">
        <v>1</v>
      </c>
      <c r="I186" s="102"/>
      <c r="J186" s="27">
        <v>2</v>
      </c>
      <c r="K186" s="102"/>
      <c r="L186" s="103"/>
      <c r="R186" s="27">
        <v>13</v>
      </c>
      <c r="V186" s="267">
        <v>5</v>
      </c>
      <c r="X186" s="27" t="s">
        <v>1659</v>
      </c>
    </row>
    <row r="187" spans="1:24" x14ac:dyDescent="0.2">
      <c r="A187" s="266" t="s">
        <v>227</v>
      </c>
      <c r="B187" s="87" t="s">
        <v>458</v>
      </c>
      <c r="C187" s="102"/>
      <c r="D187" s="102"/>
      <c r="E187" s="102"/>
      <c r="G187" s="102"/>
      <c r="I187" s="102"/>
      <c r="J187" s="27">
        <v>4</v>
      </c>
      <c r="K187" s="102"/>
      <c r="L187" s="103"/>
      <c r="R187" s="27">
        <v>1</v>
      </c>
      <c r="V187" s="267">
        <v>1</v>
      </c>
      <c r="X187" s="27" t="s">
        <v>1663</v>
      </c>
    </row>
    <row r="188" spans="1:24" x14ac:dyDescent="0.2">
      <c r="A188" s="266" t="s">
        <v>688</v>
      </c>
      <c r="B188" s="87" t="s">
        <v>704</v>
      </c>
      <c r="C188" s="102"/>
      <c r="D188" s="102"/>
      <c r="E188" s="102"/>
      <c r="G188" s="102"/>
      <c r="H188" s="27">
        <v>1</v>
      </c>
      <c r="I188" s="102"/>
      <c r="K188" s="102"/>
      <c r="L188" s="103"/>
      <c r="R188" s="27">
        <v>1</v>
      </c>
      <c r="V188" s="267">
        <v>2</v>
      </c>
      <c r="X188" s="27" t="s">
        <v>1659</v>
      </c>
    </row>
    <row r="189" spans="1:24" x14ac:dyDescent="0.2">
      <c r="A189" s="266" t="s">
        <v>123</v>
      </c>
      <c r="B189" s="87" t="s">
        <v>347</v>
      </c>
      <c r="C189" s="102"/>
      <c r="D189" s="102"/>
      <c r="E189" s="102"/>
      <c r="G189" s="102"/>
      <c r="H189" s="27">
        <v>1</v>
      </c>
      <c r="I189" s="102"/>
      <c r="K189" s="102"/>
      <c r="L189" s="103"/>
      <c r="R189" s="27">
        <v>2</v>
      </c>
      <c r="U189" s="27">
        <v>1</v>
      </c>
      <c r="V189" s="267">
        <v>1</v>
      </c>
      <c r="X189" s="27" t="s">
        <v>1659</v>
      </c>
    </row>
    <row r="190" spans="1:24" x14ac:dyDescent="0.2">
      <c r="A190" s="266" t="s">
        <v>193</v>
      </c>
      <c r="B190" s="87" t="s">
        <v>364</v>
      </c>
      <c r="C190" s="102"/>
      <c r="D190" s="102"/>
      <c r="E190" s="102"/>
      <c r="G190" s="102"/>
      <c r="H190" s="27">
        <v>2</v>
      </c>
      <c r="I190" s="102"/>
      <c r="K190" s="102"/>
      <c r="L190" s="103"/>
      <c r="R190" s="27">
        <v>1</v>
      </c>
      <c r="V190" s="267">
        <v>1</v>
      </c>
      <c r="X190" s="27" t="s">
        <v>1659</v>
      </c>
    </row>
    <row r="191" spans="1:24" x14ac:dyDescent="0.2">
      <c r="A191" s="266" t="s">
        <v>206</v>
      </c>
      <c r="B191" s="87" t="s">
        <v>502</v>
      </c>
      <c r="C191" s="102"/>
      <c r="D191" s="102"/>
      <c r="E191" s="102"/>
      <c r="F191" s="27">
        <v>2</v>
      </c>
      <c r="G191" s="102"/>
      <c r="I191" s="102"/>
      <c r="K191" s="102"/>
      <c r="L191" s="103"/>
      <c r="R191" s="27">
        <v>1</v>
      </c>
      <c r="V191" s="267">
        <v>1</v>
      </c>
      <c r="X191" s="27" t="s">
        <v>1659</v>
      </c>
    </row>
    <row r="192" spans="1:24" x14ac:dyDescent="0.2">
      <c r="A192" s="266" t="s">
        <v>816</v>
      </c>
      <c r="B192" s="87" t="s">
        <v>893</v>
      </c>
      <c r="R192" s="27">
        <v>1</v>
      </c>
      <c r="V192" s="267">
        <v>1</v>
      </c>
      <c r="X192" s="27" t="s">
        <v>1659</v>
      </c>
    </row>
    <row r="193" spans="1:24" x14ac:dyDescent="0.2">
      <c r="A193" s="266" t="s">
        <v>483</v>
      </c>
      <c r="B193" s="87" t="s">
        <v>521</v>
      </c>
      <c r="R193" s="27">
        <v>1</v>
      </c>
      <c r="V193" s="267">
        <v>1</v>
      </c>
      <c r="X193" s="27" t="s">
        <v>1659</v>
      </c>
    </row>
    <row r="194" spans="1:24" x14ac:dyDescent="0.2">
      <c r="A194" s="266" t="s">
        <v>828</v>
      </c>
      <c r="B194" s="87" t="s">
        <v>906</v>
      </c>
      <c r="R194" s="27">
        <v>1</v>
      </c>
      <c r="V194" s="267">
        <v>1</v>
      </c>
      <c r="X194" s="27" t="s">
        <v>1659</v>
      </c>
    </row>
    <row r="195" spans="1:24" x14ac:dyDescent="0.2">
      <c r="A195" s="266" t="s">
        <v>1036</v>
      </c>
      <c r="B195" s="87" t="s">
        <v>1043</v>
      </c>
      <c r="R195" s="27">
        <v>1</v>
      </c>
      <c r="V195" s="267">
        <v>1</v>
      </c>
      <c r="X195" s="27" t="s">
        <v>1659</v>
      </c>
    </row>
    <row r="196" spans="1:24" x14ac:dyDescent="0.2">
      <c r="A196" s="266" t="s">
        <v>252</v>
      </c>
      <c r="B196" s="87" t="s">
        <v>528</v>
      </c>
      <c r="R196" s="27">
        <v>1</v>
      </c>
      <c r="V196" s="267">
        <v>1</v>
      </c>
      <c r="X196" s="27" t="s">
        <v>1659</v>
      </c>
    </row>
    <row r="197" spans="1:24" x14ac:dyDescent="0.2">
      <c r="A197" s="266" t="s">
        <v>489</v>
      </c>
      <c r="B197" s="87" t="s">
        <v>531</v>
      </c>
      <c r="R197" s="27">
        <v>1</v>
      </c>
      <c r="V197" s="267">
        <v>1</v>
      </c>
      <c r="X197" s="27" t="s">
        <v>1659</v>
      </c>
    </row>
    <row r="198" spans="1:24" x14ac:dyDescent="0.2">
      <c r="A198" s="266" t="s">
        <v>795</v>
      </c>
      <c r="B198" s="87" t="s">
        <v>800</v>
      </c>
      <c r="R198" s="27">
        <v>1</v>
      </c>
      <c r="V198" s="267">
        <v>1</v>
      </c>
      <c r="X198" s="27" t="s">
        <v>1659</v>
      </c>
    </row>
    <row r="199" spans="1:24" x14ac:dyDescent="0.2">
      <c r="A199" s="266" t="s">
        <v>485</v>
      </c>
      <c r="B199" s="87" t="s">
        <v>524</v>
      </c>
      <c r="R199" s="27">
        <v>1</v>
      </c>
      <c r="V199" s="267">
        <v>2</v>
      </c>
      <c r="X199" s="27" t="s">
        <v>1659</v>
      </c>
    </row>
    <row r="200" spans="1:24" x14ac:dyDescent="0.2">
      <c r="A200" s="266" t="s">
        <v>200</v>
      </c>
      <c r="B200" s="87" t="s">
        <v>735</v>
      </c>
      <c r="R200" s="27">
        <v>1</v>
      </c>
      <c r="V200" s="267">
        <v>2</v>
      </c>
      <c r="X200" s="27" t="s">
        <v>1659</v>
      </c>
    </row>
    <row r="201" spans="1:24" x14ac:dyDescent="0.2">
      <c r="A201" s="266" t="s">
        <v>248</v>
      </c>
      <c r="B201" s="87" t="s">
        <v>478</v>
      </c>
      <c r="C201" s="102"/>
      <c r="D201" s="102"/>
      <c r="E201" s="102"/>
      <c r="G201" s="102"/>
      <c r="I201" s="102"/>
      <c r="K201" s="102"/>
      <c r="L201" s="103"/>
      <c r="R201" s="27">
        <v>2</v>
      </c>
      <c r="V201" s="267">
        <v>1</v>
      </c>
    </row>
    <row r="202" spans="1:24" x14ac:dyDescent="0.2">
      <c r="A202" s="266" t="s">
        <v>316</v>
      </c>
      <c r="B202" s="87" t="s">
        <v>1233</v>
      </c>
      <c r="C202" s="102"/>
      <c r="D202" s="102"/>
      <c r="E202" s="102"/>
      <c r="G202" s="102"/>
      <c r="I202" s="102"/>
      <c r="K202" s="102"/>
      <c r="L202" s="103"/>
      <c r="R202" s="27">
        <v>2</v>
      </c>
      <c r="V202" s="267">
        <v>1</v>
      </c>
      <c r="X202" s="27" t="s">
        <v>1661</v>
      </c>
    </row>
    <row r="203" spans="1:24" x14ac:dyDescent="0.2">
      <c r="A203" s="266" t="s">
        <v>743</v>
      </c>
      <c r="B203" s="87" t="s">
        <v>763</v>
      </c>
      <c r="R203" s="27">
        <v>2</v>
      </c>
      <c r="V203" s="267">
        <v>1</v>
      </c>
      <c r="X203" s="27" t="s">
        <v>1659</v>
      </c>
    </row>
    <row r="204" spans="1:24" x14ac:dyDescent="0.2">
      <c r="A204" s="266" t="s">
        <v>487</v>
      </c>
      <c r="B204" s="87" t="s">
        <v>529</v>
      </c>
      <c r="R204" s="27">
        <v>2</v>
      </c>
      <c r="V204" s="267">
        <v>3</v>
      </c>
      <c r="X204" s="27" t="s">
        <v>1659</v>
      </c>
    </row>
    <row r="205" spans="1:24" x14ac:dyDescent="0.2">
      <c r="A205" s="266" t="s">
        <v>555</v>
      </c>
      <c r="B205" s="87" t="s">
        <v>629</v>
      </c>
      <c r="R205" s="27">
        <v>3</v>
      </c>
      <c r="V205" s="267">
        <v>3</v>
      </c>
      <c r="X205" s="27" t="s">
        <v>1659</v>
      </c>
    </row>
    <row r="206" spans="1:24" x14ac:dyDescent="0.2">
      <c r="A206" s="266" t="s">
        <v>1225</v>
      </c>
      <c r="B206" s="87" t="s">
        <v>1230</v>
      </c>
      <c r="R206" s="27">
        <v>6</v>
      </c>
      <c r="V206" s="267">
        <v>3</v>
      </c>
      <c r="X206" s="27" t="s">
        <v>1659</v>
      </c>
    </row>
    <row r="207" spans="1:24" x14ac:dyDescent="0.2">
      <c r="A207" s="266" t="s">
        <v>588</v>
      </c>
      <c r="B207" s="87" t="s">
        <v>680</v>
      </c>
      <c r="R207" s="27">
        <v>8</v>
      </c>
      <c r="V207" s="267">
        <v>4</v>
      </c>
      <c r="X207" s="27" t="s">
        <v>1659</v>
      </c>
    </row>
    <row r="208" spans="1:24" x14ac:dyDescent="0.2">
      <c r="A208" s="266" t="s">
        <v>825</v>
      </c>
      <c r="B208" s="87" t="s">
        <v>907</v>
      </c>
      <c r="R208" s="27">
        <v>9</v>
      </c>
      <c r="V208" s="267">
        <v>24</v>
      </c>
      <c r="X208" s="27" t="s">
        <v>1659</v>
      </c>
    </row>
    <row r="209" spans="1:24" x14ac:dyDescent="0.2">
      <c r="A209" s="266" t="s">
        <v>479</v>
      </c>
      <c r="B209" s="87" t="s">
        <v>480</v>
      </c>
      <c r="C209" s="102"/>
      <c r="D209" s="102"/>
      <c r="E209" s="102"/>
      <c r="G209" s="102"/>
      <c r="I209" s="102"/>
      <c r="K209" s="102"/>
      <c r="L209" s="103"/>
      <c r="R209" s="27">
        <v>10</v>
      </c>
      <c r="V209" s="267">
        <v>1</v>
      </c>
      <c r="X209" s="27" t="s">
        <v>1659</v>
      </c>
    </row>
    <row r="210" spans="1:24" x14ac:dyDescent="0.2">
      <c r="A210" s="266" t="s">
        <v>575</v>
      </c>
      <c r="B210" s="87" t="s">
        <v>759</v>
      </c>
      <c r="C210" s="102"/>
      <c r="D210" s="102"/>
      <c r="E210" s="102"/>
      <c r="G210" s="102"/>
      <c r="I210" s="102"/>
      <c r="K210" s="102"/>
      <c r="L210" s="103"/>
      <c r="R210" s="27">
        <v>11</v>
      </c>
      <c r="V210" s="267">
        <v>1</v>
      </c>
      <c r="X210" s="27" t="s">
        <v>1659</v>
      </c>
    </row>
    <row r="211" spans="1:24" x14ac:dyDescent="0.2">
      <c r="A211" s="266" t="s">
        <v>539</v>
      </c>
      <c r="B211" s="87" t="s">
        <v>1232</v>
      </c>
      <c r="C211" s="102"/>
      <c r="D211" s="102"/>
      <c r="E211" s="102"/>
      <c r="G211" s="102"/>
      <c r="I211" s="102"/>
      <c r="K211" s="102"/>
      <c r="L211" s="103"/>
      <c r="R211" s="27">
        <v>12</v>
      </c>
      <c r="V211" s="267">
        <v>4</v>
      </c>
      <c r="X211" s="27" t="s">
        <v>1659</v>
      </c>
    </row>
    <row r="212" spans="1:24" x14ac:dyDescent="0.2">
      <c r="A212" s="266" t="s">
        <v>477</v>
      </c>
      <c r="B212" s="87" t="s">
        <v>1231</v>
      </c>
      <c r="R212" s="27">
        <v>16</v>
      </c>
      <c r="V212" s="267">
        <v>9</v>
      </c>
      <c r="X212" s="27" t="s">
        <v>1659</v>
      </c>
    </row>
    <row r="213" spans="1:24" x14ac:dyDescent="0.2">
      <c r="A213" s="266" t="s">
        <v>581</v>
      </c>
      <c r="B213" s="87" t="s">
        <v>639</v>
      </c>
      <c r="R213" s="27">
        <v>17</v>
      </c>
      <c r="V213" s="267">
        <v>1</v>
      </c>
      <c r="X213" s="27" t="s">
        <v>1659</v>
      </c>
    </row>
    <row r="214" spans="1:24" x14ac:dyDescent="0.2">
      <c r="A214" s="266" t="s">
        <v>486</v>
      </c>
      <c r="B214" s="87" t="s">
        <v>525</v>
      </c>
      <c r="R214" s="27">
        <v>23</v>
      </c>
      <c r="V214" s="267">
        <v>16</v>
      </c>
      <c r="X214" s="27" t="s">
        <v>1659</v>
      </c>
    </row>
    <row r="215" spans="1:24" x14ac:dyDescent="0.2">
      <c r="A215" s="266" t="s">
        <v>256</v>
      </c>
      <c r="B215" s="87" t="s">
        <v>368</v>
      </c>
      <c r="C215" s="102"/>
      <c r="D215" s="102"/>
      <c r="E215" s="102"/>
      <c r="G215" s="102"/>
      <c r="H215" s="27">
        <v>1</v>
      </c>
      <c r="I215" s="102"/>
      <c r="J215" s="27">
        <v>2</v>
      </c>
      <c r="K215" s="102"/>
      <c r="L215" s="103"/>
      <c r="N215" s="27">
        <v>1</v>
      </c>
      <c r="V215" s="267">
        <v>2</v>
      </c>
      <c r="X215" s="27" t="s">
        <v>1659</v>
      </c>
    </row>
    <row r="216" spans="1:24" x14ac:dyDescent="0.2">
      <c r="A216" s="266" t="s">
        <v>219</v>
      </c>
      <c r="B216" s="87" t="s">
        <v>427</v>
      </c>
      <c r="C216" s="102"/>
      <c r="D216" s="102"/>
      <c r="E216" s="102"/>
      <c r="F216" s="27">
        <v>1</v>
      </c>
      <c r="G216" s="102"/>
      <c r="I216" s="102"/>
      <c r="J216" s="27">
        <v>1</v>
      </c>
      <c r="K216" s="102"/>
      <c r="L216" s="103"/>
      <c r="N216" s="27">
        <v>3</v>
      </c>
      <c r="V216" s="267">
        <v>1</v>
      </c>
      <c r="X216" s="27" t="s">
        <v>1659</v>
      </c>
    </row>
    <row r="217" spans="1:24" x14ac:dyDescent="0.2">
      <c r="A217" s="266" t="s">
        <v>177</v>
      </c>
      <c r="B217" s="87" t="s">
        <v>522</v>
      </c>
      <c r="C217" s="102"/>
      <c r="D217" s="102"/>
      <c r="E217" s="102"/>
      <c r="F217" s="27">
        <v>1</v>
      </c>
      <c r="G217" s="102"/>
      <c r="H217" s="27">
        <v>2</v>
      </c>
      <c r="I217" s="102"/>
      <c r="K217" s="102"/>
      <c r="L217" s="103"/>
      <c r="N217" s="27">
        <v>3</v>
      </c>
      <c r="V217" s="267">
        <v>1</v>
      </c>
      <c r="X217" s="27" t="s">
        <v>1659</v>
      </c>
    </row>
    <row r="218" spans="1:24" x14ac:dyDescent="0.2">
      <c r="A218" s="266" t="s">
        <v>295</v>
      </c>
      <c r="B218" s="87" t="s">
        <v>352</v>
      </c>
      <c r="C218" s="102"/>
      <c r="D218" s="102"/>
      <c r="E218" s="102"/>
      <c r="G218" s="102"/>
      <c r="H218" s="27">
        <v>2</v>
      </c>
      <c r="I218" s="102"/>
      <c r="K218" s="102"/>
      <c r="L218" s="103"/>
      <c r="N218" s="27">
        <v>1</v>
      </c>
      <c r="V218" s="267">
        <v>2</v>
      </c>
      <c r="X218" s="27" t="s">
        <v>1659</v>
      </c>
    </row>
    <row r="219" spans="1:24" x14ac:dyDescent="0.2">
      <c r="A219" s="266" t="s">
        <v>403</v>
      </c>
      <c r="B219" s="87" t="s">
        <v>415</v>
      </c>
      <c r="C219" s="102"/>
      <c r="D219" s="102"/>
      <c r="E219" s="102"/>
      <c r="G219" s="102"/>
      <c r="H219" s="27">
        <v>2</v>
      </c>
      <c r="I219" s="102"/>
      <c r="K219" s="102"/>
      <c r="L219" s="103"/>
      <c r="N219" s="27">
        <v>2</v>
      </c>
      <c r="V219" s="267">
        <v>1</v>
      </c>
      <c r="X219" s="27" t="s">
        <v>1659</v>
      </c>
    </row>
    <row r="220" spans="1:24" x14ac:dyDescent="0.2">
      <c r="A220" s="266" t="s">
        <v>431</v>
      </c>
      <c r="B220" s="87" t="s">
        <v>432</v>
      </c>
      <c r="C220" s="102"/>
      <c r="D220" s="102"/>
      <c r="E220" s="102"/>
      <c r="F220" s="27">
        <v>1</v>
      </c>
      <c r="G220" s="102"/>
      <c r="I220" s="102"/>
      <c r="K220" s="102"/>
      <c r="L220" s="103"/>
      <c r="N220" s="27">
        <v>1</v>
      </c>
      <c r="V220" s="267">
        <v>3</v>
      </c>
      <c r="X220" s="27" t="s">
        <v>1661</v>
      </c>
    </row>
    <row r="221" spans="1:24" x14ac:dyDescent="0.2">
      <c r="A221" s="266" t="s">
        <v>306</v>
      </c>
      <c r="B221" s="87" t="s">
        <v>512</v>
      </c>
      <c r="C221" s="102"/>
      <c r="D221" s="102"/>
      <c r="E221" s="102"/>
      <c r="G221" s="102"/>
      <c r="I221" s="102"/>
      <c r="K221" s="102"/>
      <c r="L221" s="103"/>
      <c r="N221" s="27">
        <v>1</v>
      </c>
      <c r="V221" s="267">
        <v>2</v>
      </c>
      <c r="X221" s="27" t="s">
        <v>1659</v>
      </c>
    </row>
    <row r="222" spans="1:24" x14ac:dyDescent="0.2">
      <c r="A222" s="266" t="s">
        <v>185</v>
      </c>
      <c r="B222" s="87" t="s">
        <v>380</v>
      </c>
      <c r="C222" s="102"/>
      <c r="D222" s="102"/>
      <c r="E222" s="102"/>
      <c r="F222" s="27">
        <v>3</v>
      </c>
      <c r="G222" s="102"/>
      <c r="H222" s="27">
        <v>3</v>
      </c>
      <c r="I222" s="102"/>
      <c r="J222" s="27">
        <v>1</v>
      </c>
      <c r="K222" s="102"/>
      <c r="L222" s="103"/>
      <c r="V222" s="267">
        <v>1</v>
      </c>
      <c r="X222" s="27" t="s">
        <v>1659</v>
      </c>
    </row>
    <row r="223" spans="1:24" x14ac:dyDescent="0.2">
      <c r="A223" s="266" t="s">
        <v>283</v>
      </c>
      <c r="B223" s="87" t="s">
        <v>369</v>
      </c>
      <c r="C223" s="102"/>
      <c r="D223" s="102"/>
      <c r="E223" s="102"/>
      <c r="G223" s="102"/>
      <c r="H223" s="27">
        <v>2</v>
      </c>
      <c r="I223" s="102"/>
      <c r="K223" s="102"/>
      <c r="L223" s="103"/>
      <c r="V223" s="267">
        <v>2</v>
      </c>
      <c r="X223" s="27" t="s">
        <v>1659</v>
      </c>
    </row>
    <row r="224" spans="1:24" x14ac:dyDescent="0.2">
      <c r="A224" s="284" t="s">
        <v>1034</v>
      </c>
      <c r="B224" s="87" t="s">
        <v>417</v>
      </c>
      <c r="C224" s="102"/>
      <c r="D224" s="102"/>
      <c r="E224" s="102"/>
      <c r="G224" s="102"/>
      <c r="I224" s="102"/>
      <c r="K224" s="102"/>
      <c r="L224" s="103"/>
      <c r="V224" s="267">
        <v>1</v>
      </c>
      <c r="W224" s="26"/>
      <c r="X224" s="27" t="s">
        <v>1659</v>
      </c>
    </row>
    <row r="225" spans="1:26" x14ac:dyDescent="0.2">
      <c r="A225" s="284" t="s">
        <v>1531</v>
      </c>
      <c r="B225" s="87" t="s">
        <v>1612</v>
      </c>
      <c r="C225" s="102"/>
      <c r="D225" s="102"/>
      <c r="E225" s="102"/>
      <c r="G225" s="102"/>
      <c r="I225" s="102"/>
      <c r="K225" s="102"/>
      <c r="L225" s="103"/>
      <c r="V225" s="267">
        <v>1</v>
      </c>
      <c r="W225" s="26"/>
      <c r="X225" s="27" t="s">
        <v>1662</v>
      </c>
    </row>
    <row r="226" spans="1:26" x14ac:dyDescent="0.2">
      <c r="A226" s="284" t="s">
        <v>830</v>
      </c>
      <c r="B226" s="87" t="s">
        <v>1613</v>
      </c>
      <c r="C226" s="102"/>
      <c r="D226" s="102"/>
      <c r="E226" s="102"/>
      <c r="G226" s="102"/>
      <c r="I226" s="102"/>
      <c r="K226" s="102"/>
      <c r="L226" s="103"/>
      <c r="V226" s="267">
        <v>1</v>
      </c>
      <c r="W226" s="26"/>
      <c r="X226" s="27" t="s">
        <v>1659</v>
      </c>
    </row>
    <row r="227" spans="1:26" x14ac:dyDescent="0.2">
      <c r="A227" s="284" t="s">
        <v>468</v>
      </c>
      <c r="B227" s="87" t="s">
        <v>449</v>
      </c>
      <c r="C227" s="102"/>
      <c r="D227" s="102"/>
      <c r="E227" s="102"/>
      <c r="G227" s="102"/>
      <c r="I227" s="102"/>
      <c r="K227" s="102"/>
      <c r="L227" s="103"/>
      <c r="V227" s="267">
        <v>1</v>
      </c>
      <c r="W227" s="26"/>
      <c r="X227" s="27" t="s">
        <v>1662</v>
      </c>
    </row>
    <row r="228" spans="1:26" x14ac:dyDescent="0.2">
      <c r="A228" s="284" t="s">
        <v>731</v>
      </c>
      <c r="B228" s="87" t="s">
        <v>730</v>
      </c>
      <c r="C228" s="102"/>
      <c r="D228" s="102"/>
      <c r="E228" s="102"/>
      <c r="G228" s="102"/>
      <c r="I228" s="102"/>
      <c r="K228" s="102"/>
      <c r="L228" s="103"/>
      <c r="V228" s="267">
        <v>1</v>
      </c>
      <c r="W228" s="26"/>
      <c r="X228" s="27" t="s">
        <v>1662</v>
      </c>
    </row>
    <row r="229" spans="1:26" x14ac:dyDescent="0.2">
      <c r="A229" s="284" t="s">
        <v>742</v>
      </c>
      <c r="B229" s="87" t="s">
        <v>780</v>
      </c>
      <c r="C229" s="102"/>
      <c r="D229" s="102"/>
      <c r="E229" s="102"/>
      <c r="G229" s="102"/>
      <c r="I229" s="102"/>
      <c r="K229" s="102"/>
      <c r="L229" s="103"/>
      <c r="V229" s="267">
        <v>1</v>
      </c>
      <c r="W229" s="26"/>
      <c r="X229" s="27" t="s">
        <v>1659</v>
      </c>
    </row>
    <row r="230" spans="1:26" x14ac:dyDescent="0.2">
      <c r="A230" s="284" t="s">
        <v>1453</v>
      </c>
      <c r="B230" s="87" t="s">
        <v>1436</v>
      </c>
      <c r="C230" s="102"/>
      <c r="D230" s="102"/>
      <c r="E230" s="102"/>
      <c r="G230" s="102"/>
      <c r="I230" s="102"/>
      <c r="K230" s="102"/>
      <c r="L230" s="103"/>
      <c r="V230" s="267">
        <v>1</v>
      </c>
      <c r="W230" s="26"/>
      <c r="X230" s="27" t="s">
        <v>1659</v>
      </c>
    </row>
    <row r="231" spans="1:26" x14ac:dyDescent="0.2">
      <c r="A231" s="284" t="s">
        <v>1064</v>
      </c>
      <c r="B231" s="87" t="s">
        <v>773</v>
      </c>
      <c r="C231" s="102"/>
      <c r="D231" s="102"/>
      <c r="E231" s="102"/>
      <c r="G231" s="102"/>
      <c r="I231" s="102"/>
      <c r="K231" s="102"/>
      <c r="L231" s="103"/>
      <c r="V231" s="267">
        <v>1</v>
      </c>
      <c r="W231" s="26"/>
      <c r="X231" s="27" t="s">
        <v>1661</v>
      </c>
    </row>
    <row r="232" spans="1:26" x14ac:dyDescent="0.2">
      <c r="A232" s="284" t="s">
        <v>573</v>
      </c>
      <c r="B232" s="87" t="s">
        <v>620</v>
      </c>
      <c r="C232" s="102"/>
      <c r="D232" s="102"/>
      <c r="E232" s="102"/>
      <c r="G232" s="102"/>
      <c r="I232" s="102"/>
      <c r="K232" s="102"/>
      <c r="L232" s="103"/>
      <c r="V232" s="267">
        <v>1</v>
      </c>
      <c r="W232" s="26"/>
      <c r="X232" s="27" t="s">
        <v>1659</v>
      </c>
    </row>
    <row r="233" spans="1:26" x14ac:dyDescent="0.2">
      <c r="A233" s="284" t="s">
        <v>821</v>
      </c>
      <c r="B233" s="87" t="s">
        <v>925</v>
      </c>
      <c r="C233" s="102"/>
      <c r="D233" s="102"/>
      <c r="E233" s="102"/>
      <c r="G233" s="102"/>
      <c r="I233" s="102"/>
      <c r="K233" s="102"/>
      <c r="L233" s="103"/>
      <c r="V233" s="267">
        <v>1</v>
      </c>
      <c r="W233" s="26"/>
      <c r="X233" s="27" t="s">
        <v>1659</v>
      </c>
    </row>
    <row r="234" spans="1:26" x14ac:dyDescent="0.2">
      <c r="A234" s="284" t="s">
        <v>499</v>
      </c>
      <c r="B234" s="87" t="s">
        <v>509</v>
      </c>
      <c r="C234" s="102"/>
      <c r="D234" s="102"/>
      <c r="E234" s="102"/>
      <c r="G234" s="102"/>
      <c r="I234" s="102"/>
      <c r="K234" s="102"/>
      <c r="L234" s="103"/>
      <c r="V234" s="267">
        <v>1</v>
      </c>
      <c r="W234" s="26"/>
      <c r="X234" s="27" t="s">
        <v>1659</v>
      </c>
    </row>
    <row r="235" spans="1:26" x14ac:dyDescent="0.2">
      <c r="A235" s="284" t="s">
        <v>600</v>
      </c>
      <c r="B235" s="87" t="s">
        <v>603</v>
      </c>
      <c r="C235" s="102"/>
      <c r="D235" s="102"/>
      <c r="E235" s="102"/>
      <c r="G235" s="102"/>
      <c r="I235" s="102"/>
      <c r="K235" s="102"/>
      <c r="L235" s="103"/>
      <c r="V235" s="267">
        <v>1</v>
      </c>
      <c r="W235" s="26"/>
      <c r="X235" s="27" t="s">
        <v>1659</v>
      </c>
    </row>
    <row r="236" spans="1:26" x14ac:dyDescent="0.2">
      <c r="A236" s="284" t="s">
        <v>1054</v>
      </c>
      <c r="B236" s="87" t="s">
        <v>1096</v>
      </c>
      <c r="C236" s="102"/>
      <c r="D236" s="102"/>
      <c r="E236" s="102"/>
      <c r="G236" s="102"/>
      <c r="I236" s="102"/>
      <c r="K236" s="102"/>
      <c r="L236" s="103"/>
      <c r="V236" s="267">
        <v>1</v>
      </c>
      <c r="W236" s="26"/>
      <c r="X236" s="27" t="s">
        <v>1659</v>
      </c>
    </row>
    <row r="237" spans="1:26" x14ac:dyDescent="0.2">
      <c r="A237" s="284" t="s">
        <v>836</v>
      </c>
      <c r="B237" s="87" t="s">
        <v>1609</v>
      </c>
      <c r="C237" s="102"/>
      <c r="D237" s="102"/>
      <c r="E237" s="102"/>
      <c r="G237" s="102"/>
      <c r="I237" s="102"/>
      <c r="K237" s="102"/>
      <c r="L237" s="103"/>
      <c r="V237" s="267">
        <v>1</v>
      </c>
      <c r="W237" s="26"/>
      <c r="X237" s="27" t="s">
        <v>1659</v>
      </c>
    </row>
    <row r="238" spans="1:26" x14ac:dyDescent="0.2">
      <c r="A238" s="284" t="s">
        <v>500</v>
      </c>
      <c r="B238" s="87" t="s">
        <v>505</v>
      </c>
      <c r="C238" s="102"/>
      <c r="D238" s="102"/>
      <c r="E238" s="102"/>
      <c r="G238" s="102"/>
      <c r="I238" s="102"/>
      <c r="K238" s="102"/>
      <c r="L238" s="103"/>
      <c r="V238" s="267">
        <v>2</v>
      </c>
      <c r="W238" s="26"/>
      <c r="X238" s="27" t="s">
        <v>1659</v>
      </c>
    </row>
    <row r="239" spans="1:26" x14ac:dyDescent="0.2">
      <c r="A239" s="285" t="s">
        <v>1033</v>
      </c>
      <c r="B239" s="270" t="s">
        <v>1404</v>
      </c>
      <c r="C239" s="273"/>
      <c r="D239" s="273"/>
      <c r="E239" s="273"/>
      <c r="F239" s="276"/>
      <c r="G239" s="273"/>
      <c r="H239" s="276"/>
      <c r="I239" s="273"/>
      <c r="J239" s="276"/>
      <c r="K239" s="273"/>
      <c r="L239" s="274"/>
      <c r="M239" s="276"/>
      <c r="N239" s="276"/>
      <c r="O239" s="275"/>
      <c r="P239" s="275"/>
      <c r="Q239" s="276"/>
      <c r="R239" s="276"/>
      <c r="S239" s="275"/>
      <c r="T239" s="275"/>
      <c r="U239" s="276"/>
      <c r="V239" s="277">
        <v>2</v>
      </c>
      <c r="W239" s="26"/>
      <c r="X239" s="27" t="s">
        <v>1659</v>
      </c>
    </row>
    <row r="240" spans="1:26" s="86" customFormat="1" x14ac:dyDescent="0.2">
      <c r="A240" s="86" t="s">
        <v>1411</v>
      </c>
      <c r="B240" s="88"/>
      <c r="C240" s="109"/>
      <c r="D240" s="109"/>
      <c r="E240" s="109"/>
      <c r="F240" s="90">
        <f>COUNT(F49:F239)</f>
        <v>33</v>
      </c>
      <c r="G240" s="89"/>
      <c r="H240" s="90">
        <f>COUNT(H49:H239)</f>
        <v>77</v>
      </c>
      <c r="I240" s="89"/>
      <c r="J240" s="90">
        <f>COUNT(J49:J239)</f>
        <v>54</v>
      </c>
      <c r="K240" s="89"/>
      <c r="L240" s="89"/>
      <c r="M240" s="90">
        <f>COUNT(M49:M239)</f>
        <v>5</v>
      </c>
      <c r="N240" s="90">
        <f>COUNT(N49:N239)</f>
        <v>84</v>
      </c>
      <c r="O240" s="89"/>
      <c r="P240" s="89"/>
      <c r="Q240" s="90">
        <f>COUNT(Q49:Q239)</f>
        <v>6</v>
      </c>
      <c r="R240" s="90">
        <f>COUNT(R49:R239)</f>
        <v>147</v>
      </c>
      <c r="S240" s="89"/>
      <c r="T240" s="89"/>
      <c r="U240" s="90">
        <f>COUNT(U49:U239)</f>
        <v>11</v>
      </c>
      <c r="V240" s="90">
        <f>COUNT(V49:V239)</f>
        <v>105</v>
      </c>
      <c r="W240" s="90"/>
      <c r="X240" s="90"/>
      <c r="Y240" s="90"/>
      <c r="Z240" s="90"/>
    </row>
    <row r="241" spans="1:22" x14ac:dyDescent="0.2">
      <c r="C241" s="102"/>
      <c r="D241" s="102"/>
      <c r="E241" s="102"/>
      <c r="G241" s="102"/>
      <c r="I241" s="102"/>
      <c r="K241" s="102"/>
      <c r="L241" s="103"/>
    </row>
    <row r="242" spans="1:22" x14ac:dyDescent="0.2">
      <c r="C242" s="102"/>
      <c r="D242" s="102"/>
      <c r="E242" s="102"/>
      <c r="G242" s="102"/>
      <c r="I242" s="102"/>
      <c r="K242" s="102"/>
      <c r="L242" s="103"/>
    </row>
    <row r="243" spans="1:22" x14ac:dyDescent="0.2">
      <c r="A243" s="86" t="s">
        <v>1396</v>
      </c>
    </row>
    <row r="244" spans="1:22" x14ac:dyDescent="0.2">
      <c r="A244" s="257" t="s">
        <v>222</v>
      </c>
      <c r="B244" s="258" t="s">
        <v>673</v>
      </c>
      <c r="C244" s="261"/>
      <c r="D244" s="261"/>
      <c r="E244" s="261"/>
      <c r="F244" s="264">
        <v>1</v>
      </c>
      <c r="G244" s="261"/>
      <c r="H244" s="264"/>
      <c r="I244" s="261"/>
      <c r="J244" s="264"/>
      <c r="K244" s="261"/>
      <c r="L244" s="262"/>
      <c r="M244" s="264"/>
      <c r="N244" s="264"/>
      <c r="O244" s="263"/>
      <c r="P244" s="263"/>
      <c r="Q244" s="264"/>
      <c r="R244" s="264"/>
      <c r="S244" s="263"/>
      <c r="T244" s="263"/>
      <c r="U244" s="264"/>
      <c r="V244" s="281"/>
    </row>
    <row r="245" spans="1:22" x14ac:dyDescent="0.2">
      <c r="A245" s="266" t="s">
        <v>223</v>
      </c>
      <c r="B245" s="87" t="s">
        <v>645</v>
      </c>
      <c r="C245" s="102"/>
      <c r="D245" s="102"/>
      <c r="E245" s="102"/>
      <c r="F245" s="27">
        <v>1</v>
      </c>
      <c r="G245" s="102"/>
      <c r="I245" s="102"/>
      <c r="K245" s="102"/>
      <c r="L245" s="103"/>
      <c r="V245" s="267"/>
    </row>
    <row r="246" spans="1:22" x14ac:dyDescent="0.2">
      <c r="A246" s="266" t="s">
        <v>212</v>
      </c>
      <c r="B246" s="87" t="s">
        <v>695</v>
      </c>
      <c r="C246" s="102"/>
      <c r="D246" s="102"/>
      <c r="E246" s="102"/>
      <c r="F246" s="27">
        <v>2</v>
      </c>
      <c r="G246" s="102"/>
      <c r="I246" s="102"/>
      <c r="K246" s="102"/>
      <c r="L246" s="103"/>
      <c r="V246" s="267"/>
    </row>
    <row r="247" spans="1:22" x14ac:dyDescent="0.2">
      <c r="A247" s="266" t="s">
        <v>224</v>
      </c>
      <c r="B247" s="87" t="s">
        <v>697</v>
      </c>
      <c r="C247" s="102"/>
      <c r="D247" s="102"/>
      <c r="E247" s="102"/>
      <c r="F247" s="27">
        <v>2</v>
      </c>
      <c r="G247" s="102"/>
      <c r="I247" s="102"/>
      <c r="K247" s="102"/>
      <c r="L247" s="103"/>
      <c r="V247" s="267"/>
    </row>
    <row r="248" spans="1:22" x14ac:dyDescent="0.2">
      <c r="A248" s="266" t="s">
        <v>691</v>
      </c>
      <c r="B248" s="87" t="s">
        <v>696</v>
      </c>
      <c r="C248" s="102"/>
      <c r="D248" s="102"/>
      <c r="E248" s="102"/>
      <c r="G248" s="102"/>
      <c r="H248" s="27">
        <v>1</v>
      </c>
      <c r="I248" s="102"/>
      <c r="K248" s="102"/>
      <c r="L248" s="103"/>
      <c r="V248" s="267"/>
    </row>
    <row r="249" spans="1:22" x14ac:dyDescent="0.2">
      <c r="A249" s="266" t="s">
        <v>684</v>
      </c>
      <c r="B249" s="87" t="s">
        <v>657</v>
      </c>
      <c r="C249" s="102"/>
      <c r="D249" s="102"/>
      <c r="E249" s="102"/>
      <c r="G249" s="102"/>
      <c r="H249" s="27">
        <v>1</v>
      </c>
      <c r="I249" s="102"/>
      <c r="K249" s="102"/>
      <c r="L249" s="103"/>
      <c r="V249" s="267"/>
    </row>
    <row r="250" spans="1:22" x14ac:dyDescent="0.2">
      <c r="A250" s="266" t="s">
        <v>213</v>
      </c>
      <c r="B250" s="87" t="s">
        <v>516</v>
      </c>
      <c r="C250" s="102"/>
      <c r="D250" s="102"/>
      <c r="E250" s="102"/>
      <c r="G250" s="102"/>
      <c r="H250" s="27">
        <v>3</v>
      </c>
      <c r="I250" s="102"/>
      <c r="K250" s="102"/>
      <c r="L250" s="103"/>
      <c r="V250" s="267"/>
    </row>
    <row r="251" spans="1:22" x14ac:dyDescent="0.2">
      <c r="A251" s="266" t="s">
        <v>692</v>
      </c>
      <c r="B251" s="87" t="s">
        <v>693</v>
      </c>
      <c r="C251" s="102"/>
      <c r="D251" s="102"/>
      <c r="E251" s="102"/>
      <c r="G251" s="102"/>
      <c r="H251" s="27">
        <v>1</v>
      </c>
      <c r="I251" s="102"/>
      <c r="K251" s="102"/>
      <c r="L251" s="103"/>
      <c r="V251" s="267"/>
    </row>
    <row r="252" spans="1:22" x14ac:dyDescent="0.2">
      <c r="A252" s="266" t="s">
        <v>52</v>
      </c>
      <c r="B252" s="87" t="s">
        <v>383</v>
      </c>
      <c r="C252" s="102"/>
      <c r="D252" s="102"/>
      <c r="E252" s="102"/>
      <c r="F252" s="27">
        <v>6</v>
      </c>
      <c r="G252" s="102"/>
      <c r="H252" s="27">
        <v>4</v>
      </c>
      <c r="I252" s="102"/>
      <c r="J252" s="27">
        <v>3</v>
      </c>
      <c r="K252" s="102"/>
      <c r="L252" s="103"/>
      <c r="V252" s="267"/>
    </row>
    <row r="253" spans="1:22" x14ac:dyDescent="0.2">
      <c r="A253" s="266" t="s">
        <v>50</v>
      </c>
      <c r="B253" s="87" t="s">
        <v>51</v>
      </c>
      <c r="C253" s="102"/>
      <c r="D253" s="102"/>
      <c r="E253" s="102"/>
      <c r="G253" s="102"/>
      <c r="H253" s="27">
        <v>15</v>
      </c>
      <c r="I253" s="102"/>
      <c r="J253" s="27">
        <v>2</v>
      </c>
      <c r="K253" s="102"/>
      <c r="L253" s="103"/>
      <c r="V253" s="267"/>
    </row>
    <row r="254" spans="1:22" x14ac:dyDescent="0.2">
      <c r="A254" s="266" t="s">
        <v>284</v>
      </c>
      <c r="B254" s="87" t="s">
        <v>729</v>
      </c>
      <c r="C254" s="102"/>
      <c r="D254" s="102"/>
      <c r="E254" s="102"/>
      <c r="G254" s="102"/>
      <c r="I254" s="102"/>
      <c r="K254" s="102"/>
      <c r="L254" s="103"/>
      <c r="M254" s="27">
        <v>1</v>
      </c>
      <c r="V254" s="267"/>
    </row>
    <row r="255" spans="1:22" x14ac:dyDescent="0.2">
      <c r="A255" s="266" t="s">
        <v>475</v>
      </c>
      <c r="B255" s="87" t="s">
        <v>476</v>
      </c>
      <c r="C255" s="102"/>
      <c r="D255" s="102"/>
      <c r="E255" s="102"/>
      <c r="G255" s="102"/>
      <c r="I255" s="102"/>
      <c r="K255" s="102"/>
      <c r="L255" s="103"/>
      <c r="N255" s="27">
        <v>1</v>
      </c>
      <c r="V255" s="267"/>
    </row>
    <row r="256" spans="1:22" x14ac:dyDescent="0.2">
      <c r="A256" s="266" t="s">
        <v>501</v>
      </c>
      <c r="B256" s="87" t="s">
        <v>511</v>
      </c>
      <c r="C256" s="102"/>
      <c r="D256" s="102"/>
      <c r="E256" s="102"/>
      <c r="G256" s="102"/>
      <c r="I256" s="102"/>
      <c r="K256" s="102"/>
      <c r="L256" s="103"/>
      <c r="N256" s="27">
        <v>1</v>
      </c>
      <c r="V256" s="267"/>
    </row>
    <row r="257" spans="1:23" x14ac:dyDescent="0.2">
      <c r="A257" s="266" t="s">
        <v>41</v>
      </c>
      <c r="B257" s="87" t="s">
        <v>42</v>
      </c>
      <c r="C257" s="102"/>
      <c r="D257" s="102"/>
      <c r="E257" s="102"/>
      <c r="F257" s="27">
        <v>1</v>
      </c>
      <c r="G257" s="102"/>
      <c r="H257" s="27">
        <v>1</v>
      </c>
      <c r="I257" s="102"/>
      <c r="K257" s="102"/>
      <c r="L257" s="103"/>
      <c r="M257" s="27">
        <v>3</v>
      </c>
      <c r="R257" s="27">
        <v>1</v>
      </c>
      <c r="V257" s="267"/>
    </row>
    <row r="258" spans="1:23" x14ac:dyDescent="0.2">
      <c r="A258" s="266" t="s">
        <v>1020</v>
      </c>
      <c r="B258" s="87" t="s">
        <v>1108</v>
      </c>
      <c r="C258" s="102"/>
      <c r="D258" s="102"/>
      <c r="E258" s="102"/>
      <c r="G258" s="102"/>
      <c r="I258" s="102"/>
      <c r="K258" s="102"/>
      <c r="L258" s="103"/>
      <c r="R258" s="27">
        <v>1</v>
      </c>
      <c r="V258" s="267"/>
    </row>
    <row r="259" spans="1:23" x14ac:dyDescent="0.2">
      <c r="A259" s="266" t="s">
        <v>1022</v>
      </c>
      <c r="B259" s="87" t="s">
        <v>1107</v>
      </c>
      <c r="C259" s="102"/>
      <c r="D259" s="102"/>
      <c r="E259" s="102"/>
      <c r="G259" s="102"/>
      <c r="I259" s="102"/>
      <c r="K259" s="102"/>
      <c r="L259" s="103"/>
      <c r="R259" s="27">
        <v>1</v>
      </c>
      <c r="V259" s="267"/>
    </row>
    <row r="260" spans="1:23" x14ac:dyDescent="0.2">
      <c r="A260" s="266" t="s">
        <v>494</v>
      </c>
      <c r="B260" s="87" t="s">
        <v>516</v>
      </c>
      <c r="R260" s="27">
        <v>1</v>
      </c>
      <c r="V260" s="267"/>
    </row>
    <row r="261" spans="1:23" x14ac:dyDescent="0.2">
      <c r="A261" s="266" t="s">
        <v>749</v>
      </c>
      <c r="B261" s="87" t="s">
        <v>776</v>
      </c>
      <c r="R261" s="27">
        <v>1</v>
      </c>
      <c r="V261" s="267"/>
    </row>
    <row r="262" spans="1:23" x14ac:dyDescent="0.2">
      <c r="A262" s="266" t="s">
        <v>1002</v>
      </c>
      <c r="B262" s="87" t="s">
        <v>1008</v>
      </c>
      <c r="R262" s="27">
        <v>1</v>
      </c>
      <c r="V262" s="267"/>
    </row>
    <row r="263" spans="1:23" x14ac:dyDescent="0.2">
      <c r="A263" s="266" t="s">
        <v>277</v>
      </c>
      <c r="B263" s="87" t="s">
        <v>654</v>
      </c>
      <c r="C263" s="102"/>
      <c r="D263" s="102"/>
      <c r="E263" s="102"/>
      <c r="G263" s="102"/>
      <c r="I263" s="102"/>
      <c r="K263" s="102"/>
      <c r="L263" s="103"/>
      <c r="R263" s="27">
        <v>2</v>
      </c>
      <c r="V263" s="267"/>
    </row>
    <row r="264" spans="1:23" x14ac:dyDescent="0.2">
      <c r="A264" s="266" t="s">
        <v>39</v>
      </c>
      <c r="B264" s="87" t="s">
        <v>1281</v>
      </c>
      <c r="R264" s="27">
        <v>2</v>
      </c>
      <c r="V264" s="267"/>
    </row>
    <row r="265" spans="1:23" x14ac:dyDescent="0.2">
      <c r="A265" s="266" t="s">
        <v>1163</v>
      </c>
      <c r="B265" s="87" t="s">
        <v>1164</v>
      </c>
      <c r="R265" s="27">
        <v>2</v>
      </c>
      <c r="V265" s="267"/>
    </row>
    <row r="266" spans="1:23" x14ac:dyDescent="0.2">
      <c r="A266" s="266" t="s">
        <v>1162</v>
      </c>
      <c r="B266" s="87" t="s">
        <v>1165</v>
      </c>
      <c r="R266" s="27">
        <v>4</v>
      </c>
      <c r="V266" s="267"/>
    </row>
    <row r="267" spans="1:23" x14ac:dyDescent="0.2">
      <c r="A267" s="266" t="s">
        <v>55</v>
      </c>
      <c r="B267" s="87" t="s">
        <v>388</v>
      </c>
      <c r="C267" s="102"/>
      <c r="D267" s="102"/>
      <c r="E267" s="102"/>
      <c r="F267" s="27">
        <v>2</v>
      </c>
      <c r="G267" s="102"/>
      <c r="H267" s="27">
        <v>3</v>
      </c>
      <c r="I267" s="102"/>
      <c r="J267" s="27">
        <v>4</v>
      </c>
      <c r="K267" s="102"/>
      <c r="L267" s="103"/>
      <c r="N267" s="27">
        <v>3</v>
      </c>
      <c r="R267" s="27">
        <v>4</v>
      </c>
      <c r="V267" s="267">
        <v>1</v>
      </c>
    </row>
    <row r="268" spans="1:23" x14ac:dyDescent="0.2">
      <c r="A268" s="266" t="s">
        <v>48</v>
      </c>
      <c r="B268" s="87" t="s">
        <v>387</v>
      </c>
      <c r="C268" s="102"/>
      <c r="D268" s="102"/>
      <c r="E268" s="102"/>
      <c r="F268" s="27">
        <v>9</v>
      </c>
      <c r="G268" s="102"/>
      <c r="H268" s="27">
        <v>14</v>
      </c>
      <c r="I268" s="102"/>
      <c r="J268" s="27">
        <v>2</v>
      </c>
      <c r="K268" s="102"/>
      <c r="L268" s="103"/>
      <c r="N268" s="27">
        <v>3</v>
      </c>
      <c r="R268" s="27">
        <v>7</v>
      </c>
      <c r="V268" s="267">
        <v>1</v>
      </c>
      <c r="W268" s="26"/>
    </row>
    <row r="269" spans="1:23" x14ac:dyDescent="0.2">
      <c r="A269" s="266" t="s">
        <v>150</v>
      </c>
      <c r="B269" s="87" t="s">
        <v>386</v>
      </c>
      <c r="C269" s="102"/>
      <c r="D269" s="102"/>
      <c r="E269" s="102"/>
      <c r="F269" s="27">
        <v>3</v>
      </c>
      <c r="G269" s="102"/>
      <c r="H269" s="27">
        <v>7</v>
      </c>
      <c r="I269" s="102"/>
      <c r="J269" s="27">
        <v>4</v>
      </c>
      <c r="K269" s="102"/>
      <c r="L269" s="103"/>
      <c r="M269" s="27">
        <v>11</v>
      </c>
      <c r="R269" s="27">
        <v>8</v>
      </c>
      <c r="U269" s="27">
        <v>1</v>
      </c>
      <c r="V269" s="267"/>
    </row>
    <row r="270" spans="1:23" x14ac:dyDescent="0.2">
      <c r="A270" s="266" t="s">
        <v>484</v>
      </c>
      <c r="B270" s="87" t="s">
        <v>523</v>
      </c>
      <c r="C270" s="102"/>
      <c r="D270" s="102"/>
      <c r="E270" s="102"/>
      <c r="G270" s="102"/>
      <c r="I270" s="102"/>
      <c r="K270" s="102"/>
      <c r="L270" s="103"/>
      <c r="M270" s="27">
        <v>1</v>
      </c>
      <c r="R270" s="27">
        <v>2</v>
      </c>
      <c r="V270" s="267">
        <v>1</v>
      </c>
    </row>
    <row r="271" spans="1:23" x14ac:dyDescent="0.2">
      <c r="A271" s="266" t="s">
        <v>172</v>
      </c>
      <c r="B271" s="87" t="s">
        <v>385</v>
      </c>
      <c r="C271" s="102"/>
      <c r="D271" s="102"/>
      <c r="E271" s="102"/>
      <c r="F271" s="27">
        <v>1</v>
      </c>
      <c r="G271" s="102"/>
      <c r="H271" s="27">
        <v>4</v>
      </c>
      <c r="I271" s="102"/>
      <c r="J271" s="27">
        <v>2</v>
      </c>
      <c r="K271" s="102"/>
      <c r="L271" s="103"/>
      <c r="R271" s="27">
        <v>1</v>
      </c>
      <c r="V271" s="267">
        <v>1</v>
      </c>
    </row>
    <row r="272" spans="1:23" x14ac:dyDescent="0.2">
      <c r="A272" s="266" t="s">
        <v>53</v>
      </c>
      <c r="B272" s="87" t="s">
        <v>464</v>
      </c>
      <c r="C272" s="102"/>
      <c r="D272" s="102"/>
      <c r="E272" s="102"/>
      <c r="F272" s="27">
        <v>5</v>
      </c>
      <c r="G272" s="102"/>
      <c r="I272" s="102"/>
      <c r="K272" s="102"/>
      <c r="L272" s="103"/>
      <c r="R272" s="27">
        <v>6</v>
      </c>
      <c r="V272" s="267">
        <v>2</v>
      </c>
    </row>
    <row r="273" spans="1:26" x14ac:dyDescent="0.2">
      <c r="A273" s="266" t="s">
        <v>493</v>
      </c>
      <c r="B273" s="87" t="s">
        <v>517</v>
      </c>
      <c r="R273" s="27">
        <v>7</v>
      </c>
      <c r="V273" s="267">
        <v>1</v>
      </c>
    </row>
    <row r="274" spans="1:26" x14ac:dyDescent="0.2">
      <c r="A274" s="269" t="s">
        <v>981</v>
      </c>
      <c r="B274" s="270" t="s">
        <v>1227</v>
      </c>
      <c r="C274" s="273"/>
      <c r="D274" s="273"/>
      <c r="E274" s="273"/>
      <c r="F274" s="276"/>
      <c r="G274" s="273"/>
      <c r="H274" s="276"/>
      <c r="I274" s="273"/>
      <c r="J274" s="276"/>
      <c r="K274" s="273"/>
      <c r="L274" s="274"/>
      <c r="M274" s="276"/>
      <c r="N274" s="276"/>
      <c r="O274" s="275"/>
      <c r="P274" s="275"/>
      <c r="Q274" s="276"/>
      <c r="R274" s="276">
        <v>2</v>
      </c>
      <c r="S274" s="275"/>
      <c r="T274" s="275"/>
      <c r="U274" s="276"/>
      <c r="V274" s="277">
        <v>2</v>
      </c>
    </row>
    <row r="275" spans="1:26" s="86" customFormat="1" x14ac:dyDescent="0.2">
      <c r="B275" s="88"/>
      <c r="C275" s="89"/>
      <c r="D275" s="89"/>
      <c r="E275" s="89"/>
      <c r="F275" s="90">
        <f>COUNT(F244:F274)</f>
        <v>11</v>
      </c>
      <c r="G275" s="89"/>
      <c r="H275" s="90">
        <f t="shared" ref="H275:V275" si="2">COUNT(H244:H274)</f>
        <v>11</v>
      </c>
      <c r="I275" s="89"/>
      <c r="J275" s="90">
        <f t="shared" si="2"/>
        <v>6</v>
      </c>
      <c r="K275" s="89"/>
      <c r="L275" s="89"/>
      <c r="M275" s="90">
        <f t="shared" si="2"/>
        <v>4</v>
      </c>
      <c r="N275" s="90">
        <f t="shared" si="2"/>
        <v>4</v>
      </c>
      <c r="O275" s="89"/>
      <c r="P275" s="89"/>
      <c r="Q275" s="90">
        <f t="shared" si="2"/>
        <v>0</v>
      </c>
      <c r="R275" s="90">
        <f t="shared" si="2"/>
        <v>18</v>
      </c>
      <c r="S275" s="89"/>
      <c r="T275" s="89"/>
      <c r="U275" s="90">
        <f t="shared" si="2"/>
        <v>1</v>
      </c>
      <c r="V275" s="90">
        <f t="shared" si="2"/>
        <v>7</v>
      </c>
      <c r="W275" s="90"/>
      <c r="X275" s="90"/>
      <c r="Y275" s="90"/>
      <c r="Z275" s="90"/>
    </row>
    <row r="276" spans="1:26" x14ac:dyDescent="0.2">
      <c r="M276" s="96"/>
      <c r="N276" s="96"/>
    </row>
    <row r="277" spans="1:26" x14ac:dyDescent="0.2">
      <c r="M277" s="96"/>
      <c r="N277" s="96"/>
    </row>
    <row r="278" spans="1:26" x14ac:dyDescent="0.2">
      <c r="C278" s="95"/>
      <c r="D278" s="95"/>
      <c r="E278" s="95"/>
      <c r="F278" s="96"/>
      <c r="G278" s="95"/>
      <c r="H278" s="96"/>
      <c r="I278" s="95"/>
      <c r="J278" s="96"/>
      <c r="K278" s="102"/>
      <c r="L278" s="103"/>
      <c r="M278" s="96"/>
      <c r="N278" s="96"/>
    </row>
    <row r="279" spans="1:26" x14ac:dyDescent="0.2">
      <c r="C279" s="95"/>
      <c r="D279" s="95"/>
      <c r="E279" s="95"/>
      <c r="F279" s="96"/>
      <c r="G279" s="95"/>
      <c r="H279" s="96"/>
      <c r="I279" s="95"/>
      <c r="J279" s="96"/>
      <c r="K279" s="102"/>
      <c r="L279" s="103"/>
      <c r="M279" s="96"/>
      <c r="N279" s="96"/>
    </row>
    <row r="280" spans="1:26" x14ac:dyDescent="0.2">
      <c r="C280" s="95"/>
      <c r="D280" s="95"/>
      <c r="E280" s="95"/>
      <c r="F280" s="96"/>
      <c r="G280" s="95"/>
      <c r="H280" s="96"/>
      <c r="I280" s="95"/>
      <c r="J280" s="96"/>
      <c r="K280" s="102"/>
      <c r="L280" s="103"/>
      <c r="M280" s="96"/>
      <c r="N280" s="96"/>
    </row>
    <row r="281" spans="1:26" x14ac:dyDescent="0.2">
      <c r="M281" s="96"/>
      <c r="N281" s="96"/>
    </row>
    <row r="282" spans="1:26" x14ac:dyDescent="0.2">
      <c r="C282" s="95"/>
      <c r="D282" s="95"/>
      <c r="E282" s="95"/>
      <c r="F282" s="96"/>
      <c r="G282" s="95"/>
      <c r="H282" s="96"/>
      <c r="I282" s="95"/>
      <c r="J282" s="96"/>
      <c r="K282" s="102"/>
      <c r="L282" s="103"/>
      <c r="M282" s="96"/>
      <c r="N282" s="96"/>
    </row>
    <row r="283" spans="1:26" x14ac:dyDescent="0.2">
      <c r="C283" s="95"/>
      <c r="D283" s="95"/>
      <c r="E283" s="95"/>
      <c r="F283" s="96"/>
      <c r="G283" s="95"/>
      <c r="H283" s="96"/>
      <c r="I283" s="95"/>
      <c r="J283" s="96"/>
      <c r="K283" s="102"/>
      <c r="L283" s="103"/>
      <c r="M283" s="96"/>
      <c r="N283" s="96"/>
    </row>
    <row r="284" spans="1:26" x14ac:dyDescent="0.2">
      <c r="C284" s="95"/>
      <c r="D284" s="95"/>
      <c r="E284" s="95"/>
      <c r="F284" s="96"/>
      <c r="G284" s="95"/>
      <c r="H284" s="96"/>
      <c r="I284" s="95"/>
      <c r="J284" s="96"/>
      <c r="K284" s="102"/>
      <c r="L284" s="103"/>
      <c r="M284" s="96"/>
      <c r="N284" s="96"/>
    </row>
    <row r="285" spans="1:26" x14ac:dyDescent="0.2">
      <c r="C285" s="95"/>
      <c r="D285" s="95"/>
      <c r="E285" s="95"/>
      <c r="F285" s="96"/>
      <c r="G285" s="95"/>
      <c r="H285" s="96"/>
      <c r="I285" s="95"/>
      <c r="J285" s="96"/>
      <c r="K285" s="102"/>
      <c r="L285" s="103"/>
      <c r="M285" s="96"/>
      <c r="N285" s="96"/>
    </row>
    <row r="286" spans="1:26" x14ac:dyDescent="0.2">
      <c r="C286" s="95"/>
      <c r="D286" s="95"/>
      <c r="E286" s="95"/>
      <c r="F286" s="96"/>
      <c r="G286" s="95"/>
      <c r="H286" s="96"/>
      <c r="I286" s="95"/>
      <c r="J286" s="96"/>
      <c r="K286" s="102"/>
      <c r="L286" s="103"/>
      <c r="M286" s="96"/>
      <c r="N286" s="96"/>
    </row>
    <row r="287" spans="1:26" x14ac:dyDescent="0.2">
      <c r="M287" s="96"/>
      <c r="N287" s="96"/>
    </row>
    <row r="288" spans="1:26" x14ac:dyDescent="0.2">
      <c r="C288" s="95"/>
      <c r="D288" s="95"/>
      <c r="E288" s="95"/>
      <c r="F288" s="96"/>
      <c r="G288" s="95"/>
      <c r="H288" s="96"/>
      <c r="I288" s="95"/>
      <c r="J288" s="96"/>
      <c r="K288" s="102"/>
      <c r="L288" s="103"/>
      <c r="M288" s="96"/>
      <c r="N288" s="96"/>
    </row>
    <row r="289" spans="3:14" x14ac:dyDescent="0.2">
      <c r="C289" s="95"/>
      <c r="D289" s="95"/>
      <c r="E289" s="95"/>
      <c r="F289" s="96"/>
      <c r="G289" s="95"/>
      <c r="H289" s="96"/>
      <c r="I289" s="95"/>
      <c r="J289" s="96"/>
      <c r="K289" s="102"/>
      <c r="L289" s="103"/>
      <c r="M289" s="96"/>
      <c r="N289" s="96"/>
    </row>
    <row r="290" spans="3:14" x14ac:dyDescent="0.2">
      <c r="M290" s="96"/>
      <c r="N290" s="96"/>
    </row>
    <row r="291" spans="3:14" x14ac:dyDescent="0.2">
      <c r="C291" s="95"/>
      <c r="D291" s="95"/>
      <c r="E291" s="95"/>
      <c r="F291" s="96"/>
      <c r="G291" s="95"/>
      <c r="H291" s="96"/>
      <c r="I291" s="95"/>
      <c r="J291" s="96"/>
      <c r="K291" s="102"/>
      <c r="L291" s="103"/>
      <c r="M291" s="96"/>
      <c r="N291" s="96"/>
    </row>
    <row r="292" spans="3:14" x14ac:dyDescent="0.2">
      <c r="C292" s="95"/>
      <c r="D292" s="95"/>
      <c r="E292" s="95"/>
      <c r="F292" s="96"/>
      <c r="G292" s="95"/>
      <c r="H292" s="96"/>
      <c r="I292" s="95"/>
      <c r="J292" s="96"/>
      <c r="K292" s="102"/>
      <c r="L292" s="103"/>
      <c r="M292" s="96"/>
      <c r="N292" s="96"/>
    </row>
    <row r="293" spans="3:14" x14ac:dyDescent="0.2">
      <c r="C293" s="95"/>
      <c r="D293" s="95"/>
      <c r="E293" s="95"/>
      <c r="F293" s="96"/>
      <c r="G293" s="95"/>
      <c r="H293" s="96"/>
      <c r="I293" s="95"/>
      <c r="J293" s="96"/>
      <c r="K293" s="102"/>
      <c r="L293" s="103"/>
      <c r="M293" s="96"/>
      <c r="N293" s="96"/>
    </row>
    <row r="294" spans="3:14" x14ac:dyDescent="0.2">
      <c r="M294" s="96"/>
      <c r="N294" s="96"/>
    </row>
    <row r="295" spans="3:14" x14ac:dyDescent="0.2">
      <c r="C295" s="95"/>
      <c r="D295" s="95"/>
      <c r="E295" s="95"/>
      <c r="F295" s="96"/>
      <c r="G295" s="95"/>
      <c r="H295" s="96"/>
      <c r="I295" s="95"/>
      <c r="J295" s="96"/>
      <c r="K295" s="102"/>
      <c r="L295" s="103"/>
      <c r="M295" s="96"/>
      <c r="N295" s="96"/>
    </row>
    <row r="296" spans="3:14" x14ac:dyDescent="0.2">
      <c r="C296" s="95"/>
      <c r="D296" s="95"/>
      <c r="E296" s="95"/>
      <c r="F296" s="96"/>
      <c r="G296" s="95"/>
      <c r="H296" s="96"/>
      <c r="I296" s="95"/>
      <c r="J296" s="96"/>
      <c r="K296" s="102"/>
      <c r="L296" s="103"/>
      <c r="M296" s="96"/>
      <c r="N296" s="96"/>
    </row>
    <row r="297" spans="3:14" x14ac:dyDescent="0.2">
      <c r="M297" s="96"/>
      <c r="N297" s="96"/>
    </row>
    <row r="298" spans="3:14" x14ac:dyDescent="0.2">
      <c r="C298" s="95"/>
      <c r="D298" s="95"/>
      <c r="E298" s="95"/>
      <c r="F298" s="96"/>
      <c r="G298" s="95"/>
      <c r="H298" s="96"/>
      <c r="I298" s="95"/>
      <c r="J298" s="96"/>
      <c r="K298" s="102"/>
      <c r="L298" s="103"/>
      <c r="M298" s="96"/>
      <c r="N298" s="96"/>
    </row>
    <row r="299" spans="3:14" x14ac:dyDescent="0.2">
      <c r="M299" s="96"/>
      <c r="N299" s="96"/>
    </row>
    <row r="300" spans="3:14" x14ac:dyDescent="0.2">
      <c r="M300" s="96"/>
      <c r="N300" s="96"/>
    </row>
    <row r="301" spans="3:14" x14ac:dyDescent="0.2">
      <c r="C301" s="95"/>
      <c r="D301" s="95"/>
      <c r="E301" s="95"/>
      <c r="F301" s="96"/>
      <c r="G301" s="95"/>
      <c r="H301" s="96"/>
      <c r="I301" s="95"/>
      <c r="J301" s="96"/>
      <c r="K301" s="102"/>
      <c r="L301" s="103"/>
      <c r="M301" s="96"/>
      <c r="N301" s="96"/>
    </row>
    <row r="302" spans="3:14" x14ac:dyDescent="0.2">
      <c r="C302" s="95"/>
      <c r="D302" s="95"/>
      <c r="E302" s="95"/>
      <c r="F302" s="96"/>
      <c r="G302" s="95"/>
      <c r="H302" s="96"/>
      <c r="I302" s="95"/>
      <c r="J302" s="96"/>
      <c r="K302" s="102"/>
      <c r="L302" s="103"/>
      <c r="M302" s="96"/>
      <c r="N302" s="96"/>
    </row>
    <row r="303" spans="3:14" x14ac:dyDescent="0.2">
      <c r="C303" s="95"/>
      <c r="D303" s="95"/>
      <c r="E303" s="95"/>
      <c r="F303" s="96"/>
      <c r="G303" s="95"/>
      <c r="H303" s="96"/>
      <c r="I303" s="95"/>
      <c r="J303" s="96"/>
      <c r="K303" s="102"/>
      <c r="L303" s="103"/>
      <c r="M303" s="96"/>
      <c r="N303" s="96"/>
    </row>
    <row r="304" spans="3:14" x14ac:dyDescent="0.2">
      <c r="C304" s="95"/>
      <c r="D304" s="95"/>
      <c r="E304" s="95"/>
      <c r="F304" s="96"/>
      <c r="G304" s="95"/>
      <c r="H304" s="96"/>
      <c r="I304" s="95"/>
      <c r="J304" s="96"/>
      <c r="K304" s="102"/>
      <c r="L304" s="103"/>
      <c r="M304" s="96"/>
      <c r="N304" s="96"/>
    </row>
    <row r="305" spans="3:14" x14ac:dyDescent="0.2">
      <c r="C305" s="95"/>
      <c r="D305" s="95"/>
      <c r="E305" s="95"/>
      <c r="F305" s="96"/>
      <c r="G305" s="95"/>
      <c r="H305" s="96"/>
      <c r="I305" s="95"/>
      <c r="J305" s="96"/>
      <c r="K305" s="102"/>
      <c r="L305" s="103"/>
      <c r="M305" s="96"/>
      <c r="N305" s="96"/>
    </row>
    <row r="306" spans="3:14" x14ac:dyDescent="0.2">
      <c r="C306" s="95"/>
      <c r="D306" s="95"/>
      <c r="E306" s="95"/>
      <c r="F306" s="96"/>
      <c r="G306" s="95"/>
      <c r="H306" s="96"/>
      <c r="I306" s="95"/>
      <c r="J306" s="96"/>
      <c r="K306" s="102"/>
      <c r="L306" s="103"/>
      <c r="M306" s="96"/>
      <c r="N306" s="96"/>
    </row>
    <row r="307" spans="3:14" x14ac:dyDescent="0.2">
      <c r="C307" s="95"/>
      <c r="D307" s="95"/>
      <c r="E307" s="95"/>
      <c r="F307" s="96"/>
      <c r="G307" s="95"/>
      <c r="H307" s="96"/>
      <c r="I307" s="95"/>
      <c r="J307" s="96"/>
      <c r="K307" s="102"/>
      <c r="L307" s="103"/>
      <c r="M307" s="96"/>
      <c r="N307" s="96"/>
    </row>
    <row r="308" spans="3:14" x14ac:dyDescent="0.2">
      <c r="C308" s="95"/>
      <c r="D308" s="95"/>
      <c r="E308" s="95"/>
      <c r="F308" s="96"/>
      <c r="G308" s="95"/>
      <c r="H308" s="96"/>
      <c r="I308" s="95"/>
      <c r="J308" s="96"/>
      <c r="K308" s="102"/>
      <c r="L308" s="103"/>
      <c r="M308" s="96"/>
      <c r="N308" s="96"/>
    </row>
    <row r="309" spans="3:14" x14ac:dyDescent="0.2">
      <c r="M309" s="96"/>
      <c r="N309" s="96"/>
    </row>
    <row r="310" spans="3:14" x14ac:dyDescent="0.2">
      <c r="C310" s="95"/>
      <c r="D310" s="95"/>
      <c r="E310" s="95"/>
      <c r="F310" s="96"/>
      <c r="G310" s="95"/>
      <c r="H310" s="96"/>
      <c r="I310" s="95"/>
      <c r="J310" s="96"/>
      <c r="K310" s="102"/>
      <c r="L310" s="103"/>
      <c r="M310" s="96"/>
      <c r="N310" s="96"/>
    </row>
    <row r="311" spans="3:14" x14ac:dyDescent="0.2">
      <c r="C311" s="95"/>
      <c r="D311" s="95"/>
      <c r="E311" s="95"/>
      <c r="F311" s="96"/>
      <c r="G311" s="95"/>
      <c r="H311" s="96"/>
      <c r="I311" s="95"/>
      <c r="J311" s="96"/>
      <c r="K311" s="102"/>
      <c r="L311" s="103"/>
      <c r="M311" s="96"/>
      <c r="N311" s="96"/>
    </row>
    <row r="312" spans="3:14" x14ac:dyDescent="0.2">
      <c r="C312" s="95"/>
      <c r="D312" s="95"/>
      <c r="E312" s="95"/>
      <c r="F312" s="96"/>
      <c r="G312" s="95"/>
      <c r="H312" s="96"/>
      <c r="I312" s="95"/>
      <c r="J312" s="96"/>
      <c r="K312" s="102"/>
      <c r="L312" s="103"/>
      <c r="M312" s="96"/>
      <c r="N312" s="96"/>
    </row>
    <row r="313" spans="3:14" x14ac:dyDescent="0.2">
      <c r="C313" s="95"/>
      <c r="D313" s="95"/>
      <c r="E313" s="95"/>
      <c r="F313" s="96"/>
      <c r="G313" s="95"/>
      <c r="H313" s="96"/>
      <c r="I313" s="95"/>
      <c r="J313" s="96"/>
      <c r="K313" s="102"/>
      <c r="L313" s="103"/>
      <c r="M313" s="96"/>
      <c r="N313" s="96"/>
    </row>
    <row r="314" spans="3:14" x14ac:dyDescent="0.2">
      <c r="C314" s="95"/>
      <c r="D314" s="95"/>
      <c r="E314" s="95"/>
      <c r="F314" s="96"/>
      <c r="G314" s="95"/>
      <c r="H314" s="96"/>
      <c r="I314" s="95"/>
      <c r="J314" s="96"/>
      <c r="K314" s="102"/>
      <c r="L314" s="103"/>
      <c r="M314" s="96"/>
      <c r="N314" s="96"/>
    </row>
    <row r="315" spans="3:14" x14ac:dyDescent="0.2">
      <c r="M315" s="96"/>
      <c r="N315" s="96"/>
    </row>
    <row r="316" spans="3:14" x14ac:dyDescent="0.2">
      <c r="C316" s="95"/>
      <c r="D316" s="95"/>
      <c r="E316" s="95"/>
      <c r="F316" s="96"/>
      <c r="G316" s="95"/>
      <c r="H316" s="96"/>
      <c r="I316" s="95"/>
      <c r="J316" s="96"/>
      <c r="K316" s="102"/>
      <c r="L316" s="103"/>
      <c r="M316" s="96"/>
      <c r="N316" s="96"/>
    </row>
    <row r="317" spans="3:14" x14ac:dyDescent="0.2">
      <c r="M317" s="96"/>
      <c r="N317" s="96"/>
    </row>
    <row r="318" spans="3:14" x14ac:dyDescent="0.2">
      <c r="C318" s="95"/>
      <c r="D318" s="95"/>
      <c r="E318" s="95"/>
      <c r="F318" s="96"/>
      <c r="G318" s="95"/>
      <c r="H318" s="96"/>
      <c r="I318" s="95"/>
      <c r="J318" s="96"/>
      <c r="K318" s="102"/>
      <c r="L318" s="103"/>
      <c r="M318" s="96"/>
      <c r="N318" s="96"/>
    </row>
    <row r="319" spans="3:14" x14ac:dyDescent="0.2">
      <c r="C319" s="95"/>
      <c r="D319" s="95"/>
      <c r="E319" s="95"/>
      <c r="F319" s="96"/>
      <c r="G319" s="95"/>
      <c r="H319" s="96"/>
      <c r="I319" s="95"/>
      <c r="J319" s="96"/>
      <c r="K319" s="102"/>
      <c r="L319" s="103"/>
      <c r="M319" s="96"/>
      <c r="N319" s="96"/>
    </row>
    <row r="320" spans="3:14" x14ac:dyDescent="0.2">
      <c r="C320" s="95"/>
      <c r="D320" s="95"/>
      <c r="E320" s="95"/>
      <c r="F320" s="96"/>
      <c r="G320" s="95"/>
      <c r="H320" s="96"/>
      <c r="I320" s="95"/>
      <c r="J320" s="96"/>
      <c r="K320" s="102"/>
      <c r="L320" s="103"/>
      <c r="M320" s="96"/>
      <c r="N320" s="96"/>
    </row>
    <row r="321" spans="3:14" x14ac:dyDescent="0.2">
      <c r="C321" s="95"/>
      <c r="D321" s="95"/>
      <c r="E321" s="95"/>
      <c r="F321" s="96"/>
      <c r="G321" s="95"/>
      <c r="H321" s="96"/>
      <c r="I321" s="95"/>
      <c r="J321" s="96"/>
      <c r="K321" s="102"/>
      <c r="L321" s="103"/>
      <c r="M321" s="96"/>
      <c r="N321" s="96"/>
    </row>
    <row r="322" spans="3:14" x14ac:dyDescent="0.2">
      <c r="C322" s="95"/>
      <c r="D322" s="95"/>
      <c r="E322" s="95"/>
      <c r="F322" s="96"/>
      <c r="G322" s="95"/>
      <c r="H322" s="96"/>
      <c r="I322" s="95"/>
      <c r="J322" s="96"/>
      <c r="K322" s="102"/>
      <c r="L322" s="103"/>
      <c r="M322" s="96"/>
      <c r="N322" s="96"/>
    </row>
    <row r="323" spans="3:14" x14ac:dyDescent="0.2">
      <c r="C323" s="95"/>
      <c r="D323" s="95"/>
      <c r="E323" s="95"/>
      <c r="F323" s="96"/>
      <c r="G323" s="95"/>
      <c r="H323" s="96"/>
      <c r="I323" s="95"/>
      <c r="J323" s="96"/>
      <c r="K323" s="102"/>
      <c r="L323" s="103"/>
      <c r="M323" s="96"/>
      <c r="N323" s="96"/>
    </row>
    <row r="324" spans="3:14" x14ac:dyDescent="0.2">
      <c r="C324" s="95"/>
      <c r="D324" s="95"/>
      <c r="E324" s="95"/>
      <c r="F324" s="96"/>
      <c r="G324" s="95"/>
      <c r="H324" s="96"/>
      <c r="I324" s="95"/>
      <c r="J324" s="96"/>
      <c r="K324" s="102"/>
      <c r="L324" s="103"/>
      <c r="M324" s="96"/>
      <c r="N324" s="96"/>
    </row>
    <row r="325" spans="3:14" x14ac:dyDescent="0.2">
      <c r="C325" s="95"/>
      <c r="D325" s="95"/>
      <c r="E325" s="95"/>
      <c r="F325" s="96"/>
      <c r="G325" s="95"/>
      <c r="H325" s="96"/>
      <c r="I325" s="95"/>
      <c r="J325" s="96"/>
      <c r="K325" s="102"/>
      <c r="L325" s="103"/>
      <c r="M325" s="96"/>
      <c r="N325" s="96"/>
    </row>
    <row r="326" spans="3:14" x14ac:dyDescent="0.2">
      <c r="M326" s="96"/>
      <c r="N326" s="96"/>
    </row>
    <row r="327" spans="3:14" x14ac:dyDescent="0.2">
      <c r="M327" s="96"/>
      <c r="N327" s="96"/>
    </row>
    <row r="328" spans="3:14" x14ac:dyDescent="0.2">
      <c r="C328" s="95"/>
      <c r="D328" s="95"/>
      <c r="E328" s="95"/>
      <c r="F328" s="96"/>
      <c r="G328" s="95"/>
      <c r="H328" s="96"/>
      <c r="I328" s="95"/>
      <c r="J328" s="96"/>
      <c r="K328" s="102"/>
      <c r="L328" s="103"/>
      <c r="M328" s="96"/>
      <c r="N328" s="96"/>
    </row>
    <row r="329" spans="3:14" x14ac:dyDescent="0.2">
      <c r="C329" s="95"/>
      <c r="D329" s="95"/>
      <c r="E329" s="95"/>
      <c r="F329" s="96"/>
      <c r="G329" s="95"/>
      <c r="H329" s="96"/>
      <c r="I329" s="95"/>
      <c r="J329" s="96"/>
      <c r="K329" s="102"/>
      <c r="L329" s="103"/>
      <c r="M329" s="96"/>
      <c r="N329" s="96"/>
    </row>
    <row r="330" spans="3:14" x14ac:dyDescent="0.2">
      <c r="C330" s="95"/>
      <c r="D330" s="95"/>
      <c r="E330" s="95"/>
      <c r="F330" s="96"/>
      <c r="G330" s="95"/>
      <c r="H330" s="96"/>
      <c r="I330" s="95"/>
      <c r="J330" s="96"/>
      <c r="K330" s="102"/>
      <c r="L330" s="103"/>
      <c r="M330" s="96"/>
      <c r="N330" s="96"/>
    </row>
    <row r="331" spans="3:14" x14ac:dyDescent="0.2">
      <c r="M331" s="96"/>
      <c r="N331" s="96"/>
    </row>
    <row r="332" spans="3:14" x14ac:dyDescent="0.2">
      <c r="C332" s="95"/>
      <c r="D332" s="95"/>
      <c r="E332" s="95"/>
      <c r="F332" s="96"/>
      <c r="G332" s="95"/>
      <c r="H332" s="96"/>
      <c r="I332" s="95"/>
      <c r="J332" s="96"/>
      <c r="K332" s="102"/>
      <c r="L332" s="103"/>
      <c r="M332" s="96"/>
      <c r="N332" s="96"/>
    </row>
    <row r="333" spans="3:14" x14ac:dyDescent="0.2">
      <c r="C333" s="95"/>
      <c r="D333" s="95"/>
      <c r="E333" s="95"/>
      <c r="F333" s="96"/>
      <c r="G333" s="95"/>
      <c r="H333" s="96"/>
      <c r="I333" s="95"/>
      <c r="J333" s="96"/>
      <c r="K333" s="102"/>
      <c r="L333" s="103"/>
      <c r="M333" s="96"/>
      <c r="N333" s="96"/>
    </row>
    <row r="334" spans="3:14" x14ac:dyDescent="0.2">
      <c r="C334" s="95"/>
      <c r="D334" s="95"/>
      <c r="E334" s="95"/>
      <c r="F334" s="96"/>
      <c r="G334" s="95"/>
      <c r="H334" s="96"/>
      <c r="I334" s="95"/>
      <c r="J334" s="96"/>
      <c r="K334" s="102"/>
      <c r="L334" s="103"/>
      <c r="M334" s="96"/>
      <c r="N334" s="96"/>
    </row>
    <row r="335" spans="3:14" x14ac:dyDescent="0.2">
      <c r="C335" s="95"/>
      <c r="D335" s="95"/>
      <c r="E335" s="95"/>
      <c r="F335" s="96"/>
      <c r="G335" s="95"/>
      <c r="H335" s="96"/>
      <c r="I335" s="95"/>
      <c r="J335" s="96"/>
      <c r="K335" s="102"/>
      <c r="L335" s="103"/>
      <c r="M335" s="96"/>
      <c r="N335" s="96"/>
    </row>
    <row r="336" spans="3:14" x14ac:dyDescent="0.2">
      <c r="M336" s="96"/>
      <c r="N336" s="96"/>
    </row>
    <row r="337" spans="1:14" x14ac:dyDescent="0.2">
      <c r="C337" s="95"/>
      <c r="D337" s="95"/>
      <c r="E337" s="95"/>
      <c r="F337" s="96"/>
      <c r="G337" s="95"/>
      <c r="H337" s="96"/>
      <c r="I337" s="95"/>
      <c r="J337" s="96"/>
      <c r="K337" s="102"/>
      <c r="L337" s="103"/>
      <c r="M337" s="96"/>
      <c r="N337" s="96"/>
    </row>
    <row r="338" spans="1:14" x14ac:dyDescent="0.2">
      <c r="C338" s="95"/>
      <c r="D338" s="95"/>
      <c r="E338" s="95"/>
      <c r="F338" s="96"/>
      <c r="G338" s="95"/>
      <c r="H338" s="96"/>
      <c r="I338" s="95"/>
      <c r="J338" s="96"/>
      <c r="K338" s="102"/>
      <c r="L338" s="103"/>
      <c r="M338" s="96"/>
      <c r="N338" s="96"/>
    </row>
    <row r="339" spans="1:14" x14ac:dyDescent="0.2">
      <c r="C339" s="95"/>
      <c r="D339" s="95"/>
      <c r="E339" s="95"/>
      <c r="F339" s="96"/>
      <c r="G339" s="95"/>
      <c r="H339" s="96"/>
      <c r="I339" s="95"/>
      <c r="J339" s="96"/>
      <c r="K339" s="102"/>
      <c r="L339" s="103"/>
      <c r="M339" s="96"/>
      <c r="N339" s="96"/>
    </row>
    <row r="340" spans="1:14" x14ac:dyDescent="0.2">
      <c r="C340" s="95"/>
      <c r="D340" s="95"/>
      <c r="E340" s="95"/>
      <c r="F340" s="96"/>
      <c r="G340" s="95"/>
      <c r="H340" s="96"/>
      <c r="I340" s="95"/>
      <c r="J340" s="96"/>
      <c r="K340" s="102"/>
      <c r="L340" s="103"/>
      <c r="M340" s="96"/>
      <c r="N340" s="96"/>
    </row>
    <row r="341" spans="1:14" x14ac:dyDescent="0.2">
      <c r="C341" s="95"/>
      <c r="D341" s="95"/>
      <c r="E341" s="95"/>
      <c r="F341" s="96"/>
      <c r="G341" s="95"/>
      <c r="H341" s="96"/>
      <c r="I341" s="95"/>
      <c r="J341" s="96"/>
      <c r="K341" s="102"/>
      <c r="L341" s="103"/>
      <c r="M341" s="96"/>
      <c r="N341" s="96"/>
    </row>
    <row r="342" spans="1:14" x14ac:dyDescent="0.2">
      <c r="C342" s="95"/>
      <c r="D342" s="95"/>
      <c r="E342" s="95"/>
      <c r="F342" s="96"/>
      <c r="G342" s="95"/>
      <c r="H342" s="96"/>
      <c r="I342" s="95"/>
      <c r="J342" s="96"/>
      <c r="K342" s="102"/>
      <c r="L342" s="103"/>
      <c r="M342" s="96"/>
      <c r="N342" s="96"/>
    </row>
    <row r="343" spans="1:14" x14ac:dyDescent="0.2">
      <c r="C343" s="95"/>
      <c r="D343" s="95"/>
      <c r="E343" s="95"/>
      <c r="F343" s="96"/>
      <c r="G343" s="95"/>
      <c r="H343" s="96"/>
      <c r="I343" s="95"/>
      <c r="J343" s="96"/>
      <c r="K343" s="102"/>
      <c r="L343" s="103"/>
      <c r="M343" s="96"/>
      <c r="N343" s="96"/>
    </row>
    <row r="344" spans="1:14" x14ac:dyDescent="0.2">
      <c r="C344" s="95"/>
      <c r="D344" s="95"/>
      <c r="E344" s="95"/>
      <c r="F344" s="96"/>
      <c r="G344" s="95"/>
      <c r="H344" s="96"/>
      <c r="I344" s="95"/>
      <c r="J344" s="96"/>
      <c r="K344" s="102"/>
      <c r="L344" s="103"/>
      <c r="M344" s="96"/>
      <c r="N344" s="96"/>
    </row>
    <row r="345" spans="1:14" x14ac:dyDescent="0.2">
      <c r="C345" s="95"/>
      <c r="D345" s="95"/>
      <c r="E345" s="95"/>
      <c r="F345" s="96"/>
      <c r="G345" s="95"/>
      <c r="H345" s="96"/>
      <c r="I345" s="95"/>
      <c r="J345" s="96"/>
      <c r="K345" s="102"/>
      <c r="L345" s="103"/>
      <c r="M345" s="96"/>
      <c r="N345" s="96"/>
    </row>
    <row r="346" spans="1:14" x14ac:dyDescent="0.2">
      <c r="A346" s="101"/>
      <c r="B346" s="106"/>
      <c r="C346" s="95"/>
      <c r="D346" s="95"/>
      <c r="E346" s="95"/>
      <c r="F346" s="96"/>
      <c r="G346" s="95"/>
      <c r="H346" s="96"/>
      <c r="I346" s="95"/>
      <c r="J346" s="96"/>
      <c r="K346" s="102"/>
      <c r="L346" s="103"/>
      <c r="M346" s="96"/>
      <c r="N346" s="96"/>
    </row>
    <row r="347" spans="1:14" x14ac:dyDescent="0.2">
      <c r="C347" s="95"/>
      <c r="D347" s="95"/>
      <c r="E347" s="95"/>
      <c r="F347" s="96"/>
      <c r="G347" s="95"/>
      <c r="H347" s="96"/>
      <c r="I347" s="95"/>
      <c r="J347" s="96"/>
      <c r="K347" s="102"/>
      <c r="L347" s="103"/>
      <c r="M347" s="96"/>
      <c r="N347" s="96"/>
    </row>
    <row r="348" spans="1:14" x14ac:dyDescent="0.2">
      <c r="C348" s="95"/>
      <c r="D348" s="95"/>
      <c r="E348" s="95"/>
      <c r="F348" s="96"/>
      <c r="G348" s="95"/>
      <c r="H348" s="96"/>
      <c r="I348" s="95"/>
      <c r="J348" s="96"/>
      <c r="K348" s="102"/>
      <c r="L348" s="103"/>
      <c r="M348" s="96"/>
      <c r="N348" s="96"/>
    </row>
    <row r="349" spans="1:14" x14ac:dyDescent="0.2">
      <c r="M349" s="96"/>
      <c r="N349" s="96"/>
    </row>
    <row r="350" spans="1:14" x14ac:dyDescent="0.2">
      <c r="C350" s="95"/>
      <c r="D350" s="95"/>
      <c r="E350" s="95"/>
      <c r="F350" s="96"/>
      <c r="G350" s="95"/>
      <c r="H350" s="96"/>
      <c r="I350" s="95"/>
      <c r="J350" s="96"/>
      <c r="K350" s="102"/>
      <c r="L350" s="103"/>
      <c r="M350" s="96"/>
      <c r="N350" s="96"/>
    </row>
    <row r="351" spans="1:14" x14ac:dyDescent="0.2">
      <c r="C351" s="95"/>
      <c r="D351" s="95"/>
      <c r="E351" s="95"/>
      <c r="F351" s="96"/>
      <c r="G351" s="95"/>
      <c r="H351" s="96"/>
      <c r="I351" s="95"/>
      <c r="J351" s="96"/>
      <c r="K351" s="102"/>
      <c r="L351" s="103"/>
      <c r="M351" s="96"/>
      <c r="N351" s="96"/>
    </row>
    <row r="352" spans="1:14" x14ac:dyDescent="0.2">
      <c r="M352" s="96"/>
      <c r="N352" s="96"/>
    </row>
    <row r="353" spans="3:14" x14ac:dyDescent="0.2">
      <c r="C353" s="95"/>
      <c r="D353" s="95"/>
      <c r="E353" s="95"/>
      <c r="F353" s="96"/>
      <c r="G353" s="95"/>
      <c r="H353" s="96"/>
      <c r="I353" s="95"/>
      <c r="J353" s="96"/>
      <c r="K353" s="102"/>
      <c r="L353" s="103"/>
      <c r="M353" s="96"/>
      <c r="N353" s="96"/>
    </row>
    <row r="354" spans="3:14" x14ac:dyDescent="0.2">
      <c r="C354" s="95"/>
      <c r="D354" s="95"/>
      <c r="E354" s="95"/>
      <c r="F354" s="96"/>
      <c r="G354" s="95"/>
      <c r="H354" s="96"/>
      <c r="I354" s="95"/>
      <c r="J354" s="96"/>
      <c r="K354" s="102"/>
      <c r="L354" s="103"/>
      <c r="M354" s="96"/>
      <c r="N354" s="96"/>
    </row>
    <row r="355" spans="3:14" x14ac:dyDescent="0.2">
      <c r="C355" s="95"/>
      <c r="D355" s="95"/>
      <c r="E355" s="95"/>
      <c r="F355" s="96"/>
      <c r="G355" s="95"/>
      <c r="H355" s="96"/>
      <c r="I355" s="95"/>
      <c r="J355" s="96"/>
      <c r="K355" s="102"/>
      <c r="L355" s="103"/>
      <c r="M355" s="96"/>
      <c r="N355" s="96"/>
    </row>
    <row r="356" spans="3:14" x14ac:dyDescent="0.2">
      <c r="C356" s="95"/>
      <c r="D356" s="95"/>
      <c r="E356" s="95"/>
      <c r="F356" s="96"/>
      <c r="G356" s="95"/>
      <c r="H356" s="96"/>
      <c r="I356" s="95"/>
      <c r="J356" s="96"/>
      <c r="K356" s="102"/>
      <c r="L356" s="103"/>
      <c r="M356" s="96"/>
      <c r="N356" s="96"/>
    </row>
    <row r="357" spans="3:14" x14ac:dyDescent="0.2">
      <c r="C357" s="95"/>
      <c r="D357" s="95"/>
      <c r="E357" s="95"/>
      <c r="F357" s="96"/>
      <c r="G357" s="95"/>
      <c r="H357" s="96"/>
      <c r="I357" s="95"/>
      <c r="J357" s="96"/>
      <c r="K357" s="102"/>
      <c r="L357" s="103"/>
      <c r="M357" s="96"/>
      <c r="N357" s="96"/>
    </row>
    <row r="358" spans="3:14" x14ac:dyDescent="0.2">
      <c r="C358" s="95"/>
      <c r="D358" s="95"/>
      <c r="E358" s="95"/>
      <c r="F358" s="96"/>
      <c r="G358" s="95"/>
      <c r="H358" s="96"/>
      <c r="I358" s="95"/>
      <c r="J358" s="96"/>
      <c r="K358" s="102"/>
      <c r="L358" s="103"/>
      <c r="M358" s="96"/>
      <c r="N358" s="96"/>
    </row>
    <row r="359" spans="3:14" x14ac:dyDescent="0.2">
      <c r="C359" s="95"/>
      <c r="D359" s="95"/>
      <c r="E359" s="95"/>
      <c r="F359" s="96"/>
      <c r="G359" s="95"/>
      <c r="H359" s="96"/>
      <c r="I359" s="95"/>
      <c r="J359" s="96"/>
      <c r="K359" s="102"/>
      <c r="L359" s="103"/>
      <c r="M359" s="96"/>
      <c r="N359" s="96"/>
    </row>
    <row r="360" spans="3:14" x14ac:dyDescent="0.2">
      <c r="C360" s="95"/>
      <c r="D360" s="95"/>
      <c r="E360" s="95"/>
      <c r="F360" s="96"/>
      <c r="G360" s="95"/>
      <c r="H360" s="96"/>
      <c r="I360" s="95"/>
      <c r="J360" s="96"/>
      <c r="K360" s="102"/>
      <c r="L360" s="103"/>
      <c r="M360" s="96"/>
      <c r="N360" s="96"/>
    </row>
    <row r="361" spans="3:14" x14ac:dyDescent="0.2">
      <c r="C361" s="95"/>
      <c r="D361" s="95"/>
      <c r="E361" s="95"/>
      <c r="F361" s="96"/>
      <c r="G361" s="95"/>
      <c r="H361" s="96"/>
      <c r="I361" s="95"/>
      <c r="J361" s="96"/>
      <c r="K361" s="102"/>
      <c r="L361" s="103"/>
      <c r="M361" s="96"/>
      <c r="N361" s="96"/>
    </row>
    <row r="362" spans="3:14" x14ac:dyDescent="0.2">
      <c r="C362" s="95"/>
      <c r="D362" s="95"/>
      <c r="E362" s="95"/>
      <c r="F362" s="96"/>
      <c r="G362" s="95"/>
      <c r="H362" s="96"/>
      <c r="I362" s="95"/>
      <c r="J362" s="96"/>
      <c r="K362" s="102"/>
      <c r="L362" s="103"/>
      <c r="M362" s="96"/>
      <c r="N362" s="96"/>
    </row>
    <row r="363" spans="3:14" x14ac:dyDescent="0.2">
      <c r="C363" s="95"/>
      <c r="D363" s="95"/>
      <c r="E363" s="95"/>
      <c r="F363" s="96"/>
      <c r="G363" s="95"/>
      <c r="H363" s="96"/>
      <c r="I363" s="95"/>
      <c r="J363" s="96"/>
      <c r="K363" s="102"/>
      <c r="L363" s="103"/>
      <c r="M363" s="96"/>
      <c r="N363" s="96"/>
    </row>
    <row r="364" spans="3:14" x14ac:dyDescent="0.2">
      <c r="C364" s="95"/>
      <c r="D364" s="95"/>
      <c r="E364" s="95"/>
      <c r="F364" s="96"/>
      <c r="G364" s="95"/>
      <c r="H364" s="96"/>
      <c r="I364" s="95"/>
      <c r="J364" s="96"/>
      <c r="K364" s="102"/>
      <c r="L364" s="103"/>
      <c r="M364" s="96"/>
      <c r="N364" s="96"/>
    </row>
    <row r="365" spans="3:14" x14ac:dyDescent="0.2">
      <c r="C365" s="95"/>
      <c r="D365" s="95"/>
      <c r="E365" s="95"/>
      <c r="F365" s="96"/>
      <c r="G365" s="95"/>
      <c r="H365" s="96"/>
      <c r="I365" s="95"/>
      <c r="J365" s="96"/>
      <c r="K365" s="102"/>
      <c r="L365" s="103"/>
      <c r="M365" s="96"/>
      <c r="N365" s="96"/>
    </row>
    <row r="366" spans="3:14" x14ac:dyDescent="0.2">
      <c r="C366" s="95"/>
      <c r="D366" s="95"/>
      <c r="E366" s="95"/>
      <c r="F366" s="96"/>
      <c r="G366" s="95"/>
      <c r="H366" s="96"/>
      <c r="I366" s="95"/>
      <c r="J366" s="96"/>
      <c r="K366" s="102"/>
      <c r="L366" s="103"/>
      <c r="M366" s="96"/>
      <c r="N366" s="96"/>
    </row>
    <row r="367" spans="3:14" x14ac:dyDescent="0.2">
      <c r="C367" s="95"/>
      <c r="D367" s="95"/>
      <c r="E367" s="95"/>
      <c r="F367" s="96"/>
      <c r="G367" s="95"/>
      <c r="H367" s="96"/>
      <c r="I367" s="95"/>
      <c r="J367" s="96"/>
      <c r="K367" s="102"/>
      <c r="L367" s="103"/>
      <c r="M367" s="96"/>
      <c r="N367" s="96"/>
    </row>
    <row r="368" spans="3:14" x14ac:dyDescent="0.2">
      <c r="C368" s="95"/>
      <c r="D368" s="95"/>
      <c r="E368" s="95"/>
      <c r="F368" s="96"/>
      <c r="G368" s="95"/>
      <c r="H368" s="96"/>
      <c r="I368" s="95"/>
      <c r="J368" s="96"/>
      <c r="K368" s="102"/>
      <c r="L368" s="103"/>
      <c r="M368" s="96"/>
      <c r="N368" s="96"/>
    </row>
    <row r="369" spans="3:14" x14ac:dyDescent="0.2">
      <c r="M369" s="96"/>
      <c r="N369" s="96"/>
    </row>
    <row r="370" spans="3:14" x14ac:dyDescent="0.2">
      <c r="C370" s="95"/>
      <c r="D370" s="95"/>
      <c r="E370" s="95"/>
      <c r="F370" s="96"/>
      <c r="G370" s="95"/>
      <c r="H370" s="96"/>
      <c r="I370" s="95"/>
      <c r="J370" s="96"/>
      <c r="K370" s="102"/>
      <c r="L370" s="103"/>
      <c r="M370" s="96"/>
      <c r="N370" s="96"/>
    </row>
    <row r="371" spans="3:14" x14ac:dyDescent="0.2">
      <c r="C371" s="95"/>
      <c r="D371" s="95"/>
      <c r="E371" s="95"/>
      <c r="F371" s="96"/>
      <c r="G371" s="95"/>
      <c r="H371" s="96"/>
      <c r="I371" s="95"/>
      <c r="J371" s="96"/>
      <c r="K371" s="102"/>
      <c r="L371" s="103"/>
      <c r="M371" s="96"/>
      <c r="N371" s="96"/>
    </row>
    <row r="372" spans="3:14" x14ac:dyDescent="0.2">
      <c r="C372" s="95"/>
      <c r="D372" s="95"/>
      <c r="E372" s="95"/>
      <c r="F372" s="96"/>
      <c r="G372" s="95"/>
      <c r="H372" s="96"/>
      <c r="I372" s="95"/>
      <c r="J372" s="96"/>
      <c r="K372" s="102"/>
      <c r="L372" s="103"/>
      <c r="M372" s="96"/>
      <c r="N372" s="96"/>
    </row>
    <row r="373" spans="3:14" x14ac:dyDescent="0.2">
      <c r="C373" s="95"/>
      <c r="D373" s="95"/>
      <c r="E373" s="95"/>
      <c r="F373" s="96"/>
      <c r="G373" s="95"/>
      <c r="H373" s="96"/>
      <c r="I373" s="95"/>
      <c r="J373" s="96"/>
      <c r="K373" s="102"/>
      <c r="L373" s="103"/>
      <c r="M373" s="96"/>
      <c r="N373" s="96"/>
    </row>
    <row r="374" spans="3:14" x14ac:dyDescent="0.2">
      <c r="C374" s="95"/>
      <c r="D374" s="95"/>
      <c r="E374" s="95"/>
      <c r="F374" s="96"/>
      <c r="G374" s="95"/>
      <c r="H374" s="96"/>
      <c r="I374" s="95"/>
      <c r="J374" s="96"/>
      <c r="K374" s="102"/>
      <c r="L374" s="103"/>
      <c r="M374" s="96"/>
      <c r="N374" s="96"/>
    </row>
    <row r="375" spans="3:14" x14ac:dyDescent="0.2">
      <c r="M375" s="96"/>
      <c r="N375" s="96"/>
    </row>
    <row r="376" spans="3:14" x14ac:dyDescent="0.2">
      <c r="M376" s="96"/>
      <c r="N376" s="96"/>
    </row>
    <row r="377" spans="3:14" x14ac:dyDescent="0.2">
      <c r="C377" s="95"/>
      <c r="D377" s="95"/>
      <c r="E377" s="95"/>
      <c r="F377" s="96"/>
      <c r="G377" s="95"/>
      <c r="H377" s="96"/>
      <c r="I377" s="95"/>
      <c r="J377" s="96"/>
      <c r="K377" s="102"/>
      <c r="L377" s="103"/>
      <c r="M377" s="96"/>
      <c r="N377" s="96"/>
    </row>
    <row r="378" spans="3:14" x14ac:dyDescent="0.2">
      <c r="C378" s="95"/>
      <c r="D378" s="95"/>
      <c r="E378" s="95"/>
      <c r="F378" s="96"/>
      <c r="G378" s="95"/>
      <c r="H378" s="96"/>
      <c r="I378" s="95"/>
      <c r="J378" s="96"/>
      <c r="K378" s="102"/>
      <c r="L378" s="103"/>
      <c r="M378" s="96"/>
      <c r="N378" s="96"/>
    </row>
    <row r="379" spans="3:14" x14ac:dyDescent="0.2">
      <c r="C379" s="95"/>
      <c r="D379" s="95"/>
      <c r="E379" s="95"/>
      <c r="F379" s="96"/>
      <c r="G379" s="95"/>
      <c r="H379" s="96"/>
      <c r="I379" s="95"/>
      <c r="J379" s="96"/>
      <c r="K379" s="102"/>
      <c r="L379" s="103"/>
      <c r="M379" s="96"/>
      <c r="N379" s="96"/>
    </row>
    <row r="380" spans="3:14" x14ac:dyDescent="0.2">
      <c r="C380" s="95"/>
      <c r="D380" s="95"/>
      <c r="E380" s="95"/>
      <c r="F380" s="96"/>
      <c r="G380" s="95"/>
      <c r="H380" s="96"/>
      <c r="I380" s="95"/>
      <c r="J380" s="96"/>
      <c r="K380" s="102"/>
      <c r="L380" s="103"/>
      <c r="M380" s="96"/>
      <c r="N380" s="96"/>
    </row>
    <row r="381" spans="3:14" x14ac:dyDescent="0.2">
      <c r="C381" s="95"/>
      <c r="D381" s="95"/>
      <c r="E381" s="95"/>
      <c r="F381" s="96"/>
      <c r="G381" s="95"/>
      <c r="H381" s="96"/>
      <c r="I381" s="95"/>
      <c r="J381" s="96"/>
      <c r="K381" s="102"/>
      <c r="L381" s="103"/>
      <c r="M381" s="96"/>
      <c r="N381" s="96"/>
    </row>
    <row r="382" spans="3:14" x14ac:dyDescent="0.2">
      <c r="C382" s="95"/>
      <c r="D382" s="95"/>
      <c r="E382" s="95"/>
      <c r="F382" s="96"/>
      <c r="G382" s="95"/>
      <c r="H382" s="96"/>
      <c r="I382" s="95"/>
      <c r="J382" s="96"/>
      <c r="K382" s="102"/>
      <c r="L382" s="103"/>
      <c r="M382" s="96"/>
      <c r="N382" s="96"/>
    </row>
    <row r="383" spans="3:14" x14ac:dyDescent="0.2">
      <c r="C383" s="95"/>
      <c r="D383" s="95"/>
      <c r="E383" s="95"/>
      <c r="F383" s="96"/>
      <c r="G383" s="95"/>
      <c r="H383" s="96"/>
      <c r="I383" s="95"/>
      <c r="J383" s="96"/>
      <c r="K383" s="102"/>
      <c r="L383" s="103"/>
      <c r="M383" s="96"/>
      <c r="N383" s="96"/>
    </row>
    <row r="384" spans="3:14" x14ac:dyDescent="0.2">
      <c r="M384" s="96"/>
      <c r="N384" s="96"/>
    </row>
    <row r="385" spans="3:14" x14ac:dyDescent="0.2">
      <c r="M385" s="96"/>
      <c r="N385" s="96"/>
    </row>
    <row r="386" spans="3:14" x14ac:dyDescent="0.2">
      <c r="M386" s="96"/>
      <c r="N386" s="96"/>
    </row>
    <row r="387" spans="3:14" x14ac:dyDescent="0.2">
      <c r="C387" s="95"/>
      <c r="D387" s="95"/>
      <c r="E387" s="95"/>
      <c r="F387" s="96"/>
      <c r="G387" s="95"/>
      <c r="H387" s="96"/>
      <c r="I387" s="95"/>
      <c r="J387" s="96"/>
      <c r="K387" s="102"/>
      <c r="L387" s="103"/>
      <c r="M387" s="96"/>
      <c r="N387" s="96"/>
    </row>
    <row r="388" spans="3:14" x14ac:dyDescent="0.2">
      <c r="C388" s="95"/>
      <c r="D388" s="95"/>
      <c r="E388" s="95"/>
      <c r="F388" s="96"/>
      <c r="G388" s="95"/>
      <c r="H388" s="96"/>
      <c r="I388" s="95"/>
      <c r="J388" s="96"/>
      <c r="K388" s="102"/>
      <c r="L388" s="103"/>
      <c r="M388" s="96"/>
      <c r="N388" s="96"/>
    </row>
    <row r="389" spans="3:14" x14ac:dyDescent="0.2">
      <c r="C389" s="95"/>
      <c r="D389" s="95"/>
      <c r="E389" s="95"/>
      <c r="F389" s="96"/>
      <c r="G389" s="95"/>
      <c r="H389" s="96"/>
      <c r="I389" s="95"/>
      <c r="J389" s="96"/>
      <c r="K389" s="102"/>
      <c r="L389" s="103"/>
      <c r="M389" s="96"/>
      <c r="N389" s="96"/>
    </row>
    <row r="390" spans="3:14" x14ac:dyDescent="0.2">
      <c r="C390" s="95"/>
      <c r="D390" s="95"/>
      <c r="E390" s="95"/>
      <c r="F390" s="96"/>
      <c r="G390" s="95"/>
      <c r="H390" s="96"/>
      <c r="I390" s="95"/>
      <c r="J390" s="96"/>
      <c r="K390" s="102"/>
      <c r="L390" s="103"/>
      <c r="M390" s="96"/>
      <c r="N390" s="96"/>
    </row>
    <row r="391" spans="3:14" x14ac:dyDescent="0.2">
      <c r="C391" s="95"/>
      <c r="D391" s="95"/>
      <c r="E391" s="95"/>
      <c r="F391" s="96"/>
      <c r="G391" s="95"/>
      <c r="H391" s="96"/>
      <c r="I391" s="95"/>
      <c r="J391" s="96"/>
      <c r="K391" s="102"/>
      <c r="L391" s="103"/>
      <c r="M391" s="96"/>
      <c r="N391" s="96"/>
    </row>
    <row r="392" spans="3:14" x14ac:dyDescent="0.2">
      <c r="C392" s="95"/>
      <c r="D392" s="95"/>
      <c r="E392" s="95"/>
      <c r="F392" s="96"/>
      <c r="G392" s="95"/>
      <c r="H392" s="96"/>
      <c r="I392" s="95"/>
      <c r="J392" s="96"/>
      <c r="K392" s="102"/>
      <c r="L392" s="103"/>
      <c r="M392" s="96"/>
      <c r="N392" s="96"/>
    </row>
    <row r="393" spans="3:14" x14ac:dyDescent="0.2">
      <c r="C393" s="95"/>
      <c r="D393" s="95"/>
      <c r="E393" s="95"/>
      <c r="F393" s="96"/>
      <c r="G393" s="95"/>
      <c r="H393" s="96"/>
      <c r="I393" s="95"/>
      <c r="J393" s="96"/>
      <c r="K393" s="102"/>
      <c r="L393" s="103"/>
      <c r="M393" s="96"/>
      <c r="N393" s="96"/>
    </row>
    <row r="394" spans="3:14" x14ac:dyDescent="0.2">
      <c r="M394" s="96"/>
      <c r="N394" s="96"/>
    </row>
    <row r="395" spans="3:14" x14ac:dyDescent="0.2">
      <c r="C395" s="95"/>
      <c r="D395" s="95"/>
      <c r="E395" s="95"/>
      <c r="F395" s="96"/>
      <c r="G395" s="95"/>
      <c r="H395" s="96"/>
      <c r="I395" s="95"/>
      <c r="J395" s="96"/>
      <c r="K395" s="102"/>
      <c r="L395" s="103"/>
      <c r="M395" s="96"/>
      <c r="N395" s="96"/>
    </row>
    <row r="396" spans="3:14" x14ac:dyDescent="0.2">
      <c r="M396" s="96"/>
      <c r="N396" s="96"/>
    </row>
    <row r="397" spans="3:14" x14ac:dyDescent="0.2">
      <c r="C397" s="95"/>
      <c r="D397" s="95"/>
      <c r="E397" s="95"/>
      <c r="F397" s="96"/>
      <c r="G397" s="95"/>
      <c r="H397" s="96"/>
      <c r="I397" s="95"/>
      <c r="J397" s="96"/>
      <c r="K397" s="102"/>
      <c r="L397" s="103"/>
      <c r="M397" s="96"/>
      <c r="N397" s="96"/>
    </row>
    <row r="398" spans="3:14" x14ac:dyDescent="0.2">
      <c r="C398" s="95"/>
      <c r="D398" s="95"/>
      <c r="E398" s="95"/>
      <c r="F398" s="96"/>
      <c r="G398" s="95"/>
      <c r="H398" s="96"/>
      <c r="I398" s="95"/>
      <c r="J398" s="96"/>
      <c r="K398" s="102"/>
      <c r="L398" s="103"/>
      <c r="M398" s="96"/>
      <c r="N398" s="96"/>
    </row>
    <row r="399" spans="3:14" x14ac:dyDescent="0.2">
      <c r="C399" s="95"/>
      <c r="D399" s="95"/>
      <c r="E399" s="95"/>
      <c r="F399" s="96"/>
      <c r="G399" s="95"/>
      <c r="H399" s="96"/>
      <c r="I399" s="95"/>
      <c r="J399" s="96"/>
      <c r="K399" s="102"/>
      <c r="L399" s="103"/>
      <c r="M399" s="96"/>
      <c r="N399" s="96"/>
    </row>
    <row r="400" spans="3:14" x14ac:dyDescent="0.2">
      <c r="M400" s="96"/>
      <c r="N400" s="96"/>
    </row>
    <row r="401" spans="3:14" x14ac:dyDescent="0.2">
      <c r="C401" s="95"/>
      <c r="D401" s="95"/>
      <c r="E401" s="95"/>
      <c r="F401" s="96"/>
      <c r="G401" s="95"/>
      <c r="H401" s="96"/>
      <c r="I401" s="95"/>
      <c r="J401" s="96"/>
      <c r="K401" s="102"/>
      <c r="L401" s="103"/>
      <c r="M401" s="96"/>
      <c r="N401" s="96"/>
    </row>
    <row r="402" spans="3:14" x14ac:dyDescent="0.2">
      <c r="C402" s="95"/>
      <c r="D402" s="95"/>
      <c r="E402" s="95"/>
      <c r="F402" s="96"/>
      <c r="G402" s="95"/>
      <c r="H402" s="96"/>
      <c r="I402" s="95"/>
      <c r="J402" s="96"/>
      <c r="K402" s="102"/>
      <c r="L402" s="103"/>
      <c r="M402" s="96"/>
      <c r="N402" s="96"/>
    </row>
    <row r="403" spans="3:14" x14ac:dyDescent="0.2">
      <c r="C403" s="95"/>
      <c r="D403" s="95"/>
      <c r="E403" s="95"/>
      <c r="F403" s="96"/>
      <c r="G403" s="95"/>
      <c r="H403" s="96"/>
      <c r="I403" s="95"/>
      <c r="J403" s="96"/>
      <c r="K403" s="102"/>
      <c r="L403" s="103"/>
      <c r="M403" s="96"/>
      <c r="N403" s="96"/>
    </row>
    <row r="404" spans="3:14" x14ac:dyDescent="0.2">
      <c r="M404" s="96"/>
      <c r="N404" s="96"/>
    </row>
    <row r="405" spans="3:14" x14ac:dyDescent="0.2">
      <c r="M405" s="96"/>
      <c r="N405" s="96"/>
    </row>
    <row r="406" spans="3:14" x14ac:dyDescent="0.2">
      <c r="M406" s="96"/>
      <c r="N406" s="96"/>
    </row>
    <row r="407" spans="3:14" x14ac:dyDescent="0.2">
      <c r="M407" s="96"/>
      <c r="N407" s="96"/>
    </row>
    <row r="408" spans="3:14" x14ac:dyDescent="0.2">
      <c r="M408" s="96"/>
      <c r="N408" s="96"/>
    </row>
  </sheetData>
  <sortState ref="A217:ALO220">
    <sortCondition ref="H217:H220"/>
  </sortState>
  <pageMargins left="0" right="0" top="0.39409448818897641" bottom="0.39409448818897641" header="0" footer="0"/>
  <pageSetup paperSize="9" orientation="portrait" horizontalDpi="4294967293" r:id="rId1"/>
  <headerFooter>
    <oddHeader>&amp;C&amp;A</oddHeader>
    <oddFooter>&amp;CPagina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"/>
  <sheetViews>
    <sheetView zoomScale="85" zoomScaleNormal="85" workbookViewId="0">
      <selection activeCell="A18" sqref="A18"/>
    </sheetView>
  </sheetViews>
  <sheetFormatPr defaultColWidth="9" defaultRowHeight="14.25" x14ac:dyDescent="0.2"/>
  <cols>
    <col min="1" max="1" width="31.25" customWidth="1"/>
    <col min="2" max="2" width="27.5" customWidth="1"/>
    <col min="3" max="13" width="8" style="19" customWidth="1"/>
    <col min="14" max="14" width="8" customWidth="1"/>
    <col min="15" max="16" width="8" style="19" customWidth="1"/>
    <col min="17" max="18" width="9" style="19"/>
  </cols>
  <sheetData>
    <row r="1" spans="1:29" ht="15" x14ac:dyDescent="0.25">
      <c r="A1" t="s">
        <v>1390</v>
      </c>
      <c r="B1" s="1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2"/>
      <c r="O1" s="15"/>
      <c r="P1" s="15"/>
      <c r="Q1" s="15"/>
      <c r="R1" s="15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9" ht="15" x14ac:dyDescent="0.25">
      <c r="A2" s="1" t="s">
        <v>1307</v>
      </c>
      <c r="B2" s="1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2"/>
      <c r="O2" s="15"/>
      <c r="P2" s="15"/>
      <c r="Q2" s="15"/>
      <c r="R2" s="15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9" ht="15" x14ac:dyDescent="0.25">
      <c r="A3" s="1"/>
      <c r="B3" s="1"/>
    </row>
    <row r="4" spans="1:29" ht="15" x14ac:dyDescent="0.25">
      <c r="A4" s="1" t="s">
        <v>98</v>
      </c>
      <c r="B4" s="1"/>
      <c r="C4" s="25">
        <v>2005</v>
      </c>
      <c r="D4" s="25">
        <v>2006</v>
      </c>
      <c r="E4" s="25">
        <v>2007</v>
      </c>
      <c r="F4" s="25">
        <v>2008</v>
      </c>
      <c r="G4" s="25">
        <v>2009</v>
      </c>
      <c r="H4" s="25">
        <v>2010</v>
      </c>
      <c r="I4" s="25">
        <v>2011</v>
      </c>
      <c r="J4" s="25">
        <v>2012</v>
      </c>
      <c r="K4" s="25">
        <v>2013</v>
      </c>
      <c r="L4" s="25">
        <v>2014</v>
      </c>
      <c r="M4" s="25">
        <v>2015</v>
      </c>
      <c r="N4" s="8">
        <v>2016</v>
      </c>
      <c r="O4" s="25">
        <v>2017</v>
      </c>
      <c r="P4" s="25">
        <v>2018</v>
      </c>
      <c r="Q4" s="34">
        <v>2019</v>
      </c>
      <c r="R4" s="34">
        <v>2020</v>
      </c>
    </row>
    <row r="5" spans="1:29" ht="15" x14ac:dyDescent="0.25">
      <c r="A5" s="10" t="s">
        <v>265</v>
      </c>
      <c r="B5" s="10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2"/>
      <c r="O5" s="15"/>
    </row>
    <row r="6" spans="1:29" x14ac:dyDescent="0.2">
      <c r="A6" t="s">
        <v>26</v>
      </c>
      <c r="C6" s="135"/>
      <c r="D6" s="135"/>
      <c r="E6" s="135"/>
      <c r="F6" s="135"/>
      <c r="G6" s="135"/>
      <c r="H6" s="135"/>
      <c r="I6" s="135"/>
      <c r="J6" s="135"/>
      <c r="K6" s="15"/>
      <c r="L6" s="15"/>
      <c r="M6" s="15"/>
      <c r="N6" s="2">
        <v>0</v>
      </c>
      <c r="O6" s="15"/>
    </row>
    <row r="7" spans="1:29" x14ac:dyDescent="0.2">
      <c r="A7" t="s">
        <v>27</v>
      </c>
      <c r="C7" s="135"/>
      <c r="D7" s="135"/>
      <c r="E7" s="135"/>
      <c r="F7" s="135"/>
      <c r="G7" s="135"/>
      <c r="H7" s="135"/>
      <c r="I7" s="135"/>
      <c r="J7" s="135"/>
      <c r="K7" s="15"/>
      <c r="L7" s="15"/>
      <c r="M7" s="15"/>
      <c r="N7" s="2">
        <v>0</v>
      </c>
      <c r="O7" s="15"/>
    </row>
    <row r="8" spans="1:29" x14ac:dyDescent="0.2">
      <c r="A8" t="s">
        <v>100</v>
      </c>
      <c r="C8" s="135"/>
      <c r="D8" s="135"/>
      <c r="E8" s="135"/>
      <c r="F8" s="135"/>
      <c r="G8" s="135"/>
      <c r="H8" s="135"/>
      <c r="I8" s="135"/>
      <c r="J8" s="135"/>
      <c r="K8" s="15"/>
      <c r="L8" s="15"/>
      <c r="M8" s="15"/>
      <c r="N8" s="2">
        <v>0</v>
      </c>
      <c r="O8" s="15"/>
    </row>
    <row r="9" spans="1:29" x14ac:dyDescent="0.2">
      <c r="A9" t="s">
        <v>23</v>
      </c>
      <c r="C9" s="135"/>
      <c r="D9" s="135"/>
      <c r="E9" s="135"/>
      <c r="F9" s="135"/>
      <c r="G9" s="135"/>
      <c r="H9" s="135"/>
      <c r="I9" s="135"/>
      <c r="J9" s="135"/>
      <c r="K9" s="15"/>
      <c r="L9" s="15"/>
      <c r="M9" s="15"/>
      <c r="N9" s="2">
        <v>0</v>
      </c>
      <c r="O9" s="15"/>
    </row>
    <row r="10" spans="1:29" x14ac:dyDescent="0.2">
      <c r="A10" t="s">
        <v>101</v>
      </c>
      <c r="C10" s="135"/>
      <c r="D10" s="135"/>
      <c r="E10" s="135"/>
      <c r="F10" s="135"/>
      <c r="G10" s="135"/>
      <c r="H10" s="135"/>
      <c r="I10" s="135"/>
      <c r="J10" s="135"/>
      <c r="K10" s="15"/>
      <c r="L10" s="15"/>
      <c r="M10" s="15"/>
      <c r="N10" s="2">
        <v>0</v>
      </c>
      <c r="O10" s="15"/>
    </row>
    <row r="11" spans="1:29" ht="15" x14ac:dyDescent="0.25">
      <c r="A11" s="1" t="s">
        <v>104</v>
      </c>
      <c r="B11" s="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8"/>
      <c r="O11" s="25"/>
    </row>
    <row r="13" spans="1:29" s="1" customFormat="1" ht="15" x14ac:dyDescent="0.25">
      <c r="A13" s="1" t="s">
        <v>110</v>
      </c>
      <c r="C13" s="34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33"/>
      <c r="O13" s="32"/>
      <c r="P13" s="25"/>
      <c r="Q13" s="25"/>
      <c r="R13" s="25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94"/>
  <sheetViews>
    <sheetView zoomScaleNormal="100" workbookViewId="0">
      <selection activeCell="L33" sqref="L33"/>
    </sheetView>
  </sheetViews>
  <sheetFormatPr defaultColWidth="9" defaultRowHeight="15" x14ac:dyDescent="0.25"/>
  <cols>
    <col min="1" max="1" width="25" style="327" customWidth="1"/>
    <col min="2" max="3" width="18.75" style="327" customWidth="1"/>
    <col min="4" max="4" width="9.25" style="327" bestFit="1" customWidth="1"/>
    <col min="5" max="5" width="5.625" style="327" customWidth="1"/>
    <col min="6" max="6" width="9.125" style="327" bestFit="1" customWidth="1"/>
    <col min="7" max="7" width="14.375" style="327" bestFit="1" customWidth="1"/>
    <col min="8" max="8" width="9" style="327" bestFit="1" customWidth="1"/>
    <col min="9" max="9" width="8.75" style="327" bestFit="1" customWidth="1"/>
    <col min="10" max="10" width="18.5" style="327" customWidth="1"/>
    <col min="11" max="14" width="10.25" style="327" customWidth="1"/>
    <col min="15" max="16384" width="9" style="327"/>
  </cols>
  <sheetData>
    <row r="1" spans="1:27" x14ac:dyDescent="0.25">
      <c r="A1" s="326" t="s">
        <v>1124</v>
      </c>
    </row>
    <row r="2" spans="1:27" x14ac:dyDescent="0.25">
      <c r="A2" s="327" t="s">
        <v>1502</v>
      </c>
    </row>
    <row r="4" spans="1:27" s="475" customFormat="1" ht="12.75" x14ac:dyDescent="0.2">
      <c r="A4" s="475" t="s">
        <v>1691</v>
      </c>
      <c r="K4" s="475" t="s">
        <v>1865</v>
      </c>
    </row>
    <row r="5" spans="1:27" s="475" customFormat="1" ht="12.75" x14ac:dyDescent="0.2">
      <c r="A5" s="634" t="s">
        <v>1417</v>
      </c>
      <c r="B5" s="634" t="s">
        <v>1501</v>
      </c>
      <c r="C5" s="635" t="s">
        <v>1599</v>
      </c>
      <c r="D5" s="634" t="s">
        <v>1500</v>
      </c>
      <c r="E5" s="634" t="s">
        <v>61</v>
      </c>
      <c r="F5" s="634" t="s">
        <v>1</v>
      </c>
      <c r="G5" s="634" t="s">
        <v>1389</v>
      </c>
      <c r="H5" s="634" t="s">
        <v>1497</v>
      </c>
      <c r="I5" s="634" t="s">
        <v>1498</v>
      </c>
      <c r="J5" s="634" t="s">
        <v>1499</v>
      </c>
      <c r="K5" s="634" t="s">
        <v>1459</v>
      </c>
      <c r="L5" s="634"/>
      <c r="M5" s="634"/>
      <c r="N5" s="634"/>
      <c r="P5" s="475" t="s">
        <v>1690</v>
      </c>
      <c r="AA5" s="484"/>
    </row>
    <row r="6" spans="1:27" s="475" customFormat="1" ht="12.75" x14ac:dyDescent="0.2">
      <c r="A6" s="635"/>
      <c r="B6" s="635"/>
      <c r="C6" s="638"/>
      <c r="D6" s="635"/>
      <c r="E6" s="635"/>
      <c r="F6" s="635"/>
      <c r="G6" s="635"/>
      <c r="H6" s="635"/>
      <c r="I6" s="635"/>
      <c r="J6" s="635"/>
      <c r="K6" s="478" t="s">
        <v>1460</v>
      </c>
      <c r="L6" s="478" t="s">
        <v>809</v>
      </c>
      <c r="M6" s="478" t="s">
        <v>810</v>
      </c>
      <c r="N6" s="478" t="s">
        <v>876</v>
      </c>
      <c r="P6" s="492" t="s">
        <v>1675</v>
      </c>
      <c r="Q6" s="493"/>
      <c r="R6" s="493" t="s">
        <v>1816</v>
      </c>
      <c r="S6" s="493"/>
      <c r="T6" s="493"/>
      <c r="U6" s="493"/>
      <c r="V6" s="493"/>
      <c r="W6" s="493" t="s">
        <v>1680</v>
      </c>
      <c r="X6" s="493" t="s">
        <v>1682</v>
      </c>
      <c r="Y6" s="493" t="s">
        <v>1683</v>
      </c>
      <c r="Z6" s="493" t="s">
        <v>875</v>
      </c>
      <c r="AA6" s="494" t="s">
        <v>856</v>
      </c>
    </row>
    <row r="7" spans="1:27" s="475" customFormat="1" ht="12.75" x14ac:dyDescent="0.2">
      <c r="A7" s="476" t="s">
        <v>1759</v>
      </c>
      <c r="B7" s="476" t="s">
        <v>1680</v>
      </c>
      <c r="C7" s="477" t="s">
        <v>1818</v>
      </c>
      <c r="D7" s="485">
        <v>2022</v>
      </c>
      <c r="E7" s="485" t="s">
        <v>1587</v>
      </c>
      <c r="F7" s="485">
        <v>0.81</v>
      </c>
      <c r="G7" s="485">
        <v>0.879</v>
      </c>
      <c r="H7" s="486" t="s">
        <v>1943</v>
      </c>
      <c r="I7" s="486">
        <v>0.77800000000000002</v>
      </c>
      <c r="J7" s="488" t="s">
        <v>1460</v>
      </c>
      <c r="K7" s="488">
        <v>0.55000000000000004</v>
      </c>
      <c r="L7" s="487">
        <v>0.37</v>
      </c>
      <c r="M7" s="490">
        <v>0.19</v>
      </c>
      <c r="N7" s="491">
        <v>0</v>
      </c>
      <c r="P7" s="482" t="s">
        <v>1675</v>
      </c>
      <c r="R7" s="475" t="s">
        <v>1817</v>
      </c>
      <c r="W7" s="475" t="s">
        <v>1818</v>
      </c>
      <c r="X7" s="475" t="s">
        <v>1819</v>
      </c>
      <c r="Y7" s="475" t="s">
        <v>1820</v>
      </c>
      <c r="Z7" s="475" t="s">
        <v>1594</v>
      </c>
      <c r="AA7" s="495" t="s">
        <v>1597</v>
      </c>
    </row>
    <row r="8" spans="1:27" s="475" customFormat="1" ht="12.75" x14ac:dyDescent="0.2">
      <c r="A8" s="476" t="s">
        <v>1681</v>
      </c>
      <c r="B8" s="476" t="s">
        <v>1682</v>
      </c>
      <c r="C8" s="477" t="s">
        <v>1819</v>
      </c>
      <c r="D8" s="485">
        <v>2022</v>
      </c>
      <c r="E8" s="485" t="s">
        <v>1587</v>
      </c>
      <c r="F8" s="485">
        <v>0.43</v>
      </c>
      <c r="G8" s="485">
        <v>0.373</v>
      </c>
      <c r="H8" s="486" t="s">
        <v>1903</v>
      </c>
      <c r="I8" s="486">
        <v>0.497</v>
      </c>
      <c r="J8" s="487" t="s">
        <v>809</v>
      </c>
      <c r="K8" s="488">
        <v>0.6</v>
      </c>
      <c r="L8" s="487">
        <v>0.4</v>
      </c>
      <c r="M8" s="490">
        <v>0.2</v>
      </c>
      <c r="N8" s="491">
        <v>0</v>
      </c>
      <c r="P8" s="482" t="s">
        <v>1675</v>
      </c>
      <c r="R8" s="475" t="s">
        <v>1821</v>
      </c>
      <c r="AA8" s="495"/>
    </row>
    <row r="9" spans="1:27" s="475" customFormat="1" ht="12.75" x14ac:dyDescent="0.2">
      <c r="A9" s="476" t="s">
        <v>1050</v>
      </c>
      <c r="B9" s="476" t="s">
        <v>1683</v>
      </c>
      <c r="C9" s="477" t="s">
        <v>1820</v>
      </c>
      <c r="D9" s="485">
        <v>2022</v>
      </c>
      <c r="E9" s="489" t="s">
        <v>1123</v>
      </c>
      <c r="F9" s="485">
        <v>0.30399999999999999</v>
      </c>
      <c r="G9" s="485">
        <v>0.504</v>
      </c>
      <c r="H9" s="486" t="s">
        <v>1944</v>
      </c>
      <c r="I9" s="486">
        <v>0.499</v>
      </c>
      <c r="J9" s="487" t="s">
        <v>809</v>
      </c>
      <c r="K9" s="488">
        <v>0.5</v>
      </c>
      <c r="L9" s="487">
        <v>0.33</v>
      </c>
      <c r="M9" s="490">
        <v>0.17</v>
      </c>
      <c r="N9" s="491">
        <v>0</v>
      </c>
      <c r="P9" s="482" t="s">
        <v>1675</v>
      </c>
      <c r="R9" s="475" t="s">
        <v>1761</v>
      </c>
      <c r="W9" s="475">
        <v>8</v>
      </c>
      <c r="X9" s="475">
        <v>27</v>
      </c>
      <c r="Y9" s="475">
        <v>21</v>
      </c>
      <c r="Z9" s="475">
        <v>25</v>
      </c>
      <c r="AA9" s="495">
        <v>7</v>
      </c>
    </row>
    <row r="10" spans="1:27" s="475" customFormat="1" ht="12.75" x14ac:dyDescent="0.2">
      <c r="A10" s="479" t="s">
        <v>1051</v>
      </c>
      <c r="B10" s="479" t="s">
        <v>875</v>
      </c>
      <c r="C10" s="479" t="s">
        <v>1594</v>
      </c>
      <c r="D10" s="485">
        <v>2022</v>
      </c>
      <c r="E10" s="489" t="s">
        <v>1123</v>
      </c>
      <c r="F10" s="489">
        <v>0.28399999999999997</v>
      </c>
      <c r="G10" s="489">
        <v>0.45800000000000002</v>
      </c>
      <c r="H10" s="481" t="s">
        <v>1871</v>
      </c>
      <c r="I10" s="481">
        <v>0.45100000000000001</v>
      </c>
      <c r="J10" s="487" t="s">
        <v>809</v>
      </c>
      <c r="K10" s="488">
        <v>0.55000000000000004</v>
      </c>
      <c r="L10" s="487">
        <v>0.37</v>
      </c>
      <c r="M10" s="490">
        <v>0.18</v>
      </c>
      <c r="N10" s="491">
        <v>0</v>
      </c>
      <c r="P10" s="482" t="s">
        <v>1675</v>
      </c>
      <c r="R10" s="475" t="s">
        <v>1822</v>
      </c>
      <c r="AA10" s="495"/>
    </row>
    <row r="11" spans="1:27" s="475" customFormat="1" ht="12.75" x14ac:dyDescent="0.2">
      <c r="A11" s="480" t="s">
        <v>1864</v>
      </c>
      <c r="B11" s="480" t="s">
        <v>856</v>
      </c>
      <c r="C11" s="480" t="s">
        <v>1597</v>
      </c>
      <c r="D11" s="485">
        <v>2022</v>
      </c>
      <c r="E11" s="489" t="s">
        <v>1123</v>
      </c>
      <c r="F11" s="489">
        <v>0.03</v>
      </c>
      <c r="G11" s="489">
        <v>0.53400000000000003</v>
      </c>
      <c r="H11" s="481" t="s">
        <v>1945</v>
      </c>
      <c r="I11" s="481">
        <v>0.35299999999999998</v>
      </c>
      <c r="J11" s="490" t="s">
        <v>810</v>
      </c>
      <c r="K11" s="488">
        <v>0.4</v>
      </c>
      <c r="L11" s="487">
        <v>0.27</v>
      </c>
      <c r="M11" s="490">
        <v>0.13</v>
      </c>
      <c r="N11" s="491">
        <v>0</v>
      </c>
      <c r="P11" s="482" t="s">
        <v>1675</v>
      </c>
      <c r="R11" s="475" t="s">
        <v>1823</v>
      </c>
      <c r="AA11" s="495"/>
    </row>
    <row r="12" spans="1:27" s="475" customFormat="1" ht="12.75" x14ac:dyDescent="0.2">
      <c r="A12" s="577"/>
      <c r="B12" s="578"/>
      <c r="C12" s="577"/>
      <c r="D12" s="579"/>
      <c r="E12" s="579"/>
      <c r="F12" s="580"/>
      <c r="G12" s="580"/>
      <c r="H12" s="580"/>
      <c r="I12" s="580"/>
      <c r="J12" s="515"/>
      <c r="K12" s="515"/>
      <c r="L12" s="515"/>
      <c r="M12" s="515"/>
      <c r="N12" s="515"/>
      <c r="P12" s="533" t="s">
        <v>1675</v>
      </c>
      <c r="Q12" s="534"/>
      <c r="R12" s="534" t="s">
        <v>1824</v>
      </c>
      <c r="S12" s="534"/>
      <c r="T12" s="534"/>
      <c r="U12" s="534"/>
      <c r="V12" s="534"/>
      <c r="W12" s="534">
        <v>44562</v>
      </c>
      <c r="X12" s="534">
        <v>44562</v>
      </c>
      <c r="Y12" s="534">
        <v>44562</v>
      </c>
      <c r="Z12" s="534">
        <v>44562</v>
      </c>
      <c r="AA12" s="534">
        <v>44562</v>
      </c>
    </row>
    <row r="13" spans="1:27" s="475" customFormat="1" ht="12.75" x14ac:dyDescent="0.2">
      <c r="A13" s="578"/>
      <c r="B13" s="578"/>
      <c r="C13" s="577"/>
      <c r="D13" s="579"/>
      <c r="E13" s="579"/>
      <c r="F13" s="580"/>
      <c r="G13" s="580"/>
      <c r="H13" s="580"/>
      <c r="I13" s="580"/>
      <c r="J13" s="515"/>
      <c r="K13" s="515"/>
      <c r="L13" s="515"/>
      <c r="M13" s="515"/>
      <c r="N13" s="515"/>
      <c r="P13" s="533" t="s">
        <v>1675</v>
      </c>
      <c r="Q13" s="534"/>
      <c r="R13" s="534" t="s">
        <v>1825</v>
      </c>
      <c r="S13" s="534"/>
      <c r="T13" s="534"/>
      <c r="U13" s="534"/>
      <c r="V13" s="534"/>
      <c r="W13" s="534">
        <v>44926</v>
      </c>
      <c r="X13" s="534">
        <v>44926</v>
      </c>
      <c r="Y13" s="534">
        <v>44926</v>
      </c>
      <c r="Z13" s="534">
        <v>44926</v>
      </c>
      <c r="AA13" s="534">
        <v>44926</v>
      </c>
    </row>
    <row r="14" spans="1:27" s="475" customFormat="1" ht="12.75" x14ac:dyDescent="0.2">
      <c r="A14" s="578"/>
      <c r="B14" s="578"/>
      <c r="C14" s="577"/>
      <c r="D14" s="579"/>
      <c r="E14" s="579"/>
      <c r="F14" s="580"/>
      <c r="G14" s="580"/>
      <c r="H14" s="580"/>
      <c r="I14" s="580"/>
      <c r="J14" s="515"/>
      <c r="K14" s="515"/>
      <c r="L14" s="515"/>
      <c r="M14" s="515"/>
      <c r="N14" s="515"/>
      <c r="P14" s="482" t="s">
        <v>1675</v>
      </c>
      <c r="R14" s="475" t="s">
        <v>1826</v>
      </c>
      <c r="AA14" s="495"/>
    </row>
    <row r="15" spans="1:27" s="475" customFormat="1" ht="12.75" x14ac:dyDescent="0.2">
      <c r="A15" s="578"/>
      <c r="B15" s="578"/>
      <c r="C15" s="577"/>
      <c r="D15" s="579"/>
      <c r="E15" s="579"/>
      <c r="F15" s="580"/>
      <c r="G15" s="580"/>
      <c r="H15" s="580"/>
      <c r="I15" s="580"/>
      <c r="J15" s="515"/>
      <c r="K15" s="515"/>
      <c r="L15" s="515"/>
      <c r="M15" s="515"/>
      <c r="N15" s="515"/>
      <c r="P15" s="482" t="s">
        <v>1675</v>
      </c>
      <c r="R15" s="475" t="s">
        <v>1415</v>
      </c>
      <c r="AA15" s="495"/>
    </row>
    <row r="16" spans="1:27" s="475" customFormat="1" ht="12.75" x14ac:dyDescent="0.2">
      <c r="A16" s="578"/>
      <c r="B16" s="578"/>
      <c r="C16" s="577"/>
      <c r="D16" s="579"/>
      <c r="E16" s="579"/>
      <c r="F16" s="580"/>
      <c r="G16" s="580"/>
      <c r="H16" s="580"/>
      <c r="I16" s="580"/>
      <c r="J16" s="515"/>
      <c r="K16" s="515"/>
      <c r="L16" s="515"/>
      <c r="M16" s="515"/>
      <c r="N16" s="515"/>
      <c r="P16" s="482" t="s">
        <v>1675</v>
      </c>
      <c r="R16" s="475" t="s">
        <v>1827</v>
      </c>
      <c r="AA16" s="495"/>
    </row>
    <row r="17" spans="1:27" s="475" customFormat="1" ht="12.75" x14ac:dyDescent="0.2">
      <c r="A17" s="578"/>
      <c r="B17" s="578"/>
      <c r="C17" s="577"/>
      <c r="D17" s="579"/>
      <c r="E17" s="579"/>
      <c r="F17" s="580"/>
      <c r="G17" s="580"/>
      <c r="H17" s="580"/>
      <c r="I17" s="580"/>
      <c r="J17" s="579"/>
      <c r="K17" s="515"/>
      <c r="L17" s="515"/>
      <c r="M17" s="515"/>
      <c r="N17" s="515"/>
      <c r="P17" s="482" t="s">
        <v>1675</v>
      </c>
      <c r="R17" s="475" t="s">
        <v>1828</v>
      </c>
      <c r="W17" s="475" t="s">
        <v>1587</v>
      </c>
      <c r="X17" s="475" t="s">
        <v>1587</v>
      </c>
      <c r="Y17" s="475" t="s">
        <v>1123</v>
      </c>
      <c r="Z17" s="475" t="s">
        <v>1123</v>
      </c>
      <c r="AA17" s="495" t="s">
        <v>1123</v>
      </c>
    </row>
    <row r="18" spans="1:27" s="475" customFormat="1" ht="12.75" x14ac:dyDescent="0.2">
      <c r="P18" s="482"/>
      <c r="AA18" s="495"/>
    </row>
    <row r="19" spans="1:27" s="475" customFormat="1" ht="12.75" x14ac:dyDescent="0.2">
      <c r="A19" s="475" t="s">
        <v>1987</v>
      </c>
      <c r="P19" s="482"/>
      <c r="R19" s="475" t="s">
        <v>1829</v>
      </c>
      <c r="S19" s="475" t="s">
        <v>1830</v>
      </c>
      <c r="T19" s="475" t="s">
        <v>1831</v>
      </c>
      <c r="U19" s="475" t="s">
        <v>1832</v>
      </c>
      <c r="V19" s="475" t="s">
        <v>1833</v>
      </c>
      <c r="AA19" s="495"/>
    </row>
    <row r="20" spans="1:27" s="475" customFormat="1" ht="12.75" x14ac:dyDescent="0.2">
      <c r="A20" s="634" t="s">
        <v>1417</v>
      </c>
      <c r="B20" s="634" t="s">
        <v>1501</v>
      </c>
      <c r="C20" s="635" t="s">
        <v>1599</v>
      </c>
      <c r="D20" s="634" t="s">
        <v>1500</v>
      </c>
      <c r="E20" s="634" t="s">
        <v>61</v>
      </c>
      <c r="F20" s="634" t="s">
        <v>1</v>
      </c>
      <c r="G20" s="634" t="s">
        <v>1389</v>
      </c>
      <c r="H20" s="634" t="s">
        <v>1497</v>
      </c>
      <c r="I20" s="636" t="s">
        <v>1498</v>
      </c>
      <c r="P20" s="482" t="s">
        <v>1834</v>
      </c>
      <c r="R20" s="475" t="s">
        <v>1835</v>
      </c>
      <c r="S20" s="475" t="s">
        <v>1836</v>
      </c>
      <c r="U20" s="475" t="s">
        <v>1837</v>
      </c>
      <c r="V20" s="475" t="s">
        <v>1838</v>
      </c>
      <c r="W20" s="475">
        <v>0.77800000000000002</v>
      </c>
      <c r="X20" s="475">
        <v>0.497</v>
      </c>
      <c r="Y20" s="475">
        <v>0.499</v>
      </c>
      <c r="Z20" s="475">
        <v>0.45100000000000001</v>
      </c>
      <c r="AA20" s="495">
        <v>0.35299999999999998</v>
      </c>
    </row>
    <row r="21" spans="1:27" s="475" customFormat="1" ht="13.5" thickBot="1" x14ac:dyDescent="0.25">
      <c r="A21" s="635"/>
      <c r="B21" s="635"/>
      <c r="C21" s="638"/>
      <c r="D21" s="635"/>
      <c r="E21" s="635"/>
      <c r="F21" s="635"/>
      <c r="G21" s="635"/>
      <c r="H21" s="635"/>
      <c r="I21" s="637"/>
      <c r="K21" s="513"/>
      <c r="L21" s="513"/>
      <c r="M21" s="513"/>
      <c r="N21" s="513"/>
      <c r="P21" s="482" t="s">
        <v>1834</v>
      </c>
      <c r="R21" s="475" t="s">
        <v>1835</v>
      </c>
      <c r="S21" s="475" t="s">
        <v>1836</v>
      </c>
      <c r="U21" s="475" t="s">
        <v>1837</v>
      </c>
      <c r="V21" s="475" t="s">
        <v>1838</v>
      </c>
      <c r="W21" s="574" t="s">
        <v>1460</v>
      </c>
      <c r="X21" s="496" t="s">
        <v>809</v>
      </c>
      <c r="Y21" s="496" t="s">
        <v>809</v>
      </c>
      <c r="Z21" s="496" t="s">
        <v>809</v>
      </c>
      <c r="AA21" s="575" t="s">
        <v>810</v>
      </c>
    </row>
    <row r="22" spans="1:27" s="475" customFormat="1" ht="12.75" x14ac:dyDescent="0.2">
      <c r="A22" s="590" t="s">
        <v>1588</v>
      </c>
      <c r="B22" s="591" t="s">
        <v>1586</v>
      </c>
      <c r="C22" s="592" t="s">
        <v>1589</v>
      </c>
      <c r="D22" s="593">
        <v>2021</v>
      </c>
      <c r="E22" s="593" t="s">
        <v>1587</v>
      </c>
      <c r="F22" s="593" t="s">
        <v>1899</v>
      </c>
      <c r="G22" s="593" t="s">
        <v>1946</v>
      </c>
      <c r="H22" s="593" t="s">
        <v>1947</v>
      </c>
      <c r="I22" s="594" t="s">
        <v>1948</v>
      </c>
      <c r="J22" s="516"/>
      <c r="K22" s="513"/>
      <c r="L22" s="513"/>
      <c r="M22" s="513"/>
      <c r="N22" s="513"/>
      <c r="P22" s="482"/>
      <c r="AA22" s="495"/>
    </row>
    <row r="23" spans="1:27" s="475" customFormat="1" ht="12.75" x14ac:dyDescent="0.2">
      <c r="A23" s="595" t="s">
        <v>1590</v>
      </c>
      <c r="B23" s="476" t="s">
        <v>1582</v>
      </c>
      <c r="C23" s="477" t="s">
        <v>1591</v>
      </c>
      <c r="D23" s="485">
        <v>2021</v>
      </c>
      <c r="E23" s="485" t="s">
        <v>1587</v>
      </c>
      <c r="F23" s="486" t="s">
        <v>1949</v>
      </c>
      <c r="G23" s="486" t="s">
        <v>1950</v>
      </c>
      <c r="H23" s="486" t="s">
        <v>1951</v>
      </c>
      <c r="I23" s="596" t="s">
        <v>1952</v>
      </c>
      <c r="J23" s="516"/>
      <c r="K23" s="513"/>
      <c r="L23" s="513"/>
      <c r="M23" s="513"/>
      <c r="N23" s="513"/>
      <c r="P23" s="482"/>
      <c r="R23" s="475" t="s">
        <v>1839</v>
      </c>
      <c r="S23" s="475" t="s">
        <v>1830</v>
      </c>
      <c r="T23" s="475" t="s">
        <v>1831</v>
      </c>
      <c r="U23" s="475" t="s">
        <v>1832</v>
      </c>
      <c r="V23" s="475" t="s">
        <v>1833</v>
      </c>
      <c r="AA23" s="495"/>
    </row>
    <row r="24" spans="1:27" s="475" customFormat="1" ht="12.75" x14ac:dyDescent="0.2">
      <c r="A24" s="595" t="s">
        <v>32</v>
      </c>
      <c r="B24" s="476" t="s">
        <v>957</v>
      </c>
      <c r="C24" s="477" t="s">
        <v>1592</v>
      </c>
      <c r="D24" s="485">
        <v>2021</v>
      </c>
      <c r="E24" s="485" t="s">
        <v>1587</v>
      </c>
      <c r="F24" s="486" t="s">
        <v>1953</v>
      </c>
      <c r="G24" s="486" t="s">
        <v>1884</v>
      </c>
      <c r="H24" s="486" t="s">
        <v>1954</v>
      </c>
      <c r="I24" s="596" t="s">
        <v>1955</v>
      </c>
      <c r="J24" s="516"/>
      <c r="K24" s="513"/>
      <c r="L24" s="513"/>
      <c r="M24" s="513"/>
      <c r="N24" s="513"/>
      <c r="P24" s="482" t="s">
        <v>1840</v>
      </c>
      <c r="Q24" s="475">
        <v>2100</v>
      </c>
      <c r="R24" s="475" t="s">
        <v>1841</v>
      </c>
      <c r="S24" s="475" t="s">
        <v>1842</v>
      </c>
      <c r="U24" s="475" t="s">
        <v>1837</v>
      </c>
      <c r="V24" s="475" t="s">
        <v>1838</v>
      </c>
      <c r="W24" s="475">
        <v>0.81</v>
      </c>
      <c r="X24" s="475">
        <v>0.43</v>
      </c>
      <c r="Y24" s="475">
        <v>0.30399999999999999</v>
      </c>
      <c r="Z24" s="475">
        <v>0.28399999999999997</v>
      </c>
      <c r="AA24" s="495">
        <v>0.03</v>
      </c>
    </row>
    <row r="25" spans="1:27" s="475" customFormat="1" ht="12.75" x14ac:dyDescent="0.2">
      <c r="A25" s="601" t="s">
        <v>1242</v>
      </c>
      <c r="B25" s="479" t="s">
        <v>1593</v>
      </c>
      <c r="C25" s="479" t="s">
        <v>1673</v>
      </c>
      <c r="D25" s="489">
        <v>2021</v>
      </c>
      <c r="E25" s="489" t="s">
        <v>1123</v>
      </c>
      <c r="F25" s="481" t="s">
        <v>1956</v>
      </c>
      <c r="G25" s="481" t="s">
        <v>1957</v>
      </c>
      <c r="H25" s="620">
        <v>0.69</v>
      </c>
      <c r="I25" s="602" t="s">
        <v>1958</v>
      </c>
      <c r="J25" s="516"/>
      <c r="K25" s="513"/>
      <c r="L25" s="513"/>
      <c r="M25" s="513"/>
      <c r="N25" s="513"/>
      <c r="P25" s="482" t="s">
        <v>1843</v>
      </c>
      <c r="Q25" s="475">
        <v>2103</v>
      </c>
      <c r="R25" s="475" t="s">
        <v>1844</v>
      </c>
      <c r="S25" s="475" t="s">
        <v>1845</v>
      </c>
      <c r="T25" s="475" t="s">
        <v>1846</v>
      </c>
      <c r="U25" s="475" t="s">
        <v>1837</v>
      </c>
      <c r="V25" s="475" t="s">
        <v>1838</v>
      </c>
      <c r="W25" s="475" t="s">
        <v>1689</v>
      </c>
      <c r="X25" s="475" t="s">
        <v>1689</v>
      </c>
      <c r="Y25" s="475" t="s">
        <v>1689</v>
      </c>
      <c r="Z25" s="475" t="s">
        <v>1689</v>
      </c>
      <c r="AA25" s="495" t="s">
        <v>1689</v>
      </c>
    </row>
    <row r="26" spans="1:27" s="475" customFormat="1" ht="12.75" x14ac:dyDescent="0.2">
      <c r="A26" s="603" t="s">
        <v>1383</v>
      </c>
      <c r="B26" s="480" t="s">
        <v>1584</v>
      </c>
      <c r="C26" s="480" t="s">
        <v>1959</v>
      </c>
      <c r="D26" s="489">
        <v>2021</v>
      </c>
      <c r="E26" s="489" t="s">
        <v>1587</v>
      </c>
      <c r="F26" s="489" t="s">
        <v>1961</v>
      </c>
      <c r="G26" s="489" t="s">
        <v>1962</v>
      </c>
      <c r="H26" s="489" t="s">
        <v>1963</v>
      </c>
      <c r="I26" s="602" t="s">
        <v>1964</v>
      </c>
      <c r="J26" s="516"/>
      <c r="K26" s="513"/>
      <c r="L26" s="513"/>
      <c r="M26" s="513"/>
      <c r="N26" s="513"/>
      <c r="P26" s="482" t="s">
        <v>1843</v>
      </c>
      <c r="Q26" s="475">
        <v>2141</v>
      </c>
      <c r="R26" s="475" t="s">
        <v>1847</v>
      </c>
      <c r="S26" s="475" t="s">
        <v>1848</v>
      </c>
      <c r="T26" s="475" t="s">
        <v>1849</v>
      </c>
      <c r="U26" s="475" t="s">
        <v>1837</v>
      </c>
      <c r="V26" s="475" t="s">
        <v>1838</v>
      </c>
      <c r="W26" s="475" t="s">
        <v>1689</v>
      </c>
      <c r="X26" s="475" t="s">
        <v>1689</v>
      </c>
      <c r="Y26" s="475" t="s">
        <v>1689</v>
      </c>
      <c r="Z26" s="475" t="s">
        <v>1689</v>
      </c>
      <c r="AA26" s="495" t="s">
        <v>1689</v>
      </c>
    </row>
    <row r="27" spans="1:27" s="475" customFormat="1" ht="12.75" x14ac:dyDescent="0.2">
      <c r="A27" s="603" t="s">
        <v>1051</v>
      </c>
      <c r="B27" s="479" t="s">
        <v>875</v>
      </c>
      <c r="C27" s="480" t="s">
        <v>1594</v>
      </c>
      <c r="D27" s="489">
        <v>2021</v>
      </c>
      <c r="E27" s="489" t="s">
        <v>1123</v>
      </c>
      <c r="F27" s="489" t="s">
        <v>1965</v>
      </c>
      <c r="G27" s="489" t="s">
        <v>1966</v>
      </c>
      <c r="H27" s="489" t="s">
        <v>1874</v>
      </c>
      <c r="I27" s="602" t="s">
        <v>1967</v>
      </c>
      <c r="J27" s="516"/>
      <c r="K27" s="513"/>
      <c r="L27" s="513"/>
      <c r="M27" s="513"/>
      <c r="N27" s="513"/>
      <c r="P27" s="482" t="s">
        <v>1840</v>
      </c>
      <c r="Q27" s="475">
        <v>2200</v>
      </c>
      <c r="R27" s="475" t="s">
        <v>1850</v>
      </c>
      <c r="S27" s="475" t="s">
        <v>1851</v>
      </c>
      <c r="U27" s="475" t="s">
        <v>1837</v>
      </c>
      <c r="V27" s="475" t="s">
        <v>1838</v>
      </c>
      <c r="W27" s="475">
        <v>0.879</v>
      </c>
      <c r="X27" s="475">
        <v>0.373</v>
      </c>
      <c r="Y27" s="475">
        <v>0.504</v>
      </c>
      <c r="Z27" s="475">
        <v>0.45800000000000002</v>
      </c>
      <c r="AA27" s="495">
        <v>0.53400000000000003</v>
      </c>
    </row>
    <row r="28" spans="1:27" s="475" customFormat="1" ht="12.75" x14ac:dyDescent="0.2">
      <c r="A28" s="601" t="s">
        <v>30</v>
      </c>
      <c r="B28" s="479" t="s">
        <v>862</v>
      </c>
      <c r="C28" s="480" t="s">
        <v>1595</v>
      </c>
      <c r="D28" s="489">
        <v>2021</v>
      </c>
      <c r="E28" s="489" t="s">
        <v>1123</v>
      </c>
      <c r="F28" s="489" t="s">
        <v>1968</v>
      </c>
      <c r="G28" s="489" t="s">
        <v>1969</v>
      </c>
      <c r="H28" s="489" t="s">
        <v>1970</v>
      </c>
      <c r="I28" s="602" t="s">
        <v>1971</v>
      </c>
      <c r="J28" s="516"/>
      <c r="K28" s="513"/>
      <c r="L28" s="513"/>
      <c r="M28" s="513"/>
      <c r="N28" s="513"/>
      <c r="P28" s="482" t="s">
        <v>1852</v>
      </c>
      <c r="Q28" s="475">
        <v>2221</v>
      </c>
      <c r="R28" s="475" t="s">
        <v>1853</v>
      </c>
      <c r="S28" s="475" t="s">
        <v>1854</v>
      </c>
      <c r="T28" s="475" t="s">
        <v>1855</v>
      </c>
      <c r="U28" s="475" t="s">
        <v>1856</v>
      </c>
      <c r="V28" s="475" t="s">
        <v>1857</v>
      </c>
      <c r="W28" s="475" t="s">
        <v>1689</v>
      </c>
      <c r="X28" s="475" t="s">
        <v>1689</v>
      </c>
      <c r="Y28" s="475" t="s">
        <v>1689</v>
      </c>
      <c r="Z28" s="475" t="s">
        <v>1689</v>
      </c>
      <c r="AA28" s="495" t="s">
        <v>1689</v>
      </c>
    </row>
    <row r="29" spans="1:27" s="475" customFormat="1" ht="12.75" x14ac:dyDescent="0.2">
      <c r="A29" s="601" t="s">
        <v>1127</v>
      </c>
      <c r="B29" s="479" t="s">
        <v>1583</v>
      </c>
      <c r="C29" s="480" t="s">
        <v>1596</v>
      </c>
      <c r="D29" s="489">
        <v>2021</v>
      </c>
      <c r="E29" s="489" t="s">
        <v>1123</v>
      </c>
      <c r="F29" s="489" t="s">
        <v>1972</v>
      </c>
      <c r="G29" s="489" t="s">
        <v>1973</v>
      </c>
      <c r="H29" s="489" t="s">
        <v>1974</v>
      </c>
      <c r="I29" s="602" t="s">
        <v>1975</v>
      </c>
      <c r="J29" s="516"/>
      <c r="K29" s="513"/>
      <c r="L29" s="513"/>
      <c r="M29" s="513"/>
      <c r="N29" s="513"/>
      <c r="P29" s="482" t="s">
        <v>1852</v>
      </c>
      <c r="Q29" s="475">
        <v>2222</v>
      </c>
      <c r="R29" s="475" t="s">
        <v>1858</v>
      </c>
      <c r="S29" s="475" t="s">
        <v>1859</v>
      </c>
      <c r="T29" s="475" t="s">
        <v>1855</v>
      </c>
      <c r="U29" s="475" t="s">
        <v>1856</v>
      </c>
      <c r="V29" s="475" t="s">
        <v>1838</v>
      </c>
      <c r="W29" s="475" t="s">
        <v>1689</v>
      </c>
      <c r="X29" s="475" t="s">
        <v>1689</v>
      </c>
      <c r="Y29" s="475" t="s">
        <v>1689</v>
      </c>
      <c r="Z29" s="475" t="s">
        <v>1689</v>
      </c>
      <c r="AA29" s="495" t="s">
        <v>1689</v>
      </c>
    </row>
    <row r="30" spans="1:27" s="475" customFormat="1" ht="12.75" x14ac:dyDescent="0.2">
      <c r="A30" s="601" t="s">
        <v>1049</v>
      </c>
      <c r="B30" s="479" t="s">
        <v>856</v>
      </c>
      <c r="C30" s="480" t="s">
        <v>1597</v>
      </c>
      <c r="D30" s="489">
        <v>2021</v>
      </c>
      <c r="E30" s="489" t="s">
        <v>1123</v>
      </c>
      <c r="F30" s="489" t="s">
        <v>1976</v>
      </c>
      <c r="G30" s="489" t="s">
        <v>1977</v>
      </c>
      <c r="H30" s="489" t="s">
        <v>1978</v>
      </c>
      <c r="I30" s="602" t="s">
        <v>1979</v>
      </c>
      <c r="J30" s="516"/>
      <c r="K30" s="513"/>
      <c r="L30" s="513"/>
      <c r="M30" s="513"/>
      <c r="N30" s="513"/>
      <c r="P30" s="482" t="s">
        <v>1840</v>
      </c>
      <c r="Q30" s="475">
        <v>2300</v>
      </c>
      <c r="R30" s="475" t="s">
        <v>1860</v>
      </c>
      <c r="S30" s="475" t="s">
        <v>1861</v>
      </c>
      <c r="U30" s="475" t="s">
        <v>1837</v>
      </c>
      <c r="V30" s="475" t="s">
        <v>1838</v>
      </c>
      <c r="W30" s="475">
        <v>0.64400000000000002</v>
      </c>
      <c r="X30" s="475">
        <v>0.68899999999999995</v>
      </c>
      <c r="Y30" s="475">
        <v>0.68799999999999994</v>
      </c>
      <c r="Z30" s="475">
        <v>0.61199999999999999</v>
      </c>
      <c r="AA30" s="495">
        <v>0.496</v>
      </c>
    </row>
    <row r="31" spans="1:27" s="475" customFormat="1" ht="12.75" x14ac:dyDescent="0.2">
      <c r="A31" s="601" t="s">
        <v>1126</v>
      </c>
      <c r="B31" s="479" t="s">
        <v>1585</v>
      </c>
      <c r="C31" s="480" t="s">
        <v>1598</v>
      </c>
      <c r="D31" s="489">
        <v>2021</v>
      </c>
      <c r="E31" s="489" t="s">
        <v>1123</v>
      </c>
      <c r="F31" s="489" t="s">
        <v>1980</v>
      </c>
      <c r="G31" s="489" t="s">
        <v>1981</v>
      </c>
      <c r="H31" s="489" t="s">
        <v>1916</v>
      </c>
      <c r="I31" s="602" t="s">
        <v>1982</v>
      </c>
      <c r="J31" s="516"/>
      <c r="K31" s="513"/>
      <c r="L31" s="513"/>
      <c r="M31" s="513"/>
      <c r="N31" s="513"/>
      <c r="P31" s="482" t="s">
        <v>1843</v>
      </c>
      <c r="Q31" s="475">
        <v>2320</v>
      </c>
      <c r="R31" s="475" t="s">
        <v>1862</v>
      </c>
      <c r="S31" s="475" t="s">
        <v>1863</v>
      </c>
      <c r="U31" s="475" t="s">
        <v>1837</v>
      </c>
      <c r="V31" s="475" t="s">
        <v>1838</v>
      </c>
      <c r="W31" s="475" t="s">
        <v>1689</v>
      </c>
      <c r="X31" s="475" t="s">
        <v>1689</v>
      </c>
      <c r="Y31" s="475" t="s">
        <v>1689</v>
      </c>
      <c r="Z31" s="475" t="s">
        <v>1689</v>
      </c>
      <c r="AA31" s="495" t="s">
        <v>1689</v>
      </c>
    </row>
    <row r="32" spans="1:27" s="475" customFormat="1" ht="13.5" thickBot="1" x14ac:dyDescent="0.25">
      <c r="A32" s="604" t="s">
        <v>2</v>
      </c>
      <c r="B32" s="605" t="s">
        <v>1600</v>
      </c>
      <c r="C32" s="606" t="s">
        <v>1960</v>
      </c>
      <c r="D32" s="607">
        <v>2021</v>
      </c>
      <c r="E32" s="607" t="s">
        <v>1631</v>
      </c>
      <c r="F32" s="607" t="s">
        <v>1980</v>
      </c>
      <c r="G32" s="607" t="s">
        <v>1983</v>
      </c>
      <c r="H32" s="607" t="s">
        <v>1984</v>
      </c>
      <c r="I32" s="608" t="s">
        <v>1985</v>
      </c>
      <c r="K32" s="516"/>
      <c r="L32" s="513"/>
      <c r="M32" s="513"/>
      <c r="N32" s="513"/>
      <c r="P32" s="483" t="s">
        <v>1843</v>
      </c>
      <c r="Q32" s="484">
        <v>2321</v>
      </c>
      <c r="R32" s="484" t="s">
        <v>1862</v>
      </c>
      <c r="S32" s="484" t="s">
        <v>1863</v>
      </c>
      <c r="T32" s="484"/>
      <c r="U32" s="484" t="s">
        <v>1856</v>
      </c>
      <c r="V32" s="484" t="s">
        <v>1838</v>
      </c>
      <c r="W32" s="484"/>
      <c r="X32" s="484"/>
      <c r="Y32" s="484"/>
      <c r="Z32" s="484"/>
      <c r="AA32" s="497"/>
    </row>
    <row r="33" spans="1:14" s="475" customFormat="1" ht="14.25" x14ac:dyDescent="0.2">
      <c r="A33" s="590" t="s">
        <v>1051</v>
      </c>
      <c r="B33" s="591"/>
      <c r="C33" s="592" t="s">
        <v>875</v>
      </c>
      <c r="D33" s="593">
        <v>2020</v>
      </c>
      <c r="E33" s="593" t="s">
        <v>1123</v>
      </c>
      <c r="F33" s="593" t="s">
        <v>1935</v>
      </c>
      <c r="G33" s="593" t="s">
        <v>1936</v>
      </c>
      <c r="H33" s="619">
        <v>0.68799999999999994</v>
      </c>
      <c r="I33" s="594" t="s">
        <v>1937</v>
      </c>
      <c r="K33"/>
      <c r="L33" s="514"/>
      <c r="M33"/>
      <c r="N33"/>
    </row>
    <row r="34" spans="1:14" s="475" customFormat="1" ht="14.25" x14ac:dyDescent="0.2">
      <c r="A34" s="595" t="s">
        <v>1052</v>
      </c>
      <c r="B34" s="476"/>
      <c r="C34" s="477" t="s">
        <v>1687</v>
      </c>
      <c r="D34" s="485">
        <v>2020</v>
      </c>
      <c r="E34" s="485" t="s">
        <v>1123</v>
      </c>
      <c r="F34" s="485" t="s">
        <v>1938</v>
      </c>
      <c r="G34" s="485" t="s">
        <v>1939</v>
      </c>
      <c r="H34" s="613">
        <v>0.69299999999999995</v>
      </c>
      <c r="I34" s="596" t="s">
        <v>1940</v>
      </c>
      <c r="K34"/>
      <c r="L34" s="514"/>
      <c r="M34"/>
      <c r="N34"/>
    </row>
    <row r="35" spans="1:14" s="475" customFormat="1" ht="14.25" x14ac:dyDescent="0.2">
      <c r="A35" s="595" t="s">
        <v>1049</v>
      </c>
      <c r="B35" s="476"/>
      <c r="C35" s="477" t="s">
        <v>856</v>
      </c>
      <c r="D35" s="485">
        <v>2020</v>
      </c>
      <c r="E35" s="485" t="s">
        <v>1123</v>
      </c>
      <c r="F35" s="485" t="s">
        <v>1941</v>
      </c>
      <c r="G35" s="485" t="s">
        <v>1942</v>
      </c>
      <c r="H35" s="613">
        <v>0.53800000000000003</v>
      </c>
      <c r="I35" s="596" t="s">
        <v>1902</v>
      </c>
      <c r="K35"/>
      <c r="L35" s="514"/>
      <c r="M35"/>
      <c r="N35"/>
    </row>
    <row r="36" spans="1:14" s="475" customFormat="1" ht="13.5" thickBot="1" x14ac:dyDescent="0.25">
      <c r="A36" s="597" t="s">
        <v>1688</v>
      </c>
      <c r="B36" s="598"/>
      <c r="C36" s="599" t="s">
        <v>1685</v>
      </c>
      <c r="D36" s="600">
        <v>2020</v>
      </c>
      <c r="E36" s="600" t="s">
        <v>1587</v>
      </c>
      <c r="F36" s="617">
        <v>0.66716666666666669</v>
      </c>
      <c r="G36" s="617">
        <v>0.82758333333333345</v>
      </c>
      <c r="H36" s="617">
        <v>0.67200000000000004</v>
      </c>
      <c r="I36" s="618">
        <v>0.72225000000000017</v>
      </c>
      <c r="J36" s="514"/>
      <c r="K36" s="515"/>
      <c r="L36" s="515"/>
      <c r="M36" s="515"/>
      <c r="N36" s="515"/>
    </row>
    <row r="37" spans="1:14" s="475" customFormat="1" ht="12.75" x14ac:dyDescent="0.2">
      <c r="A37" s="590" t="s">
        <v>1679</v>
      </c>
      <c r="B37" s="591"/>
      <c r="C37" s="592" t="s">
        <v>1680</v>
      </c>
      <c r="D37" s="593">
        <v>2019</v>
      </c>
      <c r="E37" s="593" t="s">
        <v>1587</v>
      </c>
      <c r="F37" s="593" t="s">
        <v>1908</v>
      </c>
      <c r="G37" s="593" t="s">
        <v>1909</v>
      </c>
      <c r="H37" s="593" t="s">
        <v>1910</v>
      </c>
      <c r="I37" s="609" t="s">
        <v>1911</v>
      </c>
      <c r="J37" s="514"/>
      <c r="K37" s="515"/>
      <c r="L37" s="515"/>
      <c r="M37" s="515"/>
      <c r="N37" s="515"/>
    </row>
    <row r="38" spans="1:14" s="475" customFormat="1" ht="12.75" x14ac:dyDescent="0.2">
      <c r="A38" s="595" t="s">
        <v>2</v>
      </c>
      <c r="B38" s="476"/>
      <c r="C38" s="477" t="s">
        <v>1600</v>
      </c>
      <c r="D38" s="485">
        <v>2019</v>
      </c>
      <c r="E38" s="485" t="s">
        <v>1631</v>
      </c>
      <c r="F38" s="485" t="s">
        <v>1912</v>
      </c>
      <c r="G38" s="485" t="s">
        <v>1913</v>
      </c>
      <c r="H38" s="485" t="s">
        <v>1914</v>
      </c>
      <c r="I38" s="612" t="s">
        <v>1915</v>
      </c>
      <c r="J38" s="514"/>
      <c r="K38" s="515"/>
      <c r="L38" s="515"/>
      <c r="M38" s="515"/>
      <c r="N38" s="515"/>
    </row>
    <row r="39" spans="1:14" s="475" customFormat="1" ht="12.75" x14ac:dyDescent="0.2">
      <c r="A39" s="595" t="s">
        <v>1681</v>
      </c>
      <c r="B39" s="476"/>
      <c r="C39" s="477" t="s">
        <v>1682</v>
      </c>
      <c r="D39" s="485">
        <v>2019</v>
      </c>
      <c r="E39" s="485" t="s">
        <v>1587</v>
      </c>
      <c r="F39" s="485" t="s">
        <v>1916</v>
      </c>
      <c r="G39" s="485" t="s">
        <v>1917</v>
      </c>
      <c r="H39" s="485" t="s">
        <v>1918</v>
      </c>
      <c r="I39" s="612" t="s">
        <v>1919</v>
      </c>
      <c r="J39" s="514"/>
      <c r="K39" s="515"/>
      <c r="L39" s="515"/>
      <c r="M39" s="515"/>
      <c r="N39" s="515"/>
    </row>
    <row r="40" spans="1:14" s="475" customFormat="1" ht="12.75" x14ac:dyDescent="0.2">
      <c r="A40" s="595" t="s">
        <v>1383</v>
      </c>
      <c r="B40" s="476"/>
      <c r="C40" s="477" t="s">
        <v>1584</v>
      </c>
      <c r="D40" s="485">
        <v>2019</v>
      </c>
      <c r="E40" s="485" t="s">
        <v>1587</v>
      </c>
      <c r="F40" s="485" t="s">
        <v>1920</v>
      </c>
      <c r="G40" s="485" t="s">
        <v>1921</v>
      </c>
      <c r="H40" s="485" t="s">
        <v>1922</v>
      </c>
      <c r="I40" s="612" t="s">
        <v>1923</v>
      </c>
      <c r="J40" s="514"/>
      <c r="K40" s="515"/>
      <c r="L40" s="515"/>
      <c r="M40" s="515"/>
      <c r="N40" s="515"/>
    </row>
    <row r="41" spans="1:14" s="475" customFormat="1" ht="12.75" x14ac:dyDescent="0.2">
      <c r="A41" s="595" t="s">
        <v>1257</v>
      </c>
      <c r="B41" s="476"/>
      <c r="C41" s="477" t="s">
        <v>1683</v>
      </c>
      <c r="D41" s="485">
        <v>2019</v>
      </c>
      <c r="E41" s="485" t="s">
        <v>1123</v>
      </c>
      <c r="F41" s="485" t="s">
        <v>1924</v>
      </c>
      <c r="G41" s="485" t="s">
        <v>1925</v>
      </c>
      <c r="H41" s="485" t="s">
        <v>1926</v>
      </c>
      <c r="I41" s="612" t="s">
        <v>1927</v>
      </c>
      <c r="J41" s="514"/>
      <c r="K41" s="515"/>
      <c r="L41" s="515"/>
      <c r="M41" s="515"/>
      <c r="N41" s="515"/>
    </row>
    <row r="42" spans="1:14" s="475" customFormat="1" ht="12.75" x14ac:dyDescent="0.2">
      <c r="A42" s="595" t="s">
        <v>1051</v>
      </c>
      <c r="B42" s="476"/>
      <c r="C42" s="477" t="s">
        <v>875</v>
      </c>
      <c r="D42" s="485">
        <v>2019</v>
      </c>
      <c r="E42" s="485" t="s">
        <v>1123</v>
      </c>
      <c r="F42" s="485" t="s">
        <v>1928</v>
      </c>
      <c r="G42" s="485" t="s">
        <v>1929</v>
      </c>
      <c r="H42" s="485" t="s">
        <v>1930</v>
      </c>
      <c r="I42" s="612" t="s">
        <v>1931</v>
      </c>
      <c r="J42" s="514"/>
      <c r="K42" s="515"/>
      <c r="L42" s="515"/>
      <c r="M42" s="515"/>
      <c r="N42" s="515"/>
    </row>
    <row r="43" spans="1:14" s="475" customFormat="1" ht="13.5" thickBot="1" x14ac:dyDescent="0.25">
      <c r="A43" s="597" t="s">
        <v>1049</v>
      </c>
      <c r="B43" s="598"/>
      <c r="C43" s="599" t="s">
        <v>856</v>
      </c>
      <c r="D43" s="600">
        <v>2019</v>
      </c>
      <c r="E43" s="600" t="s">
        <v>1123</v>
      </c>
      <c r="F43" s="600" t="s">
        <v>1932</v>
      </c>
      <c r="G43" s="600" t="s">
        <v>1933</v>
      </c>
      <c r="H43" s="600" t="s">
        <v>1882</v>
      </c>
      <c r="I43" s="616" t="s">
        <v>1934</v>
      </c>
      <c r="J43" s="514"/>
      <c r="K43" s="515"/>
      <c r="L43" s="515"/>
      <c r="M43" s="515"/>
      <c r="N43" s="515"/>
    </row>
    <row r="44" spans="1:14" s="475" customFormat="1" ht="12.75" x14ac:dyDescent="0.2">
      <c r="A44" s="590" t="s">
        <v>1588</v>
      </c>
      <c r="B44" s="591" t="s">
        <v>1586</v>
      </c>
      <c r="C44" s="592" t="s">
        <v>1589</v>
      </c>
      <c r="D44" s="593">
        <v>2018</v>
      </c>
      <c r="E44" s="593" t="s">
        <v>1587</v>
      </c>
      <c r="F44" s="593" t="s">
        <v>1872</v>
      </c>
      <c r="G44" s="593" t="s">
        <v>1873</v>
      </c>
      <c r="H44" s="593" t="s">
        <v>1874</v>
      </c>
      <c r="I44" s="609" t="s">
        <v>1875</v>
      </c>
      <c r="J44" s="514"/>
      <c r="K44" s="515"/>
      <c r="L44" s="515"/>
      <c r="M44" s="515"/>
      <c r="N44" s="515"/>
    </row>
    <row r="45" spans="1:14" s="475" customFormat="1" ht="12.75" x14ac:dyDescent="0.2">
      <c r="A45" s="595" t="s">
        <v>1590</v>
      </c>
      <c r="B45" s="476" t="s">
        <v>1582</v>
      </c>
      <c r="C45" s="477" t="s">
        <v>1591</v>
      </c>
      <c r="D45" s="485">
        <v>2018</v>
      </c>
      <c r="E45" s="485" t="s">
        <v>1587</v>
      </c>
      <c r="F45" s="610" t="s">
        <v>1876</v>
      </c>
      <c r="G45" s="610" t="s">
        <v>1877</v>
      </c>
      <c r="H45" s="610" t="s">
        <v>1878</v>
      </c>
      <c r="I45" s="611" t="s">
        <v>1879</v>
      </c>
      <c r="J45" s="514"/>
      <c r="K45" s="515"/>
      <c r="L45" s="515"/>
      <c r="M45" s="515"/>
      <c r="N45" s="515"/>
    </row>
    <row r="46" spans="1:14" s="475" customFormat="1" ht="12.75" x14ac:dyDescent="0.2">
      <c r="A46" s="595" t="s">
        <v>32</v>
      </c>
      <c r="B46" s="476" t="s">
        <v>957</v>
      </c>
      <c r="C46" s="477" t="s">
        <v>1592</v>
      </c>
      <c r="D46" s="485">
        <v>2018</v>
      </c>
      <c r="E46" s="485" t="s">
        <v>1587</v>
      </c>
      <c r="F46" s="485" t="s">
        <v>1880</v>
      </c>
      <c r="G46" s="485" t="s">
        <v>1881</v>
      </c>
      <c r="H46" s="485" t="s">
        <v>1882</v>
      </c>
      <c r="I46" s="612" t="s">
        <v>1883</v>
      </c>
      <c r="J46" s="514"/>
      <c r="K46" s="515"/>
      <c r="L46" s="515"/>
      <c r="M46" s="515"/>
      <c r="N46" s="515"/>
    </row>
    <row r="47" spans="1:14" s="475" customFormat="1" ht="12.75" x14ac:dyDescent="0.2">
      <c r="A47" s="595" t="s">
        <v>1242</v>
      </c>
      <c r="B47" s="476" t="s">
        <v>1593</v>
      </c>
      <c r="C47" s="477"/>
      <c r="D47" s="485">
        <v>2018</v>
      </c>
      <c r="E47" s="485" t="s">
        <v>1123</v>
      </c>
      <c r="F47" s="486" t="s">
        <v>1884</v>
      </c>
      <c r="G47" s="486" t="s">
        <v>1885</v>
      </c>
      <c r="H47" s="613">
        <v>0.70799999999999996</v>
      </c>
      <c r="I47" s="596" t="s">
        <v>1886</v>
      </c>
      <c r="J47" s="514"/>
      <c r="K47" s="515"/>
      <c r="L47" s="515"/>
      <c r="M47" s="515"/>
      <c r="N47" s="515"/>
    </row>
    <row r="48" spans="1:14" s="475" customFormat="1" ht="12.75" x14ac:dyDescent="0.2">
      <c r="A48" s="595" t="s">
        <v>1254</v>
      </c>
      <c r="B48" s="476" t="s">
        <v>875</v>
      </c>
      <c r="C48" s="477" t="s">
        <v>1594</v>
      </c>
      <c r="D48" s="485">
        <v>2018</v>
      </c>
      <c r="E48" s="485" t="s">
        <v>1123</v>
      </c>
      <c r="F48" s="485" t="s">
        <v>1887</v>
      </c>
      <c r="G48" s="485" t="s">
        <v>1888</v>
      </c>
      <c r="H48" s="485" t="s">
        <v>1889</v>
      </c>
      <c r="I48" s="612" t="s">
        <v>1890</v>
      </c>
      <c r="J48" s="514"/>
      <c r="K48" s="515"/>
      <c r="L48" s="515"/>
      <c r="M48" s="515"/>
      <c r="N48" s="515"/>
    </row>
    <row r="49" spans="1:14" s="475" customFormat="1" ht="12.75" x14ac:dyDescent="0.2">
      <c r="A49" s="595" t="s">
        <v>30</v>
      </c>
      <c r="B49" s="476" t="s">
        <v>862</v>
      </c>
      <c r="C49" s="477" t="s">
        <v>1595</v>
      </c>
      <c r="D49" s="485">
        <v>2018</v>
      </c>
      <c r="E49" s="485" t="s">
        <v>1123</v>
      </c>
      <c r="F49" s="485" t="s">
        <v>1891</v>
      </c>
      <c r="G49" s="485" t="s">
        <v>1892</v>
      </c>
      <c r="H49" s="485" t="s">
        <v>1893</v>
      </c>
      <c r="I49" s="612" t="s">
        <v>1894</v>
      </c>
      <c r="J49" s="514"/>
      <c r="K49" s="515"/>
      <c r="L49" s="515"/>
      <c r="M49" s="515"/>
      <c r="N49" s="515"/>
    </row>
    <row r="50" spans="1:14" s="475" customFormat="1" ht="12.75" x14ac:dyDescent="0.2">
      <c r="A50" s="595" t="s">
        <v>1127</v>
      </c>
      <c r="B50" s="476" t="s">
        <v>1583</v>
      </c>
      <c r="C50" s="477" t="s">
        <v>1596</v>
      </c>
      <c r="D50" s="485">
        <v>2018</v>
      </c>
      <c r="E50" s="485" t="s">
        <v>1123</v>
      </c>
      <c r="F50" s="485" t="s">
        <v>1895</v>
      </c>
      <c r="G50" s="485" t="s">
        <v>1896</v>
      </c>
      <c r="H50" s="485" t="s">
        <v>1897</v>
      </c>
      <c r="I50" s="612" t="s">
        <v>1898</v>
      </c>
      <c r="J50" s="514"/>
      <c r="K50" s="515"/>
      <c r="L50" s="515"/>
      <c r="M50" s="515"/>
      <c r="N50" s="515"/>
    </row>
    <row r="51" spans="1:14" s="475" customFormat="1" ht="12.75" x14ac:dyDescent="0.2">
      <c r="A51" s="595" t="s">
        <v>1049</v>
      </c>
      <c r="B51" s="476" t="s">
        <v>856</v>
      </c>
      <c r="C51" s="477" t="s">
        <v>1597</v>
      </c>
      <c r="D51" s="485">
        <v>2018</v>
      </c>
      <c r="E51" s="485" t="s">
        <v>1123</v>
      </c>
      <c r="F51" s="485" t="s">
        <v>1899</v>
      </c>
      <c r="G51" s="485" t="s">
        <v>1900</v>
      </c>
      <c r="H51" s="485" t="s">
        <v>1901</v>
      </c>
      <c r="I51" s="612" t="s">
        <v>1902</v>
      </c>
      <c r="J51" s="516"/>
      <c r="K51" s="515"/>
      <c r="L51" s="515"/>
      <c r="M51" s="515"/>
      <c r="N51" s="515"/>
    </row>
    <row r="52" spans="1:14" s="475" customFormat="1" ht="12.75" x14ac:dyDescent="0.2">
      <c r="A52" s="595" t="s">
        <v>1126</v>
      </c>
      <c r="B52" s="476" t="s">
        <v>1585</v>
      </c>
      <c r="C52" s="477" t="s">
        <v>1598</v>
      </c>
      <c r="D52" s="485">
        <v>2018</v>
      </c>
      <c r="E52" s="485" t="s">
        <v>1123</v>
      </c>
      <c r="F52" s="485" t="s">
        <v>1904</v>
      </c>
      <c r="G52" s="485" t="s">
        <v>1905</v>
      </c>
      <c r="H52" s="485" t="s">
        <v>1906</v>
      </c>
      <c r="I52" s="612" t="s">
        <v>1907</v>
      </c>
      <c r="J52" s="516"/>
      <c r="K52" s="515"/>
      <c r="L52" s="515"/>
      <c r="M52" s="515"/>
      <c r="N52" s="515"/>
    </row>
    <row r="53" spans="1:14" s="475" customFormat="1" ht="13.5" thickBot="1" x14ac:dyDescent="0.25">
      <c r="A53" s="597" t="s">
        <v>1684</v>
      </c>
      <c r="B53" s="598" t="s">
        <v>1685</v>
      </c>
      <c r="C53" s="599" t="s">
        <v>1686</v>
      </c>
      <c r="D53" s="600">
        <v>2018</v>
      </c>
      <c r="E53" s="600" t="s">
        <v>1587</v>
      </c>
      <c r="F53" s="614">
        <v>0.78500000000000003</v>
      </c>
      <c r="G53" s="614">
        <v>0.72599999999999998</v>
      </c>
      <c r="H53" s="614">
        <v>0.66200000000000003</v>
      </c>
      <c r="I53" s="615">
        <v>0.72399999999999998</v>
      </c>
      <c r="J53" s="516"/>
      <c r="K53" s="515"/>
      <c r="L53" s="515"/>
      <c r="M53" s="515"/>
      <c r="N53" s="515"/>
    </row>
    <row r="54" spans="1:14" s="475" customFormat="1" ht="12.75" x14ac:dyDescent="0.2">
      <c r="A54" s="475" t="s">
        <v>1986</v>
      </c>
    </row>
    <row r="55" spans="1:14" s="475" customFormat="1" ht="12.75" x14ac:dyDescent="0.2"/>
    <row r="56" spans="1:14" s="475" customFormat="1" ht="12.75" x14ac:dyDescent="0.2"/>
    <row r="57" spans="1:14" x14ac:dyDescent="0.25">
      <c r="A57" s="327" t="s">
        <v>1417</v>
      </c>
      <c r="B57" s="327" t="s">
        <v>1500</v>
      </c>
      <c r="C57" s="327" t="s">
        <v>1</v>
      </c>
      <c r="D57" s="327" t="s">
        <v>1389</v>
      </c>
      <c r="E57" s="327" t="s">
        <v>1497</v>
      </c>
      <c r="F57" s="327" t="s">
        <v>1498</v>
      </c>
    </row>
    <row r="58" spans="1:14" x14ac:dyDescent="0.25">
      <c r="A58" s="327" t="s">
        <v>1383</v>
      </c>
      <c r="B58" s="327">
        <v>2019</v>
      </c>
      <c r="C58" s="621">
        <v>0.33700000000000002</v>
      </c>
      <c r="D58" s="621">
        <v>0.46600000000000003</v>
      </c>
      <c r="E58" s="621">
        <v>0.70299999999999996</v>
      </c>
      <c r="F58" s="621">
        <v>0.502</v>
      </c>
    </row>
    <row r="59" spans="1:14" x14ac:dyDescent="0.25">
      <c r="A59" s="327" t="s">
        <v>1383</v>
      </c>
      <c r="B59" s="327">
        <v>2021</v>
      </c>
      <c r="C59" s="621">
        <v>0.17599999999999999</v>
      </c>
      <c r="D59" s="621">
        <v>0.41199999999999998</v>
      </c>
      <c r="E59" s="621">
        <v>0.72499999999999998</v>
      </c>
      <c r="F59" s="621">
        <v>0.438</v>
      </c>
    </row>
    <row r="60" spans="1:14" x14ac:dyDescent="0.25">
      <c r="A60" s="327" t="s">
        <v>1257</v>
      </c>
      <c r="B60" s="327">
        <v>2019</v>
      </c>
      <c r="C60" s="621">
        <v>0.32700000000000001</v>
      </c>
      <c r="D60" s="621">
        <v>0.49399999999999999</v>
      </c>
      <c r="E60" s="621">
        <v>0.68</v>
      </c>
      <c r="F60" s="621">
        <v>0.5</v>
      </c>
    </row>
    <row r="61" spans="1:14" x14ac:dyDescent="0.25">
      <c r="A61" s="576" t="s">
        <v>1257</v>
      </c>
      <c r="B61" s="327">
        <v>2022</v>
      </c>
      <c r="C61" s="621">
        <v>0.30399999999999999</v>
      </c>
      <c r="D61" s="621">
        <v>0.504</v>
      </c>
      <c r="E61" s="621">
        <v>0.68799999999999994</v>
      </c>
      <c r="F61" s="622">
        <v>0.499</v>
      </c>
    </row>
    <row r="62" spans="1:14" x14ac:dyDescent="0.25">
      <c r="A62" s="327" t="s">
        <v>1242</v>
      </c>
      <c r="B62" s="327">
        <v>2018</v>
      </c>
      <c r="C62" s="621">
        <v>0.33800000000000002</v>
      </c>
      <c r="D62" s="621">
        <v>0.81299999999999994</v>
      </c>
      <c r="E62" s="622">
        <v>0.70799999999999996</v>
      </c>
      <c r="F62" s="622">
        <v>0.62</v>
      </c>
    </row>
    <row r="63" spans="1:14" x14ac:dyDescent="0.25">
      <c r="A63" s="327" t="s">
        <v>1242</v>
      </c>
      <c r="B63" s="327">
        <v>2021</v>
      </c>
      <c r="C63" s="622">
        <v>0.31837500000000002</v>
      </c>
      <c r="D63" s="622">
        <v>0.59800000000000009</v>
      </c>
      <c r="E63" s="622">
        <v>0.69</v>
      </c>
      <c r="F63" s="622">
        <v>0.53545833333333337</v>
      </c>
    </row>
    <row r="64" spans="1:14" x14ac:dyDescent="0.25">
      <c r="A64" s="327" t="s">
        <v>1051</v>
      </c>
      <c r="B64" s="327">
        <v>2018</v>
      </c>
      <c r="C64" s="621">
        <v>0.27400000000000002</v>
      </c>
      <c r="D64" s="621">
        <v>0.48199999999999998</v>
      </c>
      <c r="E64" s="621">
        <v>0.59499999999999997</v>
      </c>
      <c r="F64" s="621">
        <v>0.45</v>
      </c>
    </row>
    <row r="65" spans="1:6" x14ac:dyDescent="0.25">
      <c r="A65" s="327" t="s">
        <v>1051</v>
      </c>
      <c r="B65" s="327">
        <v>2019</v>
      </c>
      <c r="C65" s="621">
        <v>0.28199999999999997</v>
      </c>
      <c r="D65" s="621">
        <v>0.48499999999999999</v>
      </c>
      <c r="E65" s="621">
        <v>0.70399999999999996</v>
      </c>
      <c r="F65" s="621">
        <v>0.49</v>
      </c>
    </row>
    <row r="66" spans="1:6" x14ac:dyDescent="0.25">
      <c r="A66" s="327" t="s">
        <v>1051</v>
      </c>
      <c r="B66" s="327">
        <v>2020</v>
      </c>
      <c r="C66" s="622">
        <v>0.32900000000000001</v>
      </c>
      <c r="D66" s="622">
        <v>0.434</v>
      </c>
      <c r="E66" s="622">
        <v>0.68799999999999994</v>
      </c>
      <c r="F66" s="622">
        <v>0.48366666666666669</v>
      </c>
    </row>
    <row r="67" spans="1:6" x14ac:dyDescent="0.25">
      <c r="A67" s="327" t="s">
        <v>1051</v>
      </c>
      <c r="B67" s="327">
        <v>2021</v>
      </c>
      <c r="C67" s="621">
        <v>0.315</v>
      </c>
      <c r="D67" s="621">
        <v>0.439</v>
      </c>
      <c r="E67" s="621">
        <v>0.61199999999999999</v>
      </c>
      <c r="F67" s="621">
        <v>0.45500000000000002</v>
      </c>
    </row>
    <row r="68" spans="1:6" x14ac:dyDescent="0.25">
      <c r="A68" s="576" t="s">
        <v>1051</v>
      </c>
      <c r="B68" s="327">
        <v>2022</v>
      </c>
      <c r="C68" s="623">
        <v>0.28399999999999997</v>
      </c>
      <c r="D68" s="623">
        <v>0.45800000000000002</v>
      </c>
      <c r="E68" s="623">
        <v>0.61199999999999999</v>
      </c>
      <c r="F68" s="624">
        <v>0.45100000000000001</v>
      </c>
    </row>
    <row r="69" spans="1:6" x14ac:dyDescent="0.25">
      <c r="A69" s="327" t="s">
        <v>1590</v>
      </c>
      <c r="B69" s="327">
        <v>2018</v>
      </c>
      <c r="C69" s="621">
        <v>0.16800000000000001</v>
      </c>
      <c r="D69" s="621">
        <v>0.128</v>
      </c>
      <c r="E69" s="621">
        <v>0.42699999999999999</v>
      </c>
      <c r="F69" s="621">
        <v>0.24099999999999999</v>
      </c>
    </row>
    <row r="70" spans="1:6" x14ac:dyDescent="0.25">
      <c r="A70" s="327" t="s">
        <v>1590</v>
      </c>
      <c r="B70" s="327">
        <v>2021</v>
      </c>
      <c r="C70" s="622">
        <v>0.106</v>
      </c>
      <c r="D70" s="622">
        <v>7.3999999999999996E-2</v>
      </c>
      <c r="E70" s="622">
        <v>0.64900000000000002</v>
      </c>
      <c r="F70" s="622">
        <v>0.27600000000000002</v>
      </c>
    </row>
    <row r="71" spans="1:6" x14ac:dyDescent="0.25">
      <c r="A71" s="327" t="s">
        <v>1679</v>
      </c>
      <c r="B71" s="327">
        <v>2019</v>
      </c>
      <c r="C71" s="621">
        <v>0.88100000000000001</v>
      </c>
      <c r="D71" s="621">
        <v>0.76100000000000001</v>
      </c>
      <c r="E71" s="621">
        <v>0.69399999999999995</v>
      </c>
      <c r="F71" s="621">
        <v>0.77900000000000003</v>
      </c>
    </row>
    <row r="72" spans="1:6" x14ac:dyDescent="0.25">
      <c r="A72" s="576" t="s">
        <v>1679</v>
      </c>
      <c r="B72" s="327">
        <v>2022</v>
      </c>
      <c r="C72" s="621">
        <v>0.81</v>
      </c>
      <c r="D72" s="621">
        <v>0.879</v>
      </c>
      <c r="E72" s="621">
        <v>0.64400000000000002</v>
      </c>
      <c r="F72" s="622">
        <v>0.77800000000000002</v>
      </c>
    </row>
    <row r="73" spans="1:6" x14ac:dyDescent="0.25">
      <c r="A73" s="327" t="s">
        <v>30</v>
      </c>
      <c r="B73" s="327">
        <v>2018</v>
      </c>
      <c r="C73" s="621">
        <v>0.33600000000000002</v>
      </c>
      <c r="D73" s="621">
        <v>0.57099999999999995</v>
      </c>
      <c r="E73" s="621">
        <v>0.46400000000000002</v>
      </c>
      <c r="F73" s="621">
        <v>0.45700000000000002</v>
      </c>
    </row>
    <row r="74" spans="1:6" x14ac:dyDescent="0.25">
      <c r="A74" s="327" t="s">
        <v>30</v>
      </c>
      <c r="B74" s="327">
        <v>2021</v>
      </c>
      <c r="C74" s="621">
        <v>0.37</v>
      </c>
      <c r="D74" s="621">
        <v>0.58699999999999997</v>
      </c>
      <c r="E74" s="621">
        <v>0.57299999999999995</v>
      </c>
      <c r="F74" s="622">
        <v>0.51</v>
      </c>
    </row>
    <row r="75" spans="1:6" x14ac:dyDescent="0.25">
      <c r="A75" s="327" t="s">
        <v>1052</v>
      </c>
      <c r="B75" s="327">
        <v>2020</v>
      </c>
      <c r="C75" s="621">
        <v>0.34200000000000003</v>
      </c>
      <c r="D75" s="621">
        <v>0.45900000000000002</v>
      </c>
      <c r="E75" s="622">
        <v>0.69299999999999995</v>
      </c>
      <c r="F75" s="622">
        <v>0.498</v>
      </c>
    </row>
    <row r="76" spans="1:6" x14ac:dyDescent="0.25">
      <c r="A76" s="327" t="s">
        <v>2</v>
      </c>
      <c r="B76" s="327">
        <v>2019</v>
      </c>
      <c r="C76" s="621">
        <v>0.41099999999999998</v>
      </c>
      <c r="D76" s="621">
        <v>0.72899999999999998</v>
      </c>
      <c r="E76" s="621">
        <v>0.69199999999999995</v>
      </c>
      <c r="F76" s="621">
        <v>0.61099999999999999</v>
      </c>
    </row>
    <row r="77" spans="1:6" x14ac:dyDescent="0.25">
      <c r="A77" s="327" t="s">
        <v>2</v>
      </c>
      <c r="B77" s="327">
        <v>2021</v>
      </c>
      <c r="C77" s="621">
        <v>0.04</v>
      </c>
      <c r="D77" s="621">
        <v>0.23899999999999999</v>
      </c>
      <c r="E77" s="621">
        <v>0.71199999999999997</v>
      </c>
      <c r="F77" s="622">
        <v>0.33</v>
      </c>
    </row>
    <row r="78" spans="1:6" x14ac:dyDescent="0.25">
      <c r="A78" s="327" t="s">
        <v>1127</v>
      </c>
      <c r="B78" s="327">
        <v>2018</v>
      </c>
      <c r="C78" s="621">
        <v>0.28899999999999998</v>
      </c>
      <c r="D78" s="621">
        <v>0.54900000000000004</v>
      </c>
      <c r="E78" s="621">
        <v>0.53</v>
      </c>
      <c r="F78" s="621">
        <v>0.45600000000000002</v>
      </c>
    </row>
    <row r="79" spans="1:6" x14ac:dyDescent="0.25">
      <c r="A79" s="327" t="s">
        <v>1127</v>
      </c>
      <c r="B79" s="327">
        <v>2021</v>
      </c>
      <c r="C79" s="622">
        <v>0.28399999999999997</v>
      </c>
      <c r="D79" s="622">
        <v>0.51500000000000001</v>
      </c>
      <c r="E79" s="622">
        <v>0.48899999999999999</v>
      </c>
      <c r="F79" s="622">
        <v>0.42899999999999999</v>
      </c>
    </row>
    <row r="80" spans="1:6" x14ac:dyDescent="0.25">
      <c r="A80" s="327" t="s">
        <v>1049</v>
      </c>
      <c r="B80" s="327">
        <v>2018</v>
      </c>
      <c r="C80" s="621">
        <v>7.2999999999999995E-2</v>
      </c>
      <c r="D80" s="621">
        <v>0.53600000000000003</v>
      </c>
      <c r="E80" s="621">
        <v>0.51400000000000001</v>
      </c>
      <c r="F80" s="621">
        <v>0.374</v>
      </c>
    </row>
    <row r="81" spans="1:6" x14ac:dyDescent="0.25">
      <c r="A81" s="327" t="s">
        <v>1049</v>
      </c>
      <c r="B81" s="327">
        <v>2019</v>
      </c>
      <c r="C81" s="621">
        <v>3.9E-2</v>
      </c>
      <c r="D81" s="621">
        <v>0.58799999999999997</v>
      </c>
      <c r="E81" s="621">
        <v>0.56999999999999995</v>
      </c>
      <c r="F81" s="621">
        <v>0.39900000000000002</v>
      </c>
    </row>
    <row r="82" spans="1:6" x14ac:dyDescent="0.25">
      <c r="A82" s="327" t="s">
        <v>1049</v>
      </c>
      <c r="B82" s="327">
        <v>2020</v>
      </c>
      <c r="C82" s="621">
        <v>5.0999999999999997E-2</v>
      </c>
      <c r="D82" s="621">
        <v>0.53300000000000003</v>
      </c>
      <c r="E82" s="622">
        <v>0.53800000000000003</v>
      </c>
      <c r="F82" s="622">
        <v>0.37400000000000005</v>
      </c>
    </row>
    <row r="83" spans="1:6" x14ac:dyDescent="0.25">
      <c r="A83" s="327" t="s">
        <v>1049</v>
      </c>
      <c r="B83" s="327">
        <v>2021</v>
      </c>
      <c r="C83" s="621">
        <v>5.3999999999999999E-2</v>
      </c>
      <c r="D83" s="621">
        <v>0.65800000000000003</v>
      </c>
      <c r="E83" s="621">
        <v>0.497</v>
      </c>
      <c r="F83" s="621">
        <v>0.40300000000000002</v>
      </c>
    </row>
    <row r="84" spans="1:6" x14ac:dyDescent="0.25">
      <c r="A84" s="327" t="s">
        <v>1049</v>
      </c>
      <c r="B84" s="327">
        <v>2022</v>
      </c>
      <c r="C84" s="623">
        <v>0.03</v>
      </c>
      <c r="D84" s="623">
        <v>0.53400000000000003</v>
      </c>
      <c r="E84" s="623">
        <v>0.496</v>
      </c>
      <c r="F84" s="624">
        <v>0.35299999999999998</v>
      </c>
    </row>
    <row r="85" spans="1:6" x14ac:dyDescent="0.25">
      <c r="A85" s="327" t="s">
        <v>32</v>
      </c>
      <c r="B85" s="327">
        <v>2018</v>
      </c>
      <c r="C85" s="621">
        <v>0.26800000000000002</v>
      </c>
      <c r="D85" s="621">
        <v>0.441</v>
      </c>
      <c r="E85" s="621">
        <v>0.56999999999999995</v>
      </c>
      <c r="F85" s="621">
        <v>0.42599999999999999</v>
      </c>
    </row>
    <row r="86" spans="1:6" x14ac:dyDescent="0.25">
      <c r="A86" s="327" t="s">
        <v>32</v>
      </c>
      <c r="B86" s="327">
        <v>2021</v>
      </c>
      <c r="C86" s="622">
        <v>0.26</v>
      </c>
      <c r="D86" s="622">
        <v>0.33800000000000002</v>
      </c>
      <c r="E86" s="622">
        <v>0.65600000000000003</v>
      </c>
      <c r="F86" s="622">
        <v>0.41799999999999998</v>
      </c>
    </row>
    <row r="87" spans="1:6" x14ac:dyDescent="0.25">
      <c r="A87" s="327" t="s">
        <v>1588</v>
      </c>
      <c r="B87" s="327">
        <v>2018</v>
      </c>
      <c r="C87" s="621">
        <v>0.32100000000000001</v>
      </c>
      <c r="D87" s="621">
        <v>0.27100000000000002</v>
      </c>
      <c r="E87" s="621">
        <v>0.61199999999999999</v>
      </c>
      <c r="F87" s="621">
        <v>0.40100000000000002</v>
      </c>
    </row>
    <row r="88" spans="1:6" x14ac:dyDescent="0.25">
      <c r="A88" s="327" t="s">
        <v>1588</v>
      </c>
      <c r="B88" s="327">
        <v>2021</v>
      </c>
      <c r="C88" s="621">
        <v>7.2999999999999995E-2</v>
      </c>
      <c r="D88" s="621">
        <v>0.20200000000000001</v>
      </c>
      <c r="E88" s="621">
        <v>0.66700000000000004</v>
      </c>
      <c r="F88" s="621">
        <v>0.314</v>
      </c>
    </row>
    <row r="89" spans="1:6" x14ac:dyDescent="0.25">
      <c r="A89" s="327" t="s">
        <v>1126</v>
      </c>
      <c r="B89" s="327">
        <v>2018</v>
      </c>
      <c r="C89" s="621">
        <v>0.16</v>
      </c>
      <c r="D89" s="621">
        <v>0.68899999999999995</v>
      </c>
      <c r="E89" s="621">
        <v>0.46</v>
      </c>
      <c r="F89" s="621">
        <v>0.436</v>
      </c>
    </row>
    <row r="90" spans="1:6" x14ac:dyDescent="0.25">
      <c r="A90" s="327" t="s">
        <v>1126</v>
      </c>
      <c r="B90" s="327">
        <v>2021</v>
      </c>
      <c r="C90" s="621">
        <v>0.04</v>
      </c>
      <c r="D90" s="621">
        <v>0.66300000000000003</v>
      </c>
      <c r="E90" s="621">
        <v>0.629</v>
      </c>
      <c r="F90" s="621">
        <v>0.44400000000000001</v>
      </c>
    </row>
    <row r="91" spans="1:6" x14ac:dyDescent="0.25">
      <c r="A91" s="327" t="s">
        <v>1684</v>
      </c>
      <c r="B91" s="327">
        <v>2018</v>
      </c>
      <c r="C91" s="622">
        <v>0.78500000000000003</v>
      </c>
      <c r="D91" s="622">
        <v>0.72599999999999998</v>
      </c>
      <c r="E91" s="622">
        <v>0.66200000000000003</v>
      </c>
      <c r="F91" s="622">
        <v>0.72399999999999998</v>
      </c>
    </row>
    <row r="92" spans="1:6" x14ac:dyDescent="0.25">
      <c r="A92" s="327" t="s">
        <v>1688</v>
      </c>
      <c r="B92" s="327">
        <v>2020</v>
      </c>
      <c r="C92" s="622">
        <v>0.66716666666666669</v>
      </c>
      <c r="D92" s="622">
        <v>0.82758333333333345</v>
      </c>
      <c r="E92" s="622">
        <v>0.67200000000000004</v>
      </c>
      <c r="F92" s="622">
        <v>0.72225000000000017</v>
      </c>
    </row>
    <row r="93" spans="1:6" x14ac:dyDescent="0.25">
      <c r="A93" s="327" t="s">
        <v>1681</v>
      </c>
      <c r="B93" s="327">
        <v>2019</v>
      </c>
      <c r="C93" s="621">
        <v>0.629</v>
      </c>
      <c r="D93" s="621">
        <v>0.60199999999999998</v>
      </c>
      <c r="E93" s="621">
        <v>0.67900000000000005</v>
      </c>
      <c r="F93" s="621">
        <v>0.63700000000000001</v>
      </c>
    </row>
    <row r="94" spans="1:6" x14ac:dyDescent="0.25">
      <c r="A94" s="576" t="s">
        <v>1681</v>
      </c>
      <c r="B94" s="327">
        <v>2022</v>
      </c>
      <c r="C94" s="621">
        <v>0.43</v>
      </c>
      <c r="D94" s="621">
        <v>0.373</v>
      </c>
      <c r="E94" s="621">
        <v>0.68899999999999995</v>
      </c>
      <c r="F94" s="622">
        <v>0.497</v>
      </c>
    </row>
  </sheetData>
  <autoFilter ref="A57:F94"/>
  <sortState ref="A47:F78">
    <sortCondition ref="A47:A78"/>
    <sortCondition ref="B47:B78"/>
  </sortState>
  <mergeCells count="20">
    <mergeCell ref="E5:E6"/>
    <mergeCell ref="D5:D6"/>
    <mergeCell ref="B5:B6"/>
    <mergeCell ref="A5:A6"/>
    <mergeCell ref="K5:N5"/>
    <mergeCell ref="J5:J6"/>
    <mergeCell ref="I5:I6"/>
    <mergeCell ref="H5:H6"/>
    <mergeCell ref="G5:G6"/>
    <mergeCell ref="F5:F6"/>
    <mergeCell ref="C5:C6"/>
    <mergeCell ref="G20:G21"/>
    <mergeCell ref="H20:H21"/>
    <mergeCell ref="I20:I21"/>
    <mergeCell ref="A20:A21"/>
    <mergeCell ref="B20:B21"/>
    <mergeCell ref="D20:D21"/>
    <mergeCell ref="E20:E21"/>
    <mergeCell ref="F20:F21"/>
    <mergeCell ref="C20:C21"/>
  </mergeCells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  <ignoredErrors>
    <ignoredError sqref="H7:H11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311"/>
  <sheetViews>
    <sheetView topLeftCell="A263" zoomScale="85" zoomScaleNormal="85" workbookViewId="0">
      <selection activeCell="V15" sqref="M9:V15"/>
    </sheetView>
  </sheetViews>
  <sheetFormatPr defaultColWidth="9" defaultRowHeight="12.75" x14ac:dyDescent="0.2"/>
  <cols>
    <col min="1" max="1" width="35.5" style="26" customWidth="1"/>
    <col min="2" max="2" width="30.25" style="87" customWidth="1"/>
    <col min="3" max="5" width="8" style="104" customWidth="1"/>
    <col min="6" max="6" width="8" style="27" customWidth="1"/>
    <col min="7" max="7" width="8" style="104" customWidth="1"/>
    <col min="8" max="8" width="8" style="27" customWidth="1"/>
    <col min="9" max="9" width="8" style="104" customWidth="1"/>
    <col min="10" max="10" width="8" style="27" customWidth="1"/>
    <col min="11" max="12" width="8" style="104" customWidth="1"/>
    <col min="13" max="14" width="8" style="27" customWidth="1"/>
    <col min="15" max="16" width="8" style="104" customWidth="1"/>
    <col min="17" max="18" width="8" style="27" customWidth="1"/>
    <col min="19" max="20" width="7.75" style="104" customWidth="1"/>
    <col min="21" max="24" width="7.75" style="27" customWidth="1"/>
    <col min="25" max="25" width="16.875" style="27" bestFit="1" customWidth="1"/>
    <col min="26" max="26" width="7.75" style="27" customWidth="1"/>
    <col min="27" max="1024" width="10.75" style="26" customWidth="1"/>
    <col min="1025" max="16384" width="9" style="26"/>
  </cols>
  <sheetData>
    <row r="1" spans="1:1005" x14ac:dyDescent="0.2">
      <c r="A1" s="26" t="s">
        <v>1520</v>
      </c>
      <c r="B1" s="86"/>
    </row>
    <row r="2" spans="1:1005" x14ac:dyDescent="0.2">
      <c r="A2" s="86" t="s">
        <v>1293</v>
      </c>
      <c r="B2" s="86"/>
    </row>
    <row r="4" spans="1:1005" s="86" customFormat="1" ht="15.75" x14ac:dyDescent="0.25">
      <c r="A4" s="28" t="s">
        <v>1414</v>
      </c>
      <c r="B4" s="88"/>
      <c r="C4" s="89">
        <v>2005</v>
      </c>
      <c r="D4" s="89">
        <v>2006</v>
      </c>
      <c r="E4" s="89">
        <v>2007</v>
      </c>
      <c r="F4" s="90">
        <v>2008</v>
      </c>
      <c r="G4" s="89">
        <v>2009</v>
      </c>
      <c r="H4" s="90">
        <v>2010</v>
      </c>
      <c r="I4" s="89">
        <v>2011</v>
      </c>
      <c r="J4" s="90">
        <v>2012</v>
      </c>
      <c r="K4" s="89">
        <v>2013</v>
      </c>
      <c r="L4" s="89">
        <v>2014</v>
      </c>
      <c r="M4" s="90">
        <v>2015</v>
      </c>
      <c r="N4" s="90">
        <v>2015</v>
      </c>
      <c r="O4" s="89">
        <v>2016</v>
      </c>
      <c r="P4" s="89">
        <v>2017</v>
      </c>
      <c r="Q4" s="90">
        <v>2018</v>
      </c>
      <c r="R4" s="90">
        <v>2018</v>
      </c>
      <c r="S4" s="89">
        <v>2019</v>
      </c>
      <c r="T4" s="89">
        <v>2020</v>
      </c>
      <c r="U4" s="90">
        <v>2021</v>
      </c>
      <c r="V4" s="90">
        <v>2021</v>
      </c>
      <c r="W4" s="90"/>
      <c r="X4" s="90"/>
      <c r="Y4" s="90"/>
      <c r="Z4" s="90"/>
    </row>
    <row r="5" spans="1:1005" s="86" customFormat="1" ht="14.25" x14ac:dyDescent="0.2">
      <c r="A5" s="148" t="s">
        <v>1415</v>
      </c>
      <c r="B5" s="247"/>
      <c r="C5" s="248"/>
      <c r="D5" s="248"/>
      <c r="E5" s="248"/>
      <c r="F5" s="249"/>
      <c r="G5" s="248"/>
      <c r="H5" s="249"/>
      <c r="I5" s="248"/>
      <c r="J5" s="249"/>
      <c r="K5" s="248"/>
      <c r="L5" s="248"/>
      <c r="M5" s="250" t="s">
        <v>324</v>
      </c>
      <c r="N5" s="250" t="s">
        <v>325</v>
      </c>
      <c r="O5" s="248"/>
      <c r="P5" s="248"/>
      <c r="Q5" s="249" t="s">
        <v>324</v>
      </c>
      <c r="R5" s="249" t="s">
        <v>325</v>
      </c>
      <c r="S5" s="248"/>
      <c r="T5" s="248"/>
      <c r="U5" s="249" t="s">
        <v>324</v>
      </c>
      <c r="V5" s="251" t="s">
        <v>325</v>
      </c>
      <c r="W5" s="90"/>
      <c r="X5" s="90"/>
      <c r="Y5" s="90"/>
      <c r="Z5" s="90"/>
    </row>
    <row r="6" spans="1:1005" s="86" customFormat="1" ht="14.25" x14ac:dyDescent="0.2">
      <c r="A6" s="160" t="s">
        <v>1416</v>
      </c>
      <c r="B6" s="252"/>
      <c r="C6" s="253"/>
      <c r="D6" s="253"/>
      <c r="E6" s="253"/>
      <c r="F6" s="254">
        <v>26</v>
      </c>
      <c r="G6" s="253"/>
      <c r="H6" s="254">
        <v>26</v>
      </c>
      <c r="I6" s="253"/>
      <c r="J6" s="254">
        <v>26</v>
      </c>
      <c r="K6" s="253"/>
      <c r="L6" s="253"/>
      <c r="M6" s="254">
        <v>26</v>
      </c>
      <c r="N6" s="254">
        <v>26</v>
      </c>
      <c r="O6" s="253"/>
      <c r="P6" s="253"/>
      <c r="Q6" s="255">
        <v>28</v>
      </c>
      <c r="R6" s="255">
        <v>28</v>
      </c>
      <c r="S6" s="253"/>
      <c r="T6" s="253"/>
      <c r="U6" s="255">
        <v>28</v>
      </c>
      <c r="V6" s="256">
        <v>28</v>
      </c>
      <c r="W6" s="90"/>
      <c r="X6" s="90"/>
      <c r="Y6" s="90"/>
      <c r="Z6" s="90"/>
    </row>
    <row r="7" spans="1:1005" s="86" customFormat="1" ht="14.25" x14ac:dyDescent="0.2">
      <c r="A7" s="11"/>
      <c r="B7" s="88"/>
      <c r="C7" s="89"/>
      <c r="D7" s="89"/>
      <c r="E7" s="89"/>
      <c r="F7" s="92"/>
      <c r="G7" s="89"/>
      <c r="H7" s="92"/>
      <c r="I7" s="89"/>
      <c r="J7" s="92"/>
      <c r="K7" s="89"/>
      <c r="L7" s="89"/>
      <c r="M7" s="92"/>
      <c r="N7" s="92"/>
      <c r="O7" s="89"/>
      <c r="P7" s="89"/>
      <c r="Q7" s="90"/>
      <c r="R7" s="90"/>
      <c r="S7" s="89"/>
      <c r="T7" s="89"/>
      <c r="U7" s="90"/>
      <c r="V7" s="90"/>
      <c r="W7" s="90"/>
      <c r="X7" s="90"/>
      <c r="Y7" s="90"/>
      <c r="Z7" s="90"/>
    </row>
    <row r="8" spans="1:1005" ht="15" x14ac:dyDescent="0.25">
      <c r="A8" s="10" t="s">
        <v>1413</v>
      </c>
      <c r="B8" s="94"/>
      <c r="C8" s="95"/>
      <c r="D8" s="95"/>
      <c r="E8" s="95"/>
      <c r="F8" s="96"/>
      <c r="G8" s="95"/>
      <c r="H8" s="96"/>
      <c r="I8" s="95"/>
      <c r="J8" s="96"/>
      <c r="K8" s="97"/>
      <c r="L8" s="98"/>
      <c r="O8" s="99"/>
      <c r="P8" s="99"/>
      <c r="Q8" s="100"/>
      <c r="R8" s="100"/>
      <c r="S8" s="99"/>
      <c r="T8" s="99"/>
      <c r="U8" s="100"/>
      <c r="V8" s="100"/>
      <c r="W8" s="100"/>
      <c r="X8" s="100"/>
      <c r="Y8" s="100"/>
      <c r="Z8" s="100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1"/>
      <c r="ACW8" s="101"/>
      <c r="ACX8" s="101"/>
      <c r="ACY8" s="101"/>
      <c r="ACZ8" s="101"/>
      <c r="ADA8" s="101"/>
      <c r="ADB8" s="101"/>
      <c r="ADC8" s="101"/>
      <c r="ADD8" s="101"/>
      <c r="ADE8" s="101"/>
      <c r="ADF8" s="101"/>
      <c r="ADG8" s="101"/>
      <c r="ADH8" s="101"/>
      <c r="ADI8" s="101"/>
      <c r="ADJ8" s="101"/>
      <c r="ADK8" s="101"/>
      <c r="ADL8" s="101"/>
      <c r="ADM8" s="101"/>
      <c r="ADN8" s="101"/>
      <c r="ADO8" s="101"/>
      <c r="ADP8" s="101"/>
      <c r="ADQ8" s="101"/>
      <c r="ADR8" s="101"/>
      <c r="ADS8" s="101"/>
      <c r="ADT8" s="101"/>
      <c r="ADU8" s="101"/>
      <c r="ADV8" s="101"/>
      <c r="ADW8" s="101"/>
      <c r="ADX8" s="101"/>
      <c r="ADY8" s="101"/>
      <c r="ADZ8" s="101"/>
      <c r="AEA8" s="101"/>
      <c r="AEB8" s="101"/>
      <c r="AEC8" s="101"/>
      <c r="AED8" s="101"/>
      <c r="AEE8" s="101"/>
      <c r="AEF8" s="101"/>
      <c r="AEG8" s="101"/>
      <c r="AEH8" s="101"/>
      <c r="AEI8" s="101"/>
      <c r="AEJ8" s="101"/>
      <c r="AEK8" s="101"/>
      <c r="AEL8" s="101"/>
      <c r="AEM8" s="101"/>
      <c r="AEN8" s="101"/>
      <c r="AEO8" s="101"/>
      <c r="AEP8" s="101"/>
      <c r="AEQ8" s="101"/>
      <c r="AER8" s="101"/>
      <c r="AES8" s="101"/>
      <c r="AET8" s="101"/>
      <c r="AEU8" s="101"/>
      <c r="AEV8" s="101"/>
      <c r="AEW8" s="101"/>
      <c r="AEX8" s="101"/>
      <c r="AEY8" s="101"/>
      <c r="AEZ8" s="101"/>
      <c r="AFA8" s="101"/>
      <c r="AFB8" s="101"/>
      <c r="AFC8" s="101"/>
      <c r="AFD8" s="101"/>
      <c r="AFE8" s="101"/>
      <c r="AFF8" s="101"/>
      <c r="AFG8" s="101"/>
      <c r="AFH8" s="101"/>
      <c r="AFI8" s="101"/>
      <c r="AFJ8" s="101"/>
      <c r="AFK8" s="101"/>
      <c r="AFL8" s="101"/>
      <c r="AFM8" s="101"/>
      <c r="AFN8" s="101"/>
      <c r="AFO8" s="101"/>
      <c r="AFP8" s="101"/>
      <c r="AFQ8" s="101"/>
      <c r="AFR8" s="101"/>
      <c r="AFS8" s="101"/>
      <c r="AFT8" s="101"/>
      <c r="AFU8" s="101"/>
      <c r="AFV8" s="101"/>
      <c r="AFW8" s="101"/>
      <c r="AFX8" s="101"/>
      <c r="AFY8" s="101"/>
      <c r="AFZ8" s="101"/>
      <c r="AGA8" s="101"/>
      <c r="AGB8" s="101"/>
      <c r="AGC8" s="101"/>
      <c r="AGD8" s="101"/>
      <c r="AGE8" s="101"/>
      <c r="AGF8" s="101"/>
      <c r="AGG8" s="101"/>
      <c r="AGH8" s="101"/>
      <c r="AGI8" s="101"/>
      <c r="AGJ8" s="101"/>
      <c r="AGK8" s="101"/>
      <c r="AGL8" s="101"/>
      <c r="AGM8" s="101"/>
      <c r="AGN8" s="101"/>
      <c r="AGO8" s="101"/>
      <c r="AGP8" s="101"/>
      <c r="AGQ8" s="101"/>
      <c r="AGR8" s="101"/>
      <c r="AGS8" s="101"/>
      <c r="AGT8" s="101"/>
      <c r="AGU8" s="101"/>
      <c r="AGV8" s="101"/>
      <c r="AGW8" s="101"/>
      <c r="AGX8" s="101"/>
      <c r="AGY8" s="101"/>
      <c r="AGZ8" s="101"/>
      <c r="AHA8" s="101"/>
      <c r="AHB8" s="101"/>
      <c r="AHC8" s="101"/>
      <c r="AHD8" s="101"/>
      <c r="AHE8" s="101"/>
      <c r="AHF8" s="101"/>
      <c r="AHG8" s="101"/>
      <c r="AHH8" s="101"/>
      <c r="AHI8" s="101"/>
      <c r="AHJ8" s="101"/>
      <c r="AHK8" s="101"/>
      <c r="AHL8" s="101"/>
      <c r="AHM8" s="101"/>
      <c r="AHN8" s="101"/>
      <c r="AHO8" s="101"/>
      <c r="AHP8" s="101"/>
      <c r="AHQ8" s="101"/>
      <c r="AHR8" s="101"/>
      <c r="AHS8" s="101"/>
      <c r="AHT8" s="101"/>
      <c r="AHU8" s="101"/>
      <c r="AHV8" s="101"/>
      <c r="AHW8" s="101"/>
      <c r="AHX8" s="101"/>
      <c r="AHY8" s="101"/>
      <c r="AHZ8" s="101"/>
      <c r="AIA8" s="101"/>
      <c r="AIB8" s="101"/>
      <c r="AIC8" s="101"/>
      <c r="AID8" s="101"/>
      <c r="AIE8" s="101"/>
      <c r="AIF8" s="101"/>
      <c r="AIG8" s="101"/>
      <c r="AIH8" s="101"/>
      <c r="AII8" s="101"/>
      <c r="AIJ8" s="101"/>
      <c r="AIK8" s="101"/>
      <c r="AIL8" s="101"/>
      <c r="AIM8" s="101"/>
      <c r="AIN8" s="101"/>
      <c r="AIO8" s="101"/>
      <c r="AIP8" s="101"/>
      <c r="AIQ8" s="101"/>
      <c r="AIR8" s="101"/>
      <c r="AIS8" s="101"/>
      <c r="AIT8" s="101"/>
      <c r="AIU8" s="101"/>
      <c r="AIV8" s="101"/>
      <c r="AIW8" s="101"/>
      <c r="AIX8" s="101"/>
      <c r="AIY8" s="101"/>
      <c r="AIZ8" s="101"/>
      <c r="AJA8" s="101"/>
      <c r="AJB8" s="101"/>
      <c r="AJC8" s="101"/>
      <c r="AJD8" s="101"/>
      <c r="AJE8" s="101"/>
      <c r="AJF8" s="101"/>
      <c r="AJG8" s="101"/>
      <c r="AJH8" s="101"/>
      <c r="AJI8" s="101"/>
      <c r="AJJ8" s="101"/>
      <c r="AJK8" s="101"/>
      <c r="AJL8" s="101"/>
      <c r="AJM8" s="101"/>
      <c r="AJN8" s="101"/>
      <c r="AJO8" s="101"/>
      <c r="AJP8" s="101"/>
      <c r="AJQ8" s="101"/>
      <c r="AJR8" s="101"/>
      <c r="AJS8" s="101"/>
      <c r="AJT8" s="101"/>
      <c r="AJU8" s="101"/>
      <c r="AJV8" s="101"/>
      <c r="AJW8" s="101"/>
      <c r="AJX8" s="101"/>
      <c r="AJY8" s="101"/>
      <c r="AJZ8" s="101"/>
      <c r="AKA8" s="101"/>
      <c r="AKB8" s="101"/>
      <c r="AKC8" s="101"/>
      <c r="AKD8" s="101"/>
      <c r="AKE8" s="101"/>
      <c r="AKF8" s="101"/>
      <c r="AKG8" s="101"/>
      <c r="AKH8" s="101"/>
      <c r="AKI8" s="101"/>
      <c r="AKJ8" s="101"/>
      <c r="AKK8" s="101"/>
      <c r="AKL8" s="101"/>
      <c r="AKM8" s="101"/>
      <c r="AKN8" s="101"/>
      <c r="AKO8" s="101"/>
      <c r="AKP8" s="101"/>
      <c r="AKQ8" s="101"/>
      <c r="AKR8" s="101"/>
      <c r="AKS8" s="101"/>
      <c r="AKT8" s="101"/>
      <c r="AKU8" s="101"/>
      <c r="AKV8" s="101"/>
      <c r="AKW8" s="101"/>
      <c r="AKX8" s="101"/>
      <c r="AKY8" s="101"/>
      <c r="AKZ8" s="101"/>
      <c r="ALA8" s="101"/>
      <c r="ALB8" s="101"/>
      <c r="ALC8" s="101"/>
      <c r="ALD8" s="101"/>
      <c r="ALE8" s="101"/>
      <c r="ALF8" s="101"/>
      <c r="ALG8" s="101"/>
      <c r="ALH8" s="101"/>
      <c r="ALI8" s="101"/>
      <c r="ALJ8" s="101"/>
      <c r="ALK8" s="101"/>
      <c r="ALL8" s="101"/>
      <c r="ALM8" s="101"/>
      <c r="ALN8" s="101"/>
      <c r="ALO8" s="101"/>
      <c r="ALP8" s="101"/>
      <c r="ALQ8" s="101"/>
    </row>
    <row r="9" spans="1:1005" x14ac:dyDescent="0.2">
      <c r="A9" s="257" t="s">
        <v>26</v>
      </c>
      <c r="B9" s="258"/>
      <c r="C9" s="259"/>
      <c r="D9" s="259"/>
      <c r="E9" s="259"/>
      <c r="F9" s="260">
        <v>1.5198857142857101</v>
      </c>
      <c r="G9" s="259"/>
      <c r="H9" s="260">
        <v>7.1988571428571397</v>
      </c>
      <c r="I9" s="259"/>
      <c r="J9" s="260">
        <v>10.4536</v>
      </c>
      <c r="K9" s="261"/>
      <c r="L9" s="262"/>
      <c r="M9" s="260">
        <v>3.87</v>
      </c>
      <c r="N9" s="260"/>
      <c r="O9" s="403"/>
      <c r="P9" s="403"/>
      <c r="Q9" s="260">
        <v>6.39</v>
      </c>
      <c r="R9" s="260"/>
      <c r="S9" s="403"/>
      <c r="T9" s="403"/>
      <c r="U9" s="260">
        <v>0.14642857142857141</v>
      </c>
      <c r="V9" s="517"/>
    </row>
    <row r="10" spans="1:1005" x14ac:dyDescent="0.2">
      <c r="A10" s="266" t="s">
        <v>27</v>
      </c>
      <c r="C10" s="95"/>
      <c r="D10" s="95"/>
      <c r="E10" s="95"/>
      <c r="F10" s="96">
        <v>0</v>
      </c>
      <c r="G10" s="95"/>
      <c r="H10" s="96">
        <v>6.8571428571428603E-3</v>
      </c>
      <c r="I10" s="95"/>
      <c r="J10" s="96">
        <v>0.17828571428571399</v>
      </c>
      <c r="K10" s="102"/>
      <c r="L10" s="103"/>
      <c r="M10" s="96">
        <v>4.0000000000000001E-3</v>
      </c>
      <c r="N10" s="96"/>
      <c r="O10" s="411"/>
      <c r="P10" s="411"/>
      <c r="Q10" s="96">
        <v>0.01</v>
      </c>
      <c r="R10" s="96"/>
      <c r="S10" s="411"/>
      <c r="T10" s="411"/>
      <c r="U10" s="96">
        <v>0</v>
      </c>
      <c r="V10" s="518"/>
    </row>
    <row r="11" spans="1:1005" x14ac:dyDescent="0.2">
      <c r="A11" s="266" t="s">
        <v>100</v>
      </c>
      <c r="C11" s="95"/>
      <c r="D11" s="95"/>
      <c r="E11" s="95"/>
      <c r="F11" s="96">
        <v>1.94731428571429</v>
      </c>
      <c r="G11" s="95"/>
      <c r="H11" s="96">
        <v>3.3906285714285702</v>
      </c>
      <c r="I11" s="95"/>
      <c r="J11" s="96">
        <v>0.57462857142857104</v>
      </c>
      <c r="K11" s="102"/>
      <c r="L11" s="103"/>
      <c r="M11" s="96">
        <v>4.0000000000000001E-3</v>
      </c>
      <c r="N11" s="96"/>
      <c r="O11" s="411"/>
      <c r="P11" s="411"/>
      <c r="Q11" s="96">
        <v>0.05</v>
      </c>
      <c r="R11" s="96"/>
      <c r="S11" s="411"/>
      <c r="T11" s="411"/>
      <c r="U11" s="96">
        <v>2.8678571428571429</v>
      </c>
      <c r="V11" s="518"/>
    </row>
    <row r="12" spans="1:1005" x14ac:dyDescent="0.2">
      <c r="A12" s="266" t="s">
        <v>322</v>
      </c>
      <c r="C12" s="95"/>
      <c r="D12" s="95"/>
      <c r="E12" s="95"/>
      <c r="F12" s="96"/>
      <c r="G12" s="95"/>
      <c r="H12" s="96"/>
      <c r="I12" s="95"/>
      <c r="J12" s="96"/>
      <c r="K12" s="102"/>
      <c r="L12" s="103"/>
      <c r="M12" s="96">
        <v>0</v>
      </c>
      <c r="N12" s="96"/>
      <c r="O12" s="411"/>
      <c r="P12" s="411"/>
      <c r="Q12" s="96">
        <v>0.01</v>
      </c>
      <c r="R12" s="96"/>
      <c r="S12" s="411"/>
      <c r="T12" s="411"/>
      <c r="U12" s="96">
        <v>0</v>
      </c>
      <c r="V12" s="518"/>
    </row>
    <row r="13" spans="1:1005" x14ac:dyDescent="0.2">
      <c r="A13" s="266" t="s">
        <v>323</v>
      </c>
      <c r="C13" s="95"/>
      <c r="D13" s="95"/>
      <c r="E13" s="95"/>
      <c r="F13" s="96"/>
      <c r="G13" s="95"/>
      <c r="H13" s="96"/>
      <c r="I13" s="95"/>
      <c r="J13" s="96"/>
      <c r="K13" s="102"/>
      <c r="L13" s="103"/>
      <c r="M13" s="96">
        <v>0</v>
      </c>
      <c r="N13" s="96"/>
      <c r="O13" s="411"/>
      <c r="P13" s="411"/>
      <c r="Q13" s="96">
        <v>0.11</v>
      </c>
      <c r="R13" s="96"/>
      <c r="S13" s="411"/>
      <c r="T13" s="411"/>
      <c r="U13" s="96">
        <v>0</v>
      </c>
      <c r="V13" s="518"/>
    </row>
    <row r="14" spans="1:1005" x14ac:dyDescent="0.2">
      <c r="A14" s="266" t="s">
        <v>101</v>
      </c>
      <c r="C14" s="95"/>
      <c r="D14" s="95"/>
      <c r="E14" s="95"/>
      <c r="F14" s="96">
        <v>0.80217142857142898</v>
      </c>
      <c r="G14" s="95"/>
      <c r="H14" s="96">
        <v>6.0237714285714299</v>
      </c>
      <c r="I14" s="95"/>
      <c r="J14" s="96">
        <v>0.59771428571428598</v>
      </c>
      <c r="K14" s="102"/>
      <c r="L14" s="103"/>
      <c r="M14" s="96">
        <v>0.62</v>
      </c>
      <c r="N14" s="96"/>
      <c r="O14" s="411"/>
      <c r="P14" s="411"/>
      <c r="Q14" s="96">
        <v>3.61</v>
      </c>
      <c r="R14" s="96"/>
      <c r="S14" s="411"/>
      <c r="T14" s="411"/>
      <c r="U14" s="96">
        <v>1.0714285714285716E-2</v>
      </c>
      <c r="V14" s="518"/>
    </row>
    <row r="15" spans="1:1005" x14ac:dyDescent="0.2">
      <c r="A15" s="269" t="s">
        <v>17</v>
      </c>
      <c r="B15" s="270"/>
      <c r="C15" s="271"/>
      <c r="D15" s="271"/>
      <c r="E15" s="271"/>
      <c r="F15" s="272">
        <v>3.44102857142857</v>
      </c>
      <c r="G15" s="271"/>
      <c r="H15" s="272">
        <v>9.1874285714285708</v>
      </c>
      <c r="I15" s="271"/>
      <c r="J15" s="272">
        <v>11.347314285714299</v>
      </c>
      <c r="K15" s="273"/>
      <c r="L15" s="274"/>
      <c r="M15" s="272">
        <v>3.87</v>
      </c>
      <c r="N15" s="287"/>
      <c r="O15" s="429"/>
      <c r="P15" s="429"/>
      <c r="Q15" s="272">
        <v>6.39</v>
      </c>
      <c r="R15" s="272">
        <v>41.93</v>
      </c>
      <c r="S15" s="429"/>
      <c r="T15" s="429"/>
      <c r="U15" s="272">
        <v>2.9821428571428572</v>
      </c>
      <c r="V15" s="519">
        <v>56.760714285714293</v>
      </c>
    </row>
    <row r="16" spans="1:1005" x14ac:dyDescent="0.2">
      <c r="C16" s="95"/>
      <c r="D16" s="95"/>
      <c r="E16" s="95"/>
      <c r="F16" s="96"/>
      <c r="G16" s="95"/>
      <c r="H16" s="96"/>
      <c r="I16" s="95"/>
      <c r="J16" s="96"/>
      <c r="K16" s="102"/>
      <c r="L16" s="103"/>
      <c r="M16" s="96"/>
      <c r="N16" s="96"/>
    </row>
    <row r="17" spans="1:1005" hidden="1" x14ac:dyDescent="0.2">
      <c r="A17" s="93" t="s">
        <v>152</v>
      </c>
      <c r="B17" s="94"/>
      <c r="C17" s="95"/>
      <c r="D17" s="95"/>
      <c r="E17" s="95"/>
      <c r="F17" s="96">
        <v>21</v>
      </c>
      <c r="G17" s="95"/>
      <c r="H17" s="96">
        <v>21</v>
      </c>
      <c r="I17" s="95"/>
      <c r="J17" s="96">
        <v>21</v>
      </c>
      <c r="K17" s="97"/>
      <c r="L17" s="98"/>
      <c r="M17" s="96"/>
      <c r="N17" s="96"/>
      <c r="O17" s="99"/>
      <c r="P17" s="99"/>
      <c r="Q17" s="100">
        <v>20</v>
      </c>
      <c r="R17" s="100">
        <v>20</v>
      </c>
      <c r="S17" s="99"/>
      <c r="T17" s="99"/>
      <c r="U17" s="100"/>
      <c r="V17" s="100"/>
      <c r="W17" s="100"/>
      <c r="X17" s="100"/>
      <c r="Y17" s="100"/>
      <c r="Z17" s="100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  <c r="IU17" s="101"/>
      <c r="IV17" s="101"/>
      <c r="IW17" s="101"/>
      <c r="IX17" s="101"/>
      <c r="IY17" s="101"/>
      <c r="IZ17" s="101"/>
      <c r="JA17" s="101"/>
      <c r="JB17" s="101"/>
      <c r="JC17" s="101"/>
      <c r="JD17" s="101"/>
      <c r="JE17" s="101"/>
      <c r="JF17" s="101"/>
      <c r="JG17" s="101"/>
      <c r="JH17" s="101"/>
      <c r="JI17" s="101"/>
      <c r="JJ17" s="101"/>
      <c r="JK17" s="101"/>
      <c r="JL17" s="101"/>
      <c r="JM17" s="101"/>
      <c r="JN17" s="101"/>
      <c r="JO17" s="101"/>
      <c r="JP17" s="101"/>
      <c r="JQ17" s="101"/>
      <c r="JR17" s="101"/>
      <c r="JS17" s="101"/>
      <c r="JT17" s="101"/>
      <c r="JU17" s="101"/>
      <c r="JV17" s="101"/>
      <c r="JW17" s="101"/>
      <c r="JX17" s="101"/>
      <c r="JY17" s="101"/>
      <c r="JZ17" s="101"/>
      <c r="KA17" s="101"/>
      <c r="KB17" s="101"/>
      <c r="KC17" s="101"/>
      <c r="KD17" s="101"/>
      <c r="KE17" s="101"/>
      <c r="KF17" s="101"/>
      <c r="KG17" s="101"/>
      <c r="KH17" s="101"/>
      <c r="KI17" s="101"/>
      <c r="KJ17" s="101"/>
      <c r="KK17" s="101"/>
      <c r="KL17" s="101"/>
      <c r="KM17" s="101"/>
      <c r="KN17" s="101"/>
      <c r="KO17" s="101"/>
      <c r="KP17" s="101"/>
      <c r="KQ17" s="101"/>
      <c r="KR17" s="101"/>
      <c r="KS17" s="101"/>
      <c r="KT17" s="101"/>
      <c r="KU17" s="101"/>
      <c r="KV17" s="101"/>
      <c r="KW17" s="101"/>
      <c r="KX17" s="101"/>
      <c r="KY17" s="101"/>
      <c r="KZ17" s="101"/>
      <c r="LA17" s="101"/>
      <c r="LB17" s="101"/>
      <c r="LC17" s="101"/>
      <c r="LD17" s="101"/>
      <c r="LE17" s="101"/>
      <c r="LF17" s="101"/>
      <c r="LG17" s="101"/>
      <c r="LH17" s="101"/>
      <c r="LI17" s="101"/>
      <c r="LJ17" s="101"/>
      <c r="LK17" s="101"/>
      <c r="LL17" s="101"/>
      <c r="LM17" s="101"/>
      <c r="LN17" s="101"/>
      <c r="LO17" s="101"/>
      <c r="LP17" s="101"/>
      <c r="LQ17" s="101"/>
      <c r="LR17" s="101"/>
      <c r="LS17" s="101"/>
      <c r="LT17" s="101"/>
      <c r="LU17" s="101"/>
      <c r="LV17" s="101"/>
      <c r="LW17" s="101"/>
      <c r="LX17" s="101"/>
      <c r="LY17" s="101"/>
      <c r="LZ17" s="101"/>
      <c r="MA17" s="101"/>
      <c r="MB17" s="101"/>
      <c r="MC17" s="101"/>
      <c r="MD17" s="101"/>
      <c r="ME17" s="101"/>
      <c r="MF17" s="101"/>
      <c r="MG17" s="101"/>
      <c r="MH17" s="101"/>
      <c r="MI17" s="101"/>
      <c r="MJ17" s="101"/>
      <c r="MK17" s="101"/>
      <c r="ML17" s="101"/>
      <c r="MM17" s="101"/>
      <c r="MN17" s="101"/>
      <c r="MO17" s="101"/>
      <c r="MP17" s="101"/>
      <c r="MQ17" s="101"/>
      <c r="MR17" s="101"/>
      <c r="MS17" s="101"/>
      <c r="MT17" s="101"/>
      <c r="MU17" s="101"/>
      <c r="MV17" s="101"/>
      <c r="MW17" s="101"/>
      <c r="MX17" s="101"/>
      <c r="MY17" s="101"/>
      <c r="MZ17" s="101"/>
      <c r="NA17" s="101"/>
      <c r="NB17" s="101"/>
      <c r="NC17" s="101"/>
      <c r="ND17" s="101"/>
      <c r="NE17" s="101"/>
      <c r="NF17" s="101"/>
      <c r="NG17" s="101"/>
      <c r="NH17" s="101"/>
      <c r="NI17" s="101"/>
      <c r="NJ17" s="101"/>
      <c r="NK17" s="101"/>
      <c r="NL17" s="101"/>
      <c r="NM17" s="101"/>
      <c r="NN17" s="101"/>
      <c r="NO17" s="101"/>
      <c r="NP17" s="101"/>
      <c r="NQ17" s="101"/>
      <c r="NR17" s="101"/>
      <c r="NS17" s="101"/>
      <c r="NT17" s="101"/>
      <c r="NU17" s="101"/>
      <c r="NV17" s="101"/>
      <c r="NW17" s="101"/>
      <c r="NX17" s="101"/>
      <c r="NY17" s="101"/>
      <c r="NZ17" s="101"/>
      <c r="OA17" s="101"/>
      <c r="OB17" s="101"/>
      <c r="OC17" s="101"/>
      <c r="OD17" s="101"/>
      <c r="OE17" s="101"/>
      <c r="OF17" s="101"/>
      <c r="OG17" s="101"/>
      <c r="OH17" s="101"/>
      <c r="OI17" s="101"/>
      <c r="OJ17" s="101"/>
      <c r="OK17" s="101"/>
      <c r="OL17" s="101"/>
      <c r="OM17" s="101"/>
      <c r="ON17" s="101"/>
      <c r="OO17" s="101"/>
      <c r="OP17" s="101"/>
      <c r="OQ17" s="101"/>
      <c r="OR17" s="101"/>
      <c r="OS17" s="101"/>
      <c r="OT17" s="101"/>
      <c r="OU17" s="101"/>
      <c r="OV17" s="101"/>
      <c r="OW17" s="101"/>
      <c r="OX17" s="101"/>
      <c r="OY17" s="101"/>
      <c r="OZ17" s="101"/>
      <c r="PA17" s="101"/>
      <c r="PB17" s="101"/>
      <c r="PC17" s="101"/>
      <c r="PD17" s="101"/>
      <c r="PE17" s="101"/>
      <c r="PF17" s="101"/>
      <c r="PG17" s="101"/>
      <c r="PH17" s="101"/>
      <c r="PI17" s="101"/>
      <c r="PJ17" s="101"/>
      <c r="PK17" s="101"/>
      <c r="PL17" s="101"/>
      <c r="PM17" s="101"/>
      <c r="PN17" s="101"/>
      <c r="PO17" s="101"/>
      <c r="PP17" s="101"/>
      <c r="PQ17" s="101"/>
      <c r="PR17" s="101"/>
      <c r="PS17" s="101"/>
      <c r="PT17" s="101"/>
      <c r="PU17" s="101"/>
      <c r="PV17" s="101"/>
      <c r="PW17" s="101"/>
      <c r="PX17" s="101"/>
      <c r="PY17" s="101"/>
      <c r="PZ17" s="101"/>
      <c r="QA17" s="101"/>
      <c r="QB17" s="101"/>
      <c r="QC17" s="101"/>
      <c r="QD17" s="101"/>
      <c r="QE17" s="101"/>
      <c r="QF17" s="101"/>
      <c r="QG17" s="101"/>
      <c r="QH17" s="101"/>
      <c r="QI17" s="101"/>
      <c r="QJ17" s="101"/>
      <c r="QK17" s="101"/>
      <c r="QL17" s="101"/>
      <c r="QM17" s="101"/>
      <c r="QN17" s="101"/>
      <c r="QO17" s="101"/>
      <c r="QP17" s="101"/>
      <c r="QQ17" s="101"/>
      <c r="QR17" s="101"/>
      <c r="QS17" s="101"/>
      <c r="QT17" s="101"/>
      <c r="QU17" s="101"/>
      <c r="QV17" s="101"/>
      <c r="QW17" s="101"/>
      <c r="QX17" s="101"/>
      <c r="QY17" s="101"/>
      <c r="QZ17" s="101"/>
      <c r="RA17" s="101"/>
      <c r="RB17" s="101"/>
      <c r="RC17" s="101"/>
      <c r="RD17" s="101"/>
      <c r="RE17" s="101"/>
      <c r="RF17" s="101"/>
      <c r="RG17" s="101"/>
      <c r="RH17" s="101"/>
      <c r="RI17" s="101"/>
      <c r="RJ17" s="101"/>
      <c r="RK17" s="101"/>
      <c r="RL17" s="101"/>
      <c r="RM17" s="101"/>
      <c r="RN17" s="101"/>
      <c r="RO17" s="101"/>
      <c r="RP17" s="101"/>
      <c r="RQ17" s="101"/>
      <c r="RR17" s="101"/>
      <c r="RS17" s="101"/>
      <c r="RT17" s="101"/>
      <c r="RU17" s="101"/>
      <c r="RV17" s="101"/>
      <c r="RW17" s="101"/>
      <c r="RX17" s="101"/>
      <c r="RY17" s="101"/>
      <c r="RZ17" s="101"/>
      <c r="SA17" s="101"/>
      <c r="SB17" s="101"/>
      <c r="SC17" s="101"/>
      <c r="SD17" s="101"/>
      <c r="SE17" s="101"/>
      <c r="SF17" s="101"/>
      <c r="SG17" s="101"/>
      <c r="SH17" s="101"/>
      <c r="SI17" s="101"/>
      <c r="SJ17" s="101"/>
      <c r="SK17" s="101"/>
      <c r="SL17" s="101"/>
      <c r="SM17" s="101"/>
      <c r="SN17" s="101"/>
      <c r="SO17" s="101"/>
      <c r="SP17" s="101"/>
      <c r="SQ17" s="101"/>
      <c r="SR17" s="101"/>
      <c r="SS17" s="101"/>
      <c r="ST17" s="101"/>
      <c r="SU17" s="101"/>
      <c r="SV17" s="101"/>
      <c r="SW17" s="101"/>
      <c r="SX17" s="101"/>
      <c r="SY17" s="101"/>
      <c r="SZ17" s="101"/>
      <c r="TA17" s="101"/>
      <c r="TB17" s="101"/>
      <c r="TC17" s="101"/>
      <c r="TD17" s="101"/>
      <c r="TE17" s="101"/>
      <c r="TF17" s="101"/>
      <c r="TG17" s="101"/>
      <c r="TH17" s="101"/>
      <c r="TI17" s="101"/>
      <c r="TJ17" s="101"/>
      <c r="TK17" s="101"/>
      <c r="TL17" s="101"/>
      <c r="TM17" s="101"/>
      <c r="TN17" s="101"/>
      <c r="TO17" s="101"/>
      <c r="TP17" s="101"/>
      <c r="TQ17" s="101"/>
      <c r="TR17" s="101"/>
      <c r="TS17" s="101"/>
      <c r="TT17" s="101"/>
      <c r="TU17" s="101"/>
      <c r="TV17" s="101"/>
      <c r="TW17" s="101"/>
      <c r="TX17" s="101"/>
      <c r="TY17" s="101"/>
      <c r="TZ17" s="101"/>
      <c r="UA17" s="101"/>
      <c r="UB17" s="101"/>
      <c r="UC17" s="101"/>
      <c r="UD17" s="101"/>
      <c r="UE17" s="101"/>
      <c r="UF17" s="101"/>
      <c r="UG17" s="101"/>
      <c r="UH17" s="101"/>
      <c r="UI17" s="101"/>
      <c r="UJ17" s="101"/>
      <c r="UK17" s="101"/>
      <c r="UL17" s="101"/>
      <c r="UM17" s="101"/>
      <c r="UN17" s="101"/>
      <c r="UO17" s="101"/>
      <c r="UP17" s="101"/>
      <c r="UQ17" s="101"/>
      <c r="UR17" s="101"/>
      <c r="US17" s="101"/>
      <c r="UT17" s="101"/>
      <c r="UU17" s="101"/>
      <c r="UV17" s="101"/>
      <c r="UW17" s="101"/>
      <c r="UX17" s="101"/>
      <c r="UY17" s="101"/>
      <c r="UZ17" s="101"/>
      <c r="VA17" s="101"/>
      <c r="VB17" s="101"/>
      <c r="VC17" s="101"/>
      <c r="VD17" s="101"/>
      <c r="VE17" s="101"/>
      <c r="VF17" s="101"/>
      <c r="VG17" s="101"/>
      <c r="VH17" s="101"/>
      <c r="VI17" s="101"/>
      <c r="VJ17" s="101"/>
      <c r="VK17" s="101"/>
      <c r="VL17" s="101"/>
      <c r="VM17" s="101"/>
      <c r="VN17" s="101"/>
      <c r="VO17" s="101"/>
      <c r="VP17" s="101"/>
      <c r="VQ17" s="101"/>
      <c r="VR17" s="101"/>
      <c r="VS17" s="101"/>
      <c r="VT17" s="101"/>
      <c r="VU17" s="101"/>
      <c r="VV17" s="101"/>
      <c r="VW17" s="101"/>
      <c r="VX17" s="101"/>
      <c r="VY17" s="101"/>
      <c r="VZ17" s="101"/>
      <c r="WA17" s="101"/>
      <c r="WB17" s="101"/>
      <c r="WC17" s="101"/>
      <c r="WD17" s="101"/>
      <c r="WE17" s="101"/>
      <c r="WF17" s="101"/>
      <c r="WG17" s="101"/>
      <c r="WH17" s="101"/>
      <c r="WI17" s="101"/>
      <c r="WJ17" s="101"/>
      <c r="WK17" s="101"/>
      <c r="WL17" s="101"/>
      <c r="WM17" s="101"/>
      <c r="WN17" s="101"/>
      <c r="WO17" s="101"/>
      <c r="WP17" s="101"/>
      <c r="WQ17" s="101"/>
      <c r="WR17" s="101"/>
      <c r="WS17" s="101"/>
      <c r="WT17" s="101"/>
      <c r="WU17" s="101"/>
      <c r="WV17" s="101"/>
      <c r="WW17" s="101"/>
      <c r="WX17" s="101"/>
      <c r="WY17" s="101"/>
      <c r="WZ17" s="101"/>
      <c r="XA17" s="101"/>
      <c r="XB17" s="101"/>
      <c r="XC17" s="101"/>
      <c r="XD17" s="101"/>
      <c r="XE17" s="101"/>
      <c r="XF17" s="101"/>
      <c r="XG17" s="101"/>
      <c r="XH17" s="101"/>
      <c r="XI17" s="101"/>
      <c r="XJ17" s="101"/>
      <c r="XK17" s="101"/>
      <c r="XL17" s="101"/>
      <c r="XM17" s="101"/>
      <c r="XN17" s="101"/>
      <c r="XO17" s="101"/>
      <c r="XP17" s="101"/>
      <c r="XQ17" s="101"/>
      <c r="XR17" s="101"/>
      <c r="XS17" s="101"/>
      <c r="XT17" s="101"/>
      <c r="XU17" s="101"/>
      <c r="XV17" s="101"/>
      <c r="XW17" s="101"/>
      <c r="XX17" s="101"/>
      <c r="XY17" s="101"/>
      <c r="XZ17" s="101"/>
      <c r="YA17" s="101"/>
      <c r="YB17" s="101"/>
      <c r="YC17" s="101"/>
      <c r="YD17" s="101"/>
      <c r="YE17" s="101"/>
      <c r="YF17" s="101"/>
      <c r="YG17" s="101"/>
      <c r="YH17" s="101"/>
      <c r="YI17" s="101"/>
      <c r="YJ17" s="101"/>
      <c r="YK17" s="101"/>
      <c r="YL17" s="101"/>
      <c r="YM17" s="101"/>
      <c r="YN17" s="101"/>
      <c r="YO17" s="101"/>
      <c r="YP17" s="101"/>
      <c r="YQ17" s="101"/>
      <c r="YR17" s="101"/>
      <c r="YS17" s="101"/>
      <c r="YT17" s="101"/>
      <c r="YU17" s="101"/>
      <c r="YV17" s="101"/>
      <c r="YW17" s="101"/>
      <c r="YX17" s="101"/>
      <c r="YY17" s="101"/>
      <c r="YZ17" s="101"/>
      <c r="ZA17" s="101"/>
      <c r="ZB17" s="101"/>
      <c r="ZC17" s="101"/>
      <c r="ZD17" s="101"/>
      <c r="ZE17" s="101"/>
      <c r="ZF17" s="101"/>
      <c r="ZG17" s="101"/>
      <c r="ZH17" s="101"/>
      <c r="ZI17" s="101"/>
      <c r="ZJ17" s="101"/>
      <c r="ZK17" s="101"/>
      <c r="ZL17" s="101"/>
      <c r="ZM17" s="101"/>
      <c r="ZN17" s="101"/>
      <c r="ZO17" s="101"/>
      <c r="ZP17" s="101"/>
      <c r="ZQ17" s="101"/>
      <c r="ZR17" s="101"/>
      <c r="ZS17" s="101"/>
      <c r="ZT17" s="101"/>
      <c r="ZU17" s="101"/>
      <c r="ZV17" s="101"/>
      <c r="ZW17" s="101"/>
      <c r="ZX17" s="101"/>
      <c r="ZY17" s="101"/>
      <c r="ZZ17" s="101"/>
      <c r="AAA17" s="101"/>
      <c r="AAB17" s="101"/>
      <c r="AAC17" s="101"/>
      <c r="AAD17" s="101"/>
      <c r="AAE17" s="101"/>
      <c r="AAF17" s="101"/>
      <c r="AAG17" s="101"/>
      <c r="AAH17" s="101"/>
      <c r="AAI17" s="101"/>
      <c r="AAJ17" s="101"/>
      <c r="AAK17" s="101"/>
      <c r="AAL17" s="101"/>
      <c r="AAM17" s="101"/>
      <c r="AAN17" s="101"/>
      <c r="AAO17" s="101"/>
      <c r="AAP17" s="101"/>
      <c r="AAQ17" s="101"/>
      <c r="AAR17" s="101"/>
      <c r="AAS17" s="101"/>
      <c r="AAT17" s="101"/>
      <c r="AAU17" s="101"/>
      <c r="AAV17" s="101"/>
      <c r="AAW17" s="101"/>
      <c r="AAX17" s="101"/>
      <c r="AAY17" s="101"/>
      <c r="AAZ17" s="101"/>
      <c r="ABA17" s="101"/>
      <c r="ABB17" s="101"/>
      <c r="ABC17" s="101"/>
      <c r="ABD17" s="101"/>
      <c r="ABE17" s="101"/>
      <c r="ABF17" s="101"/>
      <c r="ABG17" s="101"/>
      <c r="ABH17" s="101"/>
      <c r="ABI17" s="101"/>
      <c r="ABJ17" s="101"/>
      <c r="ABK17" s="101"/>
      <c r="ABL17" s="101"/>
      <c r="ABM17" s="101"/>
      <c r="ABN17" s="101"/>
      <c r="ABO17" s="101"/>
      <c r="ABP17" s="101"/>
      <c r="ABQ17" s="101"/>
      <c r="ABR17" s="101"/>
      <c r="ABS17" s="101"/>
      <c r="ABT17" s="101"/>
      <c r="ABU17" s="101"/>
      <c r="ABV17" s="101"/>
      <c r="ABW17" s="101"/>
      <c r="ABX17" s="101"/>
      <c r="ABY17" s="101"/>
      <c r="ABZ17" s="101"/>
      <c r="ACA17" s="101"/>
      <c r="ACB17" s="101"/>
      <c r="ACC17" s="101"/>
      <c r="ACD17" s="101"/>
      <c r="ACE17" s="101"/>
      <c r="ACF17" s="101"/>
      <c r="ACG17" s="101"/>
      <c r="ACH17" s="101"/>
      <c r="ACI17" s="101"/>
      <c r="ACJ17" s="101"/>
      <c r="ACK17" s="101"/>
      <c r="ACL17" s="101"/>
      <c r="ACM17" s="101"/>
      <c r="ACN17" s="101"/>
      <c r="ACO17" s="101"/>
      <c r="ACP17" s="101"/>
      <c r="ACQ17" s="101"/>
      <c r="ACR17" s="101"/>
      <c r="ACS17" s="101"/>
      <c r="ACT17" s="101"/>
      <c r="ACU17" s="101"/>
      <c r="ACV17" s="101"/>
      <c r="ACW17" s="101"/>
      <c r="ACX17" s="101"/>
      <c r="ACY17" s="101"/>
      <c r="ACZ17" s="101"/>
      <c r="ADA17" s="101"/>
      <c r="ADB17" s="101"/>
      <c r="ADC17" s="101"/>
      <c r="ADD17" s="101"/>
      <c r="ADE17" s="101"/>
      <c r="ADF17" s="101"/>
      <c r="ADG17" s="101"/>
      <c r="ADH17" s="101"/>
      <c r="ADI17" s="101"/>
      <c r="ADJ17" s="101"/>
      <c r="ADK17" s="101"/>
      <c r="ADL17" s="101"/>
      <c r="ADM17" s="101"/>
      <c r="ADN17" s="101"/>
      <c r="ADO17" s="101"/>
      <c r="ADP17" s="101"/>
      <c r="ADQ17" s="101"/>
      <c r="ADR17" s="101"/>
      <c r="ADS17" s="101"/>
      <c r="ADT17" s="101"/>
      <c r="ADU17" s="101"/>
      <c r="ADV17" s="101"/>
      <c r="ADW17" s="101"/>
      <c r="ADX17" s="101"/>
      <c r="ADY17" s="101"/>
      <c r="ADZ17" s="101"/>
      <c r="AEA17" s="101"/>
      <c r="AEB17" s="101"/>
      <c r="AEC17" s="101"/>
      <c r="AED17" s="101"/>
      <c r="AEE17" s="101"/>
      <c r="AEF17" s="101"/>
      <c r="AEG17" s="101"/>
      <c r="AEH17" s="101"/>
      <c r="AEI17" s="101"/>
      <c r="AEJ17" s="101"/>
      <c r="AEK17" s="101"/>
      <c r="AEL17" s="101"/>
      <c r="AEM17" s="101"/>
      <c r="AEN17" s="101"/>
      <c r="AEO17" s="101"/>
      <c r="AEP17" s="101"/>
      <c r="AEQ17" s="101"/>
      <c r="AER17" s="101"/>
      <c r="AES17" s="101"/>
      <c r="AET17" s="101"/>
      <c r="AEU17" s="101"/>
      <c r="AEV17" s="101"/>
      <c r="AEW17" s="101"/>
      <c r="AEX17" s="101"/>
      <c r="AEY17" s="101"/>
      <c r="AEZ17" s="101"/>
      <c r="AFA17" s="101"/>
      <c r="AFB17" s="101"/>
      <c r="AFC17" s="101"/>
      <c r="AFD17" s="101"/>
      <c r="AFE17" s="101"/>
      <c r="AFF17" s="101"/>
      <c r="AFG17" s="101"/>
      <c r="AFH17" s="101"/>
      <c r="AFI17" s="101"/>
      <c r="AFJ17" s="101"/>
      <c r="AFK17" s="101"/>
      <c r="AFL17" s="101"/>
      <c r="AFM17" s="101"/>
      <c r="AFN17" s="101"/>
      <c r="AFO17" s="101"/>
      <c r="AFP17" s="101"/>
      <c r="AFQ17" s="101"/>
      <c r="AFR17" s="101"/>
      <c r="AFS17" s="101"/>
      <c r="AFT17" s="101"/>
      <c r="AFU17" s="101"/>
      <c r="AFV17" s="101"/>
      <c r="AFW17" s="101"/>
      <c r="AFX17" s="101"/>
      <c r="AFY17" s="101"/>
      <c r="AFZ17" s="101"/>
      <c r="AGA17" s="101"/>
      <c r="AGB17" s="101"/>
      <c r="AGC17" s="101"/>
      <c r="AGD17" s="101"/>
      <c r="AGE17" s="101"/>
      <c r="AGF17" s="101"/>
      <c r="AGG17" s="101"/>
      <c r="AGH17" s="101"/>
      <c r="AGI17" s="101"/>
      <c r="AGJ17" s="101"/>
      <c r="AGK17" s="101"/>
      <c r="AGL17" s="101"/>
      <c r="AGM17" s="101"/>
      <c r="AGN17" s="101"/>
      <c r="AGO17" s="101"/>
      <c r="AGP17" s="101"/>
      <c r="AGQ17" s="101"/>
      <c r="AGR17" s="101"/>
      <c r="AGS17" s="101"/>
      <c r="AGT17" s="101"/>
      <c r="AGU17" s="101"/>
      <c r="AGV17" s="101"/>
      <c r="AGW17" s="101"/>
      <c r="AGX17" s="101"/>
      <c r="AGY17" s="101"/>
      <c r="AGZ17" s="101"/>
      <c r="AHA17" s="101"/>
      <c r="AHB17" s="101"/>
      <c r="AHC17" s="101"/>
      <c r="AHD17" s="101"/>
      <c r="AHE17" s="101"/>
      <c r="AHF17" s="101"/>
      <c r="AHG17" s="101"/>
      <c r="AHH17" s="101"/>
      <c r="AHI17" s="101"/>
      <c r="AHJ17" s="101"/>
      <c r="AHK17" s="101"/>
      <c r="AHL17" s="101"/>
      <c r="AHM17" s="101"/>
      <c r="AHN17" s="101"/>
      <c r="AHO17" s="101"/>
      <c r="AHP17" s="101"/>
      <c r="AHQ17" s="101"/>
      <c r="AHR17" s="101"/>
      <c r="AHS17" s="101"/>
      <c r="AHT17" s="101"/>
      <c r="AHU17" s="101"/>
      <c r="AHV17" s="101"/>
      <c r="AHW17" s="101"/>
      <c r="AHX17" s="101"/>
      <c r="AHY17" s="101"/>
      <c r="AHZ17" s="101"/>
      <c r="AIA17" s="101"/>
      <c r="AIB17" s="101"/>
      <c r="AIC17" s="101"/>
      <c r="AID17" s="101"/>
      <c r="AIE17" s="101"/>
      <c r="AIF17" s="101"/>
      <c r="AIG17" s="101"/>
      <c r="AIH17" s="101"/>
      <c r="AII17" s="101"/>
      <c r="AIJ17" s="101"/>
      <c r="AIK17" s="101"/>
      <c r="AIL17" s="101"/>
      <c r="AIM17" s="101"/>
      <c r="AIN17" s="101"/>
      <c r="AIO17" s="101"/>
      <c r="AIP17" s="101"/>
      <c r="AIQ17" s="101"/>
      <c r="AIR17" s="101"/>
      <c r="AIS17" s="101"/>
      <c r="AIT17" s="101"/>
      <c r="AIU17" s="101"/>
      <c r="AIV17" s="101"/>
      <c r="AIW17" s="101"/>
      <c r="AIX17" s="101"/>
      <c r="AIY17" s="101"/>
      <c r="AIZ17" s="101"/>
      <c r="AJA17" s="101"/>
      <c r="AJB17" s="101"/>
      <c r="AJC17" s="101"/>
      <c r="AJD17" s="101"/>
      <c r="AJE17" s="101"/>
      <c r="AJF17" s="101"/>
      <c r="AJG17" s="101"/>
      <c r="AJH17" s="101"/>
      <c r="AJI17" s="101"/>
      <c r="AJJ17" s="101"/>
      <c r="AJK17" s="101"/>
      <c r="AJL17" s="101"/>
      <c r="AJM17" s="101"/>
      <c r="AJN17" s="101"/>
      <c r="AJO17" s="101"/>
      <c r="AJP17" s="101"/>
      <c r="AJQ17" s="101"/>
      <c r="AJR17" s="101"/>
      <c r="AJS17" s="101"/>
      <c r="AJT17" s="101"/>
      <c r="AJU17" s="101"/>
      <c r="AJV17" s="101"/>
      <c r="AJW17" s="101"/>
      <c r="AJX17" s="101"/>
      <c r="AJY17" s="101"/>
      <c r="AJZ17" s="101"/>
      <c r="AKA17" s="101"/>
      <c r="AKB17" s="101"/>
      <c r="AKC17" s="101"/>
      <c r="AKD17" s="101"/>
      <c r="AKE17" s="101"/>
      <c r="AKF17" s="101"/>
      <c r="AKG17" s="101"/>
      <c r="AKH17" s="101"/>
      <c r="AKI17" s="101"/>
      <c r="AKJ17" s="101"/>
      <c r="AKK17" s="101"/>
      <c r="AKL17" s="101"/>
      <c r="AKM17" s="101"/>
      <c r="AKN17" s="101"/>
      <c r="AKO17" s="101"/>
      <c r="AKP17" s="101"/>
      <c r="AKQ17" s="101"/>
      <c r="AKR17" s="101"/>
      <c r="AKS17" s="101"/>
      <c r="AKT17" s="101"/>
      <c r="AKU17" s="101"/>
      <c r="AKV17" s="101"/>
      <c r="AKW17" s="101"/>
      <c r="AKX17" s="101"/>
      <c r="AKY17" s="101"/>
      <c r="AKZ17" s="101"/>
      <c r="ALA17" s="101"/>
      <c r="ALB17" s="101"/>
      <c r="ALC17" s="101"/>
      <c r="ALD17" s="101"/>
      <c r="ALE17" s="101"/>
      <c r="ALF17" s="101"/>
      <c r="ALG17" s="101"/>
      <c r="ALH17" s="101"/>
      <c r="ALI17" s="101"/>
      <c r="ALJ17" s="101"/>
      <c r="ALK17" s="101"/>
      <c r="ALL17" s="101"/>
      <c r="ALM17" s="101"/>
      <c r="ALN17" s="101"/>
      <c r="ALO17" s="101"/>
      <c r="ALP17" s="101"/>
      <c r="ALQ17" s="101"/>
    </row>
    <row r="18" spans="1:1005" hidden="1" x14ac:dyDescent="0.2">
      <c r="A18" s="26" t="s">
        <v>26</v>
      </c>
      <c r="C18" s="95"/>
      <c r="D18" s="95"/>
      <c r="E18" s="95"/>
      <c r="F18" s="96">
        <v>0.547619047619048</v>
      </c>
      <c r="G18" s="95"/>
      <c r="H18" s="96">
        <v>4.4761904761904798</v>
      </c>
      <c r="I18" s="95"/>
      <c r="J18" s="96">
        <v>2.06666666666667</v>
      </c>
      <c r="K18" s="102"/>
      <c r="L18" s="103"/>
      <c r="M18" s="96"/>
      <c r="N18" s="96"/>
      <c r="Q18" s="27">
        <v>3.43</v>
      </c>
    </row>
    <row r="19" spans="1:1005" hidden="1" x14ac:dyDescent="0.2">
      <c r="A19" s="26" t="s">
        <v>27</v>
      </c>
      <c r="C19" s="95"/>
      <c r="D19" s="95"/>
      <c r="E19" s="95"/>
      <c r="F19" s="96">
        <v>0</v>
      </c>
      <c r="G19" s="95"/>
      <c r="H19" s="96">
        <v>9.5238095238095195E-3</v>
      </c>
      <c r="I19" s="95"/>
      <c r="J19" s="96">
        <v>0.24761904761904799</v>
      </c>
      <c r="K19" s="102"/>
      <c r="L19" s="103"/>
      <c r="M19" s="96"/>
      <c r="N19" s="96"/>
      <c r="Q19" s="27">
        <v>0.01</v>
      </c>
    </row>
    <row r="20" spans="1:1005" hidden="1" x14ac:dyDescent="0.2">
      <c r="A20" s="26" t="s">
        <v>100</v>
      </c>
      <c r="C20" s="95"/>
      <c r="D20" s="95"/>
      <c r="E20" s="95"/>
      <c r="F20" s="96">
        <v>0.75238095238095204</v>
      </c>
      <c r="G20" s="95"/>
      <c r="H20" s="96">
        <v>0.57142857142857095</v>
      </c>
      <c r="I20" s="95"/>
      <c r="J20" s="96">
        <v>4.7619047619047597E-3</v>
      </c>
      <c r="K20" s="102"/>
      <c r="L20" s="103"/>
      <c r="M20" s="96"/>
      <c r="N20" s="96"/>
      <c r="Q20" s="27">
        <v>0.01</v>
      </c>
    </row>
    <row r="21" spans="1:1005" hidden="1" x14ac:dyDescent="0.2">
      <c r="A21" s="26" t="s">
        <v>322</v>
      </c>
      <c r="C21" s="95"/>
      <c r="D21" s="95"/>
      <c r="E21" s="95"/>
      <c r="F21" s="96"/>
      <c r="G21" s="95"/>
      <c r="H21" s="96"/>
      <c r="I21" s="95"/>
      <c r="J21" s="96"/>
      <c r="K21" s="102"/>
      <c r="L21" s="103"/>
      <c r="M21" s="96"/>
      <c r="N21" s="96"/>
      <c r="Q21" s="27">
        <v>0</v>
      </c>
    </row>
    <row r="22" spans="1:1005" hidden="1" x14ac:dyDescent="0.2">
      <c r="A22" s="26" t="s">
        <v>323</v>
      </c>
      <c r="C22" s="95"/>
      <c r="D22" s="95"/>
      <c r="E22" s="95"/>
      <c r="F22" s="96"/>
      <c r="G22" s="95"/>
      <c r="H22" s="96"/>
      <c r="I22" s="95"/>
      <c r="J22" s="96"/>
      <c r="K22" s="102"/>
      <c r="L22" s="103"/>
      <c r="M22" s="96"/>
      <c r="N22" s="96"/>
      <c r="Q22" s="27">
        <v>0.05</v>
      </c>
    </row>
    <row r="23" spans="1:1005" hidden="1" x14ac:dyDescent="0.2">
      <c r="A23" s="26" t="s">
        <v>17</v>
      </c>
      <c r="C23" s="95"/>
      <c r="D23" s="95"/>
      <c r="E23" s="95"/>
      <c r="F23" s="96">
        <v>1.27142857142857</v>
      </c>
      <c r="G23" s="95"/>
      <c r="H23" s="96">
        <v>4.6714285714285699</v>
      </c>
      <c r="I23" s="95"/>
      <c r="J23" s="96">
        <v>2.4523809523809499</v>
      </c>
      <c r="K23" s="102"/>
      <c r="L23" s="103"/>
      <c r="M23" s="96"/>
      <c r="N23" s="96"/>
      <c r="Q23" s="27">
        <v>3.43</v>
      </c>
      <c r="R23" s="27">
        <v>39.950000000000003</v>
      </c>
    </row>
    <row r="24" spans="1:1005" hidden="1" x14ac:dyDescent="0.2">
      <c r="A24" s="26" t="s">
        <v>101</v>
      </c>
      <c r="C24" s="95"/>
      <c r="D24" s="95"/>
      <c r="E24" s="95"/>
      <c r="F24" s="96">
        <v>0.32857142857142901</v>
      </c>
      <c r="G24" s="95"/>
      <c r="H24" s="96">
        <v>4.4619047619047603</v>
      </c>
      <c r="I24" s="95"/>
      <c r="J24" s="96">
        <v>5.2380952380952403E-2</v>
      </c>
      <c r="K24" s="102"/>
      <c r="L24" s="103"/>
      <c r="M24" s="96"/>
      <c r="N24" s="96"/>
      <c r="Q24" s="27">
        <v>3.2</v>
      </c>
    </row>
    <row r="25" spans="1:1005" hidden="1" x14ac:dyDescent="0.2">
      <c r="A25" s="93" t="s">
        <v>153</v>
      </c>
      <c r="B25" s="94"/>
      <c r="C25" s="95"/>
      <c r="D25" s="95"/>
      <c r="E25" s="95"/>
      <c r="F25" s="96">
        <v>5</v>
      </c>
      <c r="G25" s="95"/>
      <c r="H25" s="96">
        <v>5</v>
      </c>
      <c r="I25" s="95"/>
      <c r="J25" s="96">
        <v>5</v>
      </c>
      <c r="K25" s="97"/>
      <c r="L25" s="98"/>
      <c r="M25" s="96"/>
      <c r="N25" s="96"/>
      <c r="O25" s="99"/>
      <c r="P25" s="99"/>
      <c r="Q25" s="100">
        <v>8</v>
      </c>
      <c r="R25" s="100">
        <v>8</v>
      </c>
      <c r="S25" s="99"/>
      <c r="T25" s="99"/>
      <c r="U25" s="100"/>
      <c r="V25" s="100"/>
      <c r="W25" s="100"/>
      <c r="X25" s="100"/>
      <c r="Y25" s="100"/>
      <c r="Z25" s="100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  <c r="IU25" s="101"/>
      <c r="IV25" s="101"/>
      <c r="IW25" s="101"/>
      <c r="IX25" s="101"/>
      <c r="IY25" s="101"/>
      <c r="IZ25" s="101"/>
      <c r="JA25" s="101"/>
      <c r="JB25" s="101"/>
      <c r="JC25" s="101"/>
      <c r="JD25" s="101"/>
      <c r="JE25" s="101"/>
      <c r="JF25" s="101"/>
      <c r="JG25" s="101"/>
      <c r="JH25" s="101"/>
      <c r="JI25" s="101"/>
      <c r="JJ25" s="101"/>
      <c r="JK25" s="101"/>
      <c r="JL25" s="101"/>
      <c r="JM25" s="101"/>
      <c r="JN25" s="101"/>
      <c r="JO25" s="101"/>
      <c r="JP25" s="101"/>
      <c r="JQ25" s="101"/>
      <c r="JR25" s="101"/>
      <c r="JS25" s="101"/>
      <c r="JT25" s="101"/>
      <c r="JU25" s="101"/>
      <c r="JV25" s="101"/>
      <c r="JW25" s="101"/>
      <c r="JX25" s="101"/>
      <c r="JY25" s="101"/>
      <c r="JZ25" s="101"/>
      <c r="KA25" s="101"/>
      <c r="KB25" s="101"/>
      <c r="KC25" s="101"/>
      <c r="KD25" s="101"/>
      <c r="KE25" s="101"/>
      <c r="KF25" s="101"/>
      <c r="KG25" s="101"/>
      <c r="KH25" s="101"/>
      <c r="KI25" s="101"/>
      <c r="KJ25" s="101"/>
      <c r="KK25" s="101"/>
      <c r="KL25" s="101"/>
      <c r="KM25" s="101"/>
      <c r="KN25" s="101"/>
      <c r="KO25" s="101"/>
      <c r="KP25" s="101"/>
      <c r="KQ25" s="101"/>
      <c r="KR25" s="101"/>
      <c r="KS25" s="101"/>
      <c r="KT25" s="101"/>
      <c r="KU25" s="101"/>
      <c r="KV25" s="101"/>
      <c r="KW25" s="101"/>
      <c r="KX25" s="101"/>
      <c r="KY25" s="101"/>
      <c r="KZ25" s="101"/>
      <c r="LA25" s="101"/>
      <c r="LB25" s="101"/>
      <c r="LC25" s="101"/>
      <c r="LD25" s="101"/>
      <c r="LE25" s="101"/>
      <c r="LF25" s="101"/>
      <c r="LG25" s="101"/>
      <c r="LH25" s="101"/>
      <c r="LI25" s="101"/>
      <c r="LJ25" s="101"/>
      <c r="LK25" s="101"/>
      <c r="LL25" s="101"/>
      <c r="LM25" s="101"/>
      <c r="LN25" s="101"/>
      <c r="LO25" s="101"/>
      <c r="LP25" s="101"/>
      <c r="LQ25" s="101"/>
      <c r="LR25" s="101"/>
      <c r="LS25" s="101"/>
      <c r="LT25" s="101"/>
      <c r="LU25" s="101"/>
      <c r="LV25" s="101"/>
      <c r="LW25" s="101"/>
      <c r="LX25" s="101"/>
      <c r="LY25" s="101"/>
      <c r="LZ25" s="101"/>
      <c r="MA25" s="101"/>
      <c r="MB25" s="101"/>
      <c r="MC25" s="101"/>
      <c r="MD25" s="101"/>
      <c r="ME25" s="101"/>
      <c r="MF25" s="101"/>
      <c r="MG25" s="101"/>
      <c r="MH25" s="101"/>
      <c r="MI25" s="101"/>
      <c r="MJ25" s="101"/>
      <c r="MK25" s="101"/>
      <c r="ML25" s="101"/>
      <c r="MM25" s="101"/>
      <c r="MN25" s="101"/>
      <c r="MO25" s="101"/>
      <c r="MP25" s="101"/>
      <c r="MQ25" s="101"/>
      <c r="MR25" s="101"/>
      <c r="MS25" s="101"/>
      <c r="MT25" s="101"/>
      <c r="MU25" s="101"/>
      <c r="MV25" s="101"/>
      <c r="MW25" s="101"/>
      <c r="MX25" s="101"/>
      <c r="MY25" s="101"/>
      <c r="MZ25" s="101"/>
      <c r="NA25" s="101"/>
      <c r="NB25" s="101"/>
      <c r="NC25" s="101"/>
      <c r="ND25" s="101"/>
      <c r="NE25" s="101"/>
      <c r="NF25" s="101"/>
      <c r="NG25" s="101"/>
      <c r="NH25" s="101"/>
      <c r="NI25" s="101"/>
      <c r="NJ25" s="101"/>
      <c r="NK25" s="101"/>
      <c r="NL25" s="101"/>
      <c r="NM25" s="101"/>
      <c r="NN25" s="101"/>
      <c r="NO25" s="101"/>
      <c r="NP25" s="101"/>
      <c r="NQ25" s="101"/>
      <c r="NR25" s="101"/>
      <c r="NS25" s="101"/>
      <c r="NT25" s="101"/>
      <c r="NU25" s="101"/>
      <c r="NV25" s="101"/>
      <c r="NW25" s="101"/>
      <c r="NX25" s="101"/>
      <c r="NY25" s="101"/>
      <c r="NZ25" s="101"/>
      <c r="OA25" s="101"/>
      <c r="OB25" s="101"/>
      <c r="OC25" s="101"/>
      <c r="OD25" s="101"/>
      <c r="OE25" s="101"/>
      <c r="OF25" s="101"/>
      <c r="OG25" s="101"/>
      <c r="OH25" s="101"/>
      <c r="OI25" s="101"/>
      <c r="OJ25" s="101"/>
      <c r="OK25" s="101"/>
      <c r="OL25" s="101"/>
      <c r="OM25" s="101"/>
      <c r="ON25" s="101"/>
      <c r="OO25" s="101"/>
      <c r="OP25" s="101"/>
      <c r="OQ25" s="101"/>
      <c r="OR25" s="101"/>
      <c r="OS25" s="101"/>
      <c r="OT25" s="101"/>
      <c r="OU25" s="101"/>
      <c r="OV25" s="101"/>
      <c r="OW25" s="101"/>
      <c r="OX25" s="101"/>
      <c r="OY25" s="101"/>
      <c r="OZ25" s="101"/>
      <c r="PA25" s="101"/>
      <c r="PB25" s="101"/>
      <c r="PC25" s="101"/>
      <c r="PD25" s="101"/>
      <c r="PE25" s="101"/>
      <c r="PF25" s="101"/>
      <c r="PG25" s="101"/>
      <c r="PH25" s="101"/>
      <c r="PI25" s="101"/>
      <c r="PJ25" s="101"/>
      <c r="PK25" s="101"/>
      <c r="PL25" s="101"/>
      <c r="PM25" s="101"/>
      <c r="PN25" s="101"/>
      <c r="PO25" s="101"/>
      <c r="PP25" s="101"/>
      <c r="PQ25" s="101"/>
      <c r="PR25" s="101"/>
      <c r="PS25" s="101"/>
      <c r="PT25" s="101"/>
      <c r="PU25" s="101"/>
      <c r="PV25" s="101"/>
      <c r="PW25" s="101"/>
      <c r="PX25" s="101"/>
      <c r="PY25" s="101"/>
      <c r="PZ25" s="101"/>
      <c r="QA25" s="101"/>
      <c r="QB25" s="101"/>
      <c r="QC25" s="101"/>
      <c r="QD25" s="101"/>
      <c r="QE25" s="101"/>
      <c r="QF25" s="101"/>
      <c r="QG25" s="101"/>
      <c r="QH25" s="101"/>
      <c r="QI25" s="101"/>
      <c r="QJ25" s="101"/>
      <c r="QK25" s="101"/>
      <c r="QL25" s="101"/>
      <c r="QM25" s="101"/>
      <c r="QN25" s="101"/>
      <c r="QO25" s="101"/>
      <c r="QP25" s="101"/>
      <c r="QQ25" s="101"/>
      <c r="QR25" s="101"/>
      <c r="QS25" s="101"/>
      <c r="QT25" s="101"/>
      <c r="QU25" s="101"/>
      <c r="QV25" s="101"/>
      <c r="QW25" s="101"/>
      <c r="QX25" s="101"/>
      <c r="QY25" s="101"/>
      <c r="QZ25" s="101"/>
      <c r="RA25" s="101"/>
      <c r="RB25" s="101"/>
      <c r="RC25" s="101"/>
      <c r="RD25" s="101"/>
      <c r="RE25" s="101"/>
      <c r="RF25" s="101"/>
      <c r="RG25" s="101"/>
      <c r="RH25" s="101"/>
      <c r="RI25" s="101"/>
      <c r="RJ25" s="101"/>
      <c r="RK25" s="101"/>
      <c r="RL25" s="101"/>
      <c r="RM25" s="101"/>
      <c r="RN25" s="101"/>
      <c r="RO25" s="101"/>
      <c r="RP25" s="101"/>
      <c r="RQ25" s="101"/>
      <c r="RR25" s="101"/>
      <c r="RS25" s="101"/>
      <c r="RT25" s="101"/>
      <c r="RU25" s="101"/>
      <c r="RV25" s="101"/>
      <c r="RW25" s="101"/>
      <c r="RX25" s="101"/>
      <c r="RY25" s="101"/>
      <c r="RZ25" s="101"/>
      <c r="SA25" s="101"/>
      <c r="SB25" s="101"/>
      <c r="SC25" s="101"/>
      <c r="SD25" s="101"/>
      <c r="SE25" s="101"/>
      <c r="SF25" s="101"/>
      <c r="SG25" s="101"/>
      <c r="SH25" s="101"/>
      <c r="SI25" s="101"/>
      <c r="SJ25" s="101"/>
      <c r="SK25" s="101"/>
      <c r="SL25" s="101"/>
      <c r="SM25" s="101"/>
      <c r="SN25" s="101"/>
      <c r="SO25" s="101"/>
      <c r="SP25" s="101"/>
      <c r="SQ25" s="101"/>
      <c r="SR25" s="101"/>
      <c r="SS25" s="101"/>
      <c r="ST25" s="101"/>
      <c r="SU25" s="101"/>
      <c r="SV25" s="101"/>
      <c r="SW25" s="101"/>
      <c r="SX25" s="101"/>
      <c r="SY25" s="101"/>
      <c r="SZ25" s="101"/>
      <c r="TA25" s="101"/>
      <c r="TB25" s="101"/>
      <c r="TC25" s="101"/>
      <c r="TD25" s="101"/>
      <c r="TE25" s="101"/>
      <c r="TF25" s="101"/>
      <c r="TG25" s="101"/>
      <c r="TH25" s="101"/>
      <c r="TI25" s="101"/>
      <c r="TJ25" s="101"/>
      <c r="TK25" s="101"/>
      <c r="TL25" s="101"/>
      <c r="TM25" s="101"/>
      <c r="TN25" s="101"/>
      <c r="TO25" s="101"/>
      <c r="TP25" s="101"/>
      <c r="TQ25" s="101"/>
      <c r="TR25" s="101"/>
      <c r="TS25" s="101"/>
      <c r="TT25" s="101"/>
      <c r="TU25" s="101"/>
      <c r="TV25" s="101"/>
      <c r="TW25" s="101"/>
      <c r="TX25" s="101"/>
      <c r="TY25" s="101"/>
      <c r="TZ25" s="101"/>
      <c r="UA25" s="101"/>
      <c r="UB25" s="101"/>
      <c r="UC25" s="101"/>
      <c r="UD25" s="101"/>
      <c r="UE25" s="101"/>
      <c r="UF25" s="101"/>
      <c r="UG25" s="101"/>
      <c r="UH25" s="101"/>
      <c r="UI25" s="101"/>
      <c r="UJ25" s="101"/>
      <c r="UK25" s="101"/>
      <c r="UL25" s="101"/>
      <c r="UM25" s="101"/>
      <c r="UN25" s="101"/>
      <c r="UO25" s="101"/>
      <c r="UP25" s="101"/>
      <c r="UQ25" s="101"/>
      <c r="UR25" s="101"/>
      <c r="US25" s="101"/>
      <c r="UT25" s="101"/>
      <c r="UU25" s="101"/>
      <c r="UV25" s="101"/>
      <c r="UW25" s="101"/>
      <c r="UX25" s="101"/>
      <c r="UY25" s="101"/>
      <c r="UZ25" s="101"/>
      <c r="VA25" s="101"/>
      <c r="VB25" s="101"/>
      <c r="VC25" s="101"/>
      <c r="VD25" s="101"/>
      <c r="VE25" s="101"/>
      <c r="VF25" s="101"/>
      <c r="VG25" s="101"/>
      <c r="VH25" s="101"/>
      <c r="VI25" s="101"/>
      <c r="VJ25" s="101"/>
      <c r="VK25" s="101"/>
      <c r="VL25" s="101"/>
      <c r="VM25" s="101"/>
      <c r="VN25" s="101"/>
      <c r="VO25" s="101"/>
      <c r="VP25" s="101"/>
      <c r="VQ25" s="101"/>
      <c r="VR25" s="101"/>
      <c r="VS25" s="101"/>
      <c r="VT25" s="101"/>
      <c r="VU25" s="101"/>
      <c r="VV25" s="101"/>
      <c r="VW25" s="101"/>
      <c r="VX25" s="101"/>
      <c r="VY25" s="101"/>
      <c r="VZ25" s="101"/>
      <c r="WA25" s="101"/>
      <c r="WB25" s="101"/>
      <c r="WC25" s="101"/>
      <c r="WD25" s="101"/>
      <c r="WE25" s="101"/>
      <c r="WF25" s="101"/>
      <c r="WG25" s="101"/>
      <c r="WH25" s="101"/>
      <c r="WI25" s="101"/>
      <c r="WJ25" s="101"/>
      <c r="WK25" s="101"/>
      <c r="WL25" s="101"/>
      <c r="WM25" s="101"/>
      <c r="WN25" s="101"/>
      <c r="WO25" s="101"/>
      <c r="WP25" s="101"/>
      <c r="WQ25" s="101"/>
      <c r="WR25" s="101"/>
      <c r="WS25" s="101"/>
      <c r="WT25" s="101"/>
      <c r="WU25" s="101"/>
      <c r="WV25" s="101"/>
      <c r="WW25" s="101"/>
      <c r="WX25" s="101"/>
      <c r="WY25" s="101"/>
      <c r="WZ25" s="101"/>
      <c r="XA25" s="101"/>
      <c r="XB25" s="101"/>
      <c r="XC25" s="101"/>
      <c r="XD25" s="101"/>
      <c r="XE25" s="101"/>
      <c r="XF25" s="101"/>
      <c r="XG25" s="101"/>
      <c r="XH25" s="101"/>
      <c r="XI25" s="101"/>
      <c r="XJ25" s="101"/>
      <c r="XK25" s="101"/>
      <c r="XL25" s="101"/>
      <c r="XM25" s="101"/>
      <c r="XN25" s="101"/>
      <c r="XO25" s="101"/>
      <c r="XP25" s="101"/>
      <c r="XQ25" s="101"/>
      <c r="XR25" s="101"/>
      <c r="XS25" s="101"/>
      <c r="XT25" s="101"/>
      <c r="XU25" s="101"/>
      <c r="XV25" s="101"/>
      <c r="XW25" s="101"/>
      <c r="XX25" s="101"/>
      <c r="XY25" s="101"/>
      <c r="XZ25" s="101"/>
      <c r="YA25" s="101"/>
      <c r="YB25" s="101"/>
      <c r="YC25" s="101"/>
      <c r="YD25" s="101"/>
      <c r="YE25" s="101"/>
      <c r="YF25" s="101"/>
      <c r="YG25" s="101"/>
      <c r="YH25" s="101"/>
      <c r="YI25" s="101"/>
      <c r="YJ25" s="101"/>
      <c r="YK25" s="101"/>
      <c r="YL25" s="101"/>
      <c r="YM25" s="101"/>
      <c r="YN25" s="101"/>
      <c r="YO25" s="101"/>
      <c r="YP25" s="101"/>
      <c r="YQ25" s="101"/>
      <c r="YR25" s="101"/>
      <c r="YS25" s="101"/>
      <c r="YT25" s="101"/>
      <c r="YU25" s="101"/>
      <c r="YV25" s="101"/>
      <c r="YW25" s="101"/>
      <c r="YX25" s="101"/>
      <c r="YY25" s="101"/>
      <c r="YZ25" s="101"/>
      <c r="ZA25" s="101"/>
      <c r="ZB25" s="101"/>
      <c r="ZC25" s="101"/>
      <c r="ZD25" s="101"/>
      <c r="ZE25" s="101"/>
      <c r="ZF25" s="101"/>
      <c r="ZG25" s="101"/>
      <c r="ZH25" s="101"/>
      <c r="ZI25" s="101"/>
      <c r="ZJ25" s="101"/>
      <c r="ZK25" s="101"/>
      <c r="ZL25" s="101"/>
      <c r="ZM25" s="101"/>
      <c r="ZN25" s="101"/>
      <c r="ZO25" s="101"/>
      <c r="ZP25" s="101"/>
      <c r="ZQ25" s="101"/>
      <c r="ZR25" s="101"/>
      <c r="ZS25" s="101"/>
      <c r="ZT25" s="101"/>
      <c r="ZU25" s="101"/>
      <c r="ZV25" s="101"/>
      <c r="ZW25" s="101"/>
      <c r="ZX25" s="101"/>
      <c r="ZY25" s="101"/>
      <c r="ZZ25" s="101"/>
      <c r="AAA25" s="101"/>
      <c r="AAB25" s="101"/>
      <c r="AAC25" s="101"/>
      <c r="AAD25" s="101"/>
      <c r="AAE25" s="101"/>
      <c r="AAF25" s="101"/>
      <c r="AAG25" s="101"/>
      <c r="AAH25" s="101"/>
      <c r="AAI25" s="101"/>
      <c r="AAJ25" s="101"/>
      <c r="AAK25" s="101"/>
      <c r="AAL25" s="101"/>
      <c r="AAM25" s="101"/>
      <c r="AAN25" s="101"/>
      <c r="AAO25" s="101"/>
      <c r="AAP25" s="101"/>
      <c r="AAQ25" s="101"/>
      <c r="AAR25" s="101"/>
      <c r="AAS25" s="101"/>
      <c r="AAT25" s="101"/>
      <c r="AAU25" s="101"/>
      <c r="AAV25" s="101"/>
      <c r="AAW25" s="101"/>
      <c r="AAX25" s="101"/>
      <c r="AAY25" s="101"/>
      <c r="AAZ25" s="101"/>
      <c r="ABA25" s="101"/>
      <c r="ABB25" s="101"/>
      <c r="ABC25" s="101"/>
      <c r="ABD25" s="101"/>
      <c r="ABE25" s="101"/>
      <c r="ABF25" s="101"/>
      <c r="ABG25" s="101"/>
      <c r="ABH25" s="101"/>
      <c r="ABI25" s="101"/>
      <c r="ABJ25" s="101"/>
      <c r="ABK25" s="101"/>
      <c r="ABL25" s="101"/>
      <c r="ABM25" s="101"/>
      <c r="ABN25" s="101"/>
      <c r="ABO25" s="101"/>
      <c r="ABP25" s="101"/>
      <c r="ABQ25" s="101"/>
      <c r="ABR25" s="101"/>
      <c r="ABS25" s="101"/>
      <c r="ABT25" s="101"/>
      <c r="ABU25" s="101"/>
      <c r="ABV25" s="101"/>
      <c r="ABW25" s="101"/>
      <c r="ABX25" s="101"/>
      <c r="ABY25" s="101"/>
      <c r="ABZ25" s="101"/>
      <c r="ACA25" s="101"/>
      <c r="ACB25" s="101"/>
      <c r="ACC25" s="101"/>
      <c r="ACD25" s="101"/>
      <c r="ACE25" s="101"/>
      <c r="ACF25" s="101"/>
      <c r="ACG25" s="101"/>
      <c r="ACH25" s="101"/>
      <c r="ACI25" s="101"/>
      <c r="ACJ25" s="101"/>
      <c r="ACK25" s="101"/>
      <c r="ACL25" s="101"/>
      <c r="ACM25" s="101"/>
      <c r="ACN25" s="101"/>
      <c r="ACO25" s="101"/>
      <c r="ACP25" s="101"/>
      <c r="ACQ25" s="101"/>
      <c r="ACR25" s="101"/>
      <c r="ACS25" s="101"/>
      <c r="ACT25" s="101"/>
      <c r="ACU25" s="101"/>
      <c r="ACV25" s="101"/>
      <c r="ACW25" s="101"/>
      <c r="ACX25" s="101"/>
      <c r="ACY25" s="101"/>
      <c r="ACZ25" s="101"/>
      <c r="ADA25" s="101"/>
      <c r="ADB25" s="101"/>
      <c r="ADC25" s="101"/>
      <c r="ADD25" s="101"/>
      <c r="ADE25" s="101"/>
      <c r="ADF25" s="101"/>
      <c r="ADG25" s="101"/>
      <c r="ADH25" s="101"/>
      <c r="ADI25" s="101"/>
      <c r="ADJ25" s="101"/>
      <c r="ADK25" s="101"/>
      <c r="ADL25" s="101"/>
      <c r="ADM25" s="101"/>
      <c r="ADN25" s="101"/>
      <c r="ADO25" s="101"/>
      <c r="ADP25" s="101"/>
      <c r="ADQ25" s="101"/>
      <c r="ADR25" s="101"/>
      <c r="ADS25" s="101"/>
      <c r="ADT25" s="101"/>
      <c r="ADU25" s="101"/>
      <c r="ADV25" s="101"/>
      <c r="ADW25" s="101"/>
      <c r="ADX25" s="101"/>
      <c r="ADY25" s="101"/>
      <c r="ADZ25" s="101"/>
      <c r="AEA25" s="101"/>
      <c r="AEB25" s="101"/>
      <c r="AEC25" s="101"/>
      <c r="AED25" s="101"/>
      <c r="AEE25" s="101"/>
      <c r="AEF25" s="101"/>
      <c r="AEG25" s="101"/>
      <c r="AEH25" s="101"/>
      <c r="AEI25" s="101"/>
      <c r="AEJ25" s="101"/>
      <c r="AEK25" s="101"/>
      <c r="AEL25" s="101"/>
      <c r="AEM25" s="101"/>
      <c r="AEN25" s="101"/>
      <c r="AEO25" s="101"/>
      <c r="AEP25" s="101"/>
      <c r="AEQ25" s="101"/>
      <c r="AER25" s="101"/>
      <c r="AES25" s="101"/>
      <c r="AET25" s="101"/>
      <c r="AEU25" s="101"/>
      <c r="AEV25" s="101"/>
      <c r="AEW25" s="101"/>
      <c r="AEX25" s="101"/>
      <c r="AEY25" s="101"/>
      <c r="AEZ25" s="101"/>
      <c r="AFA25" s="101"/>
      <c r="AFB25" s="101"/>
      <c r="AFC25" s="101"/>
      <c r="AFD25" s="101"/>
      <c r="AFE25" s="101"/>
      <c r="AFF25" s="101"/>
      <c r="AFG25" s="101"/>
      <c r="AFH25" s="101"/>
      <c r="AFI25" s="101"/>
      <c r="AFJ25" s="101"/>
      <c r="AFK25" s="101"/>
      <c r="AFL25" s="101"/>
      <c r="AFM25" s="101"/>
      <c r="AFN25" s="101"/>
      <c r="AFO25" s="101"/>
      <c r="AFP25" s="101"/>
      <c r="AFQ25" s="101"/>
      <c r="AFR25" s="101"/>
      <c r="AFS25" s="101"/>
      <c r="AFT25" s="101"/>
      <c r="AFU25" s="101"/>
      <c r="AFV25" s="101"/>
      <c r="AFW25" s="101"/>
      <c r="AFX25" s="101"/>
      <c r="AFY25" s="101"/>
      <c r="AFZ25" s="101"/>
      <c r="AGA25" s="101"/>
      <c r="AGB25" s="101"/>
      <c r="AGC25" s="101"/>
      <c r="AGD25" s="101"/>
      <c r="AGE25" s="101"/>
      <c r="AGF25" s="101"/>
      <c r="AGG25" s="101"/>
      <c r="AGH25" s="101"/>
      <c r="AGI25" s="101"/>
      <c r="AGJ25" s="101"/>
      <c r="AGK25" s="101"/>
      <c r="AGL25" s="101"/>
      <c r="AGM25" s="101"/>
      <c r="AGN25" s="101"/>
      <c r="AGO25" s="101"/>
      <c r="AGP25" s="101"/>
      <c r="AGQ25" s="101"/>
      <c r="AGR25" s="101"/>
      <c r="AGS25" s="101"/>
      <c r="AGT25" s="101"/>
      <c r="AGU25" s="101"/>
      <c r="AGV25" s="101"/>
      <c r="AGW25" s="101"/>
      <c r="AGX25" s="101"/>
      <c r="AGY25" s="101"/>
      <c r="AGZ25" s="101"/>
      <c r="AHA25" s="101"/>
      <c r="AHB25" s="101"/>
      <c r="AHC25" s="101"/>
      <c r="AHD25" s="101"/>
      <c r="AHE25" s="101"/>
      <c r="AHF25" s="101"/>
      <c r="AHG25" s="101"/>
      <c r="AHH25" s="101"/>
      <c r="AHI25" s="101"/>
      <c r="AHJ25" s="101"/>
      <c r="AHK25" s="101"/>
      <c r="AHL25" s="101"/>
      <c r="AHM25" s="101"/>
      <c r="AHN25" s="101"/>
      <c r="AHO25" s="101"/>
      <c r="AHP25" s="101"/>
      <c r="AHQ25" s="101"/>
      <c r="AHR25" s="101"/>
      <c r="AHS25" s="101"/>
      <c r="AHT25" s="101"/>
      <c r="AHU25" s="101"/>
      <c r="AHV25" s="101"/>
      <c r="AHW25" s="101"/>
      <c r="AHX25" s="101"/>
      <c r="AHY25" s="101"/>
      <c r="AHZ25" s="101"/>
      <c r="AIA25" s="101"/>
      <c r="AIB25" s="101"/>
      <c r="AIC25" s="101"/>
      <c r="AID25" s="101"/>
      <c r="AIE25" s="101"/>
      <c r="AIF25" s="101"/>
      <c r="AIG25" s="101"/>
      <c r="AIH25" s="101"/>
      <c r="AII25" s="101"/>
      <c r="AIJ25" s="101"/>
      <c r="AIK25" s="101"/>
      <c r="AIL25" s="101"/>
      <c r="AIM25" s="101"/>
      <c r="AIN25" s="101"/>
      <c r="AIO25" s="101"/>
      <c r="AIP25" s="101"/>
      <c r="AIQ25" s="101"/>
      <c r="AIR25" s="101"/>
      <c r="AIS25" s="101"/>
      <c r="AIT25" s="101"/>
      <c r="AIU25" s="101"/>
      <c r="AIV25" s="101"/>
      <c r="AIW25" s="101"/>
      <c r="AIX25" s="101"/>
      <c r="AIY25" s="101"/>
      <c r="AIZ25" s="101"/>
      <c r="AJA25" s="101"/>
      <c r="AJB25" s="101"/>
      <c r="AJC25" s="101"/>
      <c r="AJD25" s="101"/>
      <c r="AJE25" s="101"/>
      <c r="AJF25" s="101"/>
      <c r="AJG25" s="101"/>
      <c r="AJH25" s="101"/>
      <c r="AJI25" s="101"/>
      <c r="AJJ25" s="101"/>
      <c r="AJK25" s="101"/>
      <c r="AJL25" s="101"/>
      <c r="AJM25" s="101"/>
      <c r="AJN25" s="101"/>
      <c r="AJO25" s="101"/>
      <c r="AJP25" s="101"/>
      <c r="AJQ25" s="101"/>
      <c r="AJR25" s="101"/>
      <c r="AJS25" s="101"/>
      <c r="AJT25" s="101"/>
      <c r="AJU25" s="101"/>
      <c r="AJV25" s="101"/>
      <c r="AJW25" s="101"/>
      <c r="AJX25" s="101"/>
      <c r="AJY25" s="101"/>
      <c r="AJZ25" s="101"/>
      <c r="AKA25" s="101"/>
      <c r="AKB25" s="101"/>
      <c r="AKC25" s="101"/>
      <c r="AKD25" s="101"/>
      <c r="AKE25" s="101"/>
      <c r="AKF25" s="101"/>
      <c r="AKG25" s="101"/>
      <c r="AKH25" s="101"/>
      <c r="AKI25" s="101"/>
      <c r="AKJ25" s="101"/>
      <c r="AKK25" s="101"/>
      <c r="AKL25" s="101"/>
      <c r="AKM25" s="101"/>
      <c r="AKN25" s="101"/>
      <c r="AKO25" s="101"/>
      <c r="AKP25" s="101"/>
      <c r="AKQ25" s="101"/>
      <c r="AKR25" s="101"/>
      <c r="AKS25" s="101"/>
      <c r="AKT25" s="101"/>
      <c r="AKU25" s="101"/>
      <c r="AKV25" s="101"/>
      <c r="AKW25" s="101"/>
      <c r="AKX25" s="101"/>
      <c r="AKY25" s="101"/>
      <c r="AKZ25" s="101"/>
      <c r="ALA25" s="101"/>
      <c r="ALB25" s="101"/>
      <c r="ALC25" s="101"/>
      <c r="ALD25" s="101"/>
      <c r="ALE25" s="101"/>
      <c r="ALF25" s="101"/>
      <c r="ALG25" s="101"/>
      <c r="ALH25" s="101"/>
      <c r="ALI25" s="101"/>
      <c r="ALJ25" s="101"/>
      <c r="ALK25" s="101"/>
      <c r="ALL25" s="101"/>
      <c r="ALM25" s="101"/>
      <c r="ALN25" s="101"/>
      <c r="ALO25" s="101"/>
      <c r="ALP25" s="101"/>
      <c r="ALQ25" s="101"/>
    </row>
    <row r="26" spans="1:1005" hidden="1" x14ac:dyDescent="0.2">
      <c r="A26" s="26" t="s">
        <v>26</v>
      </c>
      <c r="C26" s="95"/>
      <c r="D26" s="95"/>
      <c r="E26" s="95"/>
      <c r="F26" s="96">
        <v>4.0199999999999996</v>
      </c>
      <c r="G26" s="95"/>
      <c r="H26" s="96">
        <v>14.2</v>
      </c>
      <c r="I26" s="95"/>
      <c r="J26" s="96">
        <v>32.020000000000003</v>
      </c>
      <c r="K26" s="102"/>
      <c r="L26" s="103"/>
      <c r="M26" s="96"/>
      <c r="N26" s="96"/>
      <c r="Q26" s="27">
        <v>13.79</v>
      </c>
    </row>
    <row r="27" spans="1:1005" hidden="1" x14ac:dyDescent="0.2">
      <c r="A27" s="26" t="s">
        <v>27</v>
      </c>
      <c r="C27" s="95"/>
      <c r="D27" s="95"/>
      <c r="E27" s="95"/>
      <c r="F27" s="96">
        <v>0</v>
      </c>
      <c r="G27" s="95"/>
      <c r="H27" s="96">
        <v>0</v>
      </c>
      <c r="I27" s="95"/>
      <c r="J27" s="96">
        <v>0</v>
      </c>
      <c r="K27" s="102"/>
      <c r="L27" s="103"/>
      <c r="M27" s="96"/>
      <c r="N27" s="96"/>
      <c r="Q27" s="27">
        <v>0.01</v>
      </c>
    </row>
    <row r="28" spans="1:1005" hidden="1" x14ac:dyDescent="0.2">
      <c r="A28" s="26" t="s">
        <v>100</v>
      </c>
      <c r="C28" s="95"/>
      <c r="D28" s="95"/>
      <c r="E28" s="95"/>
      <c r="F28" s="96">
        <v>5.0199999999999996</v>
      </c>
      <c r="G28" s="95"/>
      <c r="H28" s="96">
        <v>10.64</v>
      </c>
      <c r="I28" s="95"/>
      <c r="J28" s="96">
        <v>2.04</v>
      </c>
      <c r="K28" s="102"/>
      <c r="L28" s="103"/>
      <c r="M28" s="96"/>
      <c r="N28" s="96"/>
      <c r="Q28" s="27">
        <v>0.15</v>
      </c>
    </row>
    <row r="29" spans="1:1005" hidden="1" x14ac:dyDescent="0.2">
      <c r="A29" s="26" t="s">
        <v>322</v>
      </c>
      <c r="C29" s="95"/>
      <c r="D29" s="95"/>
      <c r="E29" s="95"/>
      <c r="F29" s="96"/>
      <c r="G29" s="95"/>
      <c r="H29" s="96"/>
      <c r="I29" s="95"/>
      <c r="J29" s="96"/>
      <c r="K29" s="102"/>
      <c r="L29" s="103"/>
      <c r="M29" s="96"/>
      <c r="N29" s="96"/>
      <c r="Q29" s="27">
        <v>0.03</v>
      </c>
    </row>
    <row r="30" spans="1:1005" hidden="1" x14ac:dyDescent="0.2">
      <c r="A30" s="26" t="s">
        <v>323</v>
      </c>
      <c r="C30" s="95"/>
      <c r="D30" s="95"/>
      <c r="E30" s="95"/>
      <c r="F30" s="96"/>
      <c r="G30" s="95"/>
      <c r="H30" s="96"/>
      <c r="I30" s="95"/>
      <c r="J30" s="96"/>
      <c r="K30" s="102"/>
      <c r="L30" s="103"/>
      <c r="M30" s="96"/>
      <c r="N30" s="96"/>
      <c r="Q30" s="27">
        <v>0.26</v>
      </c>
    </row>
    <row r="31" spans="1:1005" hidden="1" x14ac:dyDescent="0.2">
      <c r="A31" s="26" t="s">
        <v>17</v>
      </c>
      <c r="C31" s="95"/>
      <c r="D31" s="95"/>
      <c r="E31" s="95"/>
      <c r="F31" s="96">
        <v>9.02</v>
      </c>
      <c r="G31" s="95"/>
      <c r="H31" s="96">
        <v>20.8</v>
      </c>
      <c r="I31" s="95"/>
      <c r="J31" s="96">
        <v>34.22</v>
      </c>
      <c r="K31" s="102"/>
      <c r="L31" s="103"/>
      <c r="M31" s="96"/>
      <c r="N31" s="96"/>
      <c r="Q31" s="27">
        <v>13.79</v>
      </c>
      <c r="R31" s="27">
        <v>46.88</v>
      </c>
    </row>
    <row r="32" spans="1:1005" hidden="1" x14ac:dyDescent="0.2">
      <c r="A32" s="26" t="s">
        <v>101</v>
      </c>
      <c r="C32" s="95"/>
      <c r="D32" s="95"/>
      <c r="E32" s="95"/>
      <c r="F32" s="96">
        <v>2.02</v>
      </c>
      <c r="G32" s="95"/>
      <c r="H32" s="96">
        <v>10.039999999999999</v>
      </c>
      <c r="I32" s="95"/>
      <c r="J32" s="96">
        <v>2</v>
      </c>
      <c r="K32" s="102"/>
      <c r="L32" s="103"/>
      <c r="M32" s="96"/>
      <c r="N32" s="96"/>
      <c r="Q32" s="27">
        <v>4.6500000000000004</v>
      </c>
    </row>
    <row r="33" spans="1:26" x14ac:dyDescent="0.2">
      <c r="C33" s="95"/>
      <c r="D33" s="95"/>
      <c r="E33" s="95"/>
      <c r="F33" s="96"/>
      <c r="G33" s="95"/>
      <c r="H33" s="96"/>
      <c r="I33" s="95"/>
      <c r="J33" s="96"/>
      <c r="K33" s="102"/>
      <c r="L33" s="103"/>
      <c r="M33" s="96"/>
      <c r="N33" s="96"/>
    </row>
    <row r="34" spans="1:26" s="88" customFormat="1" x14ac:dyDescent="0.2">
      <c r="A34" s="88" t="s">
        <v>104</v>
      </c>
      <c r="C34" s="105"/>
      <c r="D34" s="105"/>
      <c r="E34" s="105"/>
      <c r="G34" s="105"/>
      <c r="I34" s="105"/>
      <c r="K34" s="105"/>
      <c r="L34" s="105"/>
      <c r="O34" s="105"/>
      <c r="P34" s="105"/>
      <c r="Q34" s="92"/>
      <c r="R34" s="92"/>
      <c r="S34" s="105"/>
      <c r="T34" s="105"/>
      <c r="U34" s="92"/>
      <c r="V34" s="92"/>
      <c r="W34" s="92"/>
      <c r="X34" s="92"/>
      <c r="Y34" s="92"/>
      <c r="Z34" s="92"/>
    </row>
    <row r="35" spans="1:26" s="88" customFormat="1" x14ac:dyDescent="0.2">
      <c r="C35" s="105"/>
      <c r="D35" s="105"/>
      <c r="E35" s="105"/>
      <c r="G35" s="105"/>
      <c r="I35" s="105"/>
      <c r="K35" s="105"/>
      <c r="L35" s="105"/>
      <c r="O35" s="105"/>
      <c r="P35" s="105"/>
      <c r="Q35" s="92"/>
      <c r="R35" s="92"/>
      <c r="S35" s="105"/>
      <c r="T35" s="105"/>
      <c r="U35" s="92"/>
      <c r="V35" s="92"/>
      <c r="W35" s="92"/>
      <c r="X35" s="92"/>
      <c r="Y35" s="92"/>
      <c r="Z35" s="92"/>
    </row>
    <row r="36" spans="1:26" s="88" customFormat="1" ht="15" x14ac:dyDescent="0.25">
      <c r="A36" s="1" t="s">
        <v>1395</v>
      </c>
      <c r="C36" s="105"/>
      <c r="D36" s="105"/>
      <c r="E36" s="105"/>
      <c r="G36" s="105"/>
      <c r="I36" s="105"/>
      <c r="K36" s="105"/>
      <c r="L36" s="105"/>
      <c r="O36" s="105"/>
      <c r="P36" s="105"/>
      <c r="Q36" s="92"/>
      <c r="R36" s="92"/>
      <c r="S36" s="105"/>
      <c r="T36" s="105"/>
      <c r="U36" s="92"/>
      <c r="V36" s="92"/>
      <c r="W36" s="92"/>
      <c r="X36" s="92"/>
      <c r="Y36" s="92"/>
      <c r="Z36" s="92"/>
    </row>
    <row r="37" spans="1:26" x14ac:dyDescent="0.2">
      <c r="A37" s="278" t="s">
        <v>106</v>
      </c>
      <c r="B37" s="279" t="s">
        <v>438</v>
      </c>
      <c r="C37" s="261"/>
      <c r="D37" s="261"/>
      <c r="E37" s="261"/>
      <c r="F37" s="280">
        <v>1</v>
      </c>
      <c r="G37" s="261"/>
      <c r="H37" s="280">
        <v>2</v>
      </c>
      <c r="I37" s="261"/>
      <c r="J37" s="280">
        <v>2</v>
      </c>
      <c r="K37" s="261"/>
      <c r="L37" s="262"/>
      <c r="M37" s="264"/>
      <c r="N37" s="264"/>
      <c r="O37" s="263"/>
      <c r="P37" s="263"/>
      <c r="Q37" s="264">
        <v>7</v>
      </c>
      <c r="R37" s="264"/>
      <c r="S37" s="263"/>
      <c r="T37" s="263"/>
      <c r="U37" s="264"/>
      <c r="V37" s="281"/>
    </row>
    <row r="38" spans="1:26" x14ac:dyDescent="0.2">
      <c r="A38" s="266" t="s">
        <v>214</v>
      </c>
      <c r="B38" s="87" t="s">
        <v>495</v>
      </c>
      <c r="Q38" s="27">
        <v>2</v>
      </c>
      <c r="R38" s="27">
        <v>2</v>
      </c>
      <c r="V38" s="267"/>
    </row>
    <row r="39" spans="1:26" x14ac:dyDescent="0.2">
      <c r="A39" s="266" t="s">
        <v>36</v>
      </c>
      <c r="B39" s="87" t="s">
        <v>37</v>
      </c>
      <c r="C39" s="102"/>
      <c r="D39" s="102"/>
      <c r="E39" s="102"/>
      <c r="G39" s="102"/>
      <c r="H39" s="27">
        <v>1</v>
      </c>
      <c r="I39" s="102"/>
      <c r="K39" s="102"/>
      <c r="L39" s="103"/>
      <c r="Q39" s="27">
        <v>5</v>
      </c>
      <c r="R39" s="27">
        <v>2</v>
      </c>
      <c r="V39" s="267"/>
    </row>
    <row r="40" spans="1:26" x14ac:dyDescent="0.2">
      <c r="A40" s="269" t="s">
        <v>105</v>
      </c>
      <c r="B40" s="270" t="s">
        <v>1391</v>
      </c>
      <c r="C40" s="273"/>
      <c r="D40" s="273"/>
      <c r="E40" s="273"/>
      <c r="F40" s="276">
        <v>10</v>
      </c>
      <c r="G40" s="273"/>
      <c r="H40" s="276">
        <v>17</v>
      </c>
      <c r="I40" s="273"/>
      <c r="J40" s="276">
        <v>1</v>
      </c>
      <c r="K40" s="273"/>
      <c r="L40" s="274"/>
      <c r="M40" s="276">
        <v>2</v>
      </c>
      <c r="N40" s="276"/>
      <c r="O40" s="275"/>
      <c r="P40" s="275"/>
      <c r="Q40" s="276">
        <v>20</v>
      </c>
      <c r="R40" s="276">
        <v>1</v>
      </c>
      <c r="S40" s="275"/>
      <c r="T40" s="275"/>
      <c r="U40" s="276">
        <v>3</v>
      </c>
      <c r="V40" s="277"/>
    </row>
    <row r="41" spans="1:26" s="86" customFormat="1" ht="15" x14ac:dyDescent="0.25">
      <c r="A41" s="1" t="s">
        <v>1411</v>
      </c>
      <c r="B41" s="88"/>
      <c r="C41" s="109"/>
      <c r="D41" s="109"/>
      <c r="E41" s="109"/>
      <c r="F41" s="90">
        <f>COUNT(F37:F40)</f>
        <v>2</v>
      </c>
      <c r="G41" s="89"/>
      <c r="H41" s="90">
        <f t="shared" ref="H41:V41" si="0">COUNT(H37:H40)</f>
        <v>3</v>
      </c>
      <c r="I41" s="89"/>
      <c r="J41" s="90">
        <f t="shared" si="0"/>
        <v>2</v>
      </c>
      <c r="K41" s="89"/>
      <c r="L41" s="89"/>
      <c r="M41" s="90">
        <f t="shared" si="0"/>
        <v>1</v>
      </c>
      <c r="N41" s="90">
        <f t="shared" si="0"/>
        <v>0</v>
      </c>
      <c r="O41" s="89"/>
      <c r="P41" s="89"/>
      <c r="Q41" s="90">
        <f t="shared" si="0"/>
        <v>4</v>
      </c>
      <c r="R41" s="90">
        <f t="shared" si="0"/>
        <v>3</v>
      </c>
      <c r="S41" s="89"/>
      <c r="T41" s="89"/>
      <c r="U41" s="90">
        <f t="shared" si="0"/>
        <v>1</v>
      </c>
      <c r="V41" s="90">
        <f t="shared" si="0"/>
        <v>0</v>
      </c>
      <c r="W41" s="90"/>
      <c r="X41" s="90"/>
      <c r="Y41" s="90"/>
      <c r="Z41" s="90"/>
    </row>
    <row r="42" spans="1:26" x14ac:dyDescent="0.2">
      <c r="C42" s="102"/>
      <c r="D42" s="102"/>
      <c r="E42" s="102"/>
      <c r="G42" s="102"/>
      <c r="I42" s="102"/>
      <c r="K42" s="102"/>
      <c r="L42" s="103"/>
    </row>
    <row r="43" spans="1:26" x14ac:dyDescent="0.2">
      <c r="A43" s="26" t="s">
        <v>1637</v>
      </c>
      <c r="C43" s="102"/>
      <c r="D43" s="102"/>
      <c r="E43" s="102"/>
      <c r="G43" s="102"/>
      <c r="I43" s="102"/>
      <c r="K43" s="102"/>
      <c r="L43" s="103"/>
    </row>
    <row r="44" spans="1:26" x14ac:dyDescent="0.2">
      <c r="A44" s="257" t="s">
        <v>3</v>
      </c>
      <c r="B44" s="395" t="s">
        <v>1188</v>
      </c>
      <c r="C44" s="261"/>
      <c r="D44" s="261"/>
      <c r="E44" s="261"/>
      <c r="F44" s="264">
        <v>1</v>
      </c>
      <c r="G44" s="261"/>
      <c r="H44" s="264">
        <v>1</v>
      </c>
      <c r="I44" s="261"/>
      <c r="J44" s="264"/>
      <c r="K44" s="261"/>
      <c r="L44" s="262"/>
      <c r="M44" s="264"/>
      <c r="N44" s="264">
        <v>1</v>
      </c>
      <c r="O44" s="263"/>
      <c r="P44" s="263"/>
      <c r="Q44" s="264">
        <v>1</v>
      </c>
      <c r="R44" s="264"/>
      <c r="S44" s="263"/>
      <c r="T44" s="263"/>
      <c r="U44" s="264"/>
      <c r="V44" s="281"/>
      <c r="Y44" s="290"/>
    </row>
    <row r="45" spans="1:26" x14ac:dyDescent="0.2">
      <c r="A45" s="282" t="s">
        <v>1264</v>
      </c>
      <c r="B45" s="107" t="s">
        <v>1189</v>
      </c>
      <c r="C45" s="102"/>
      <c r="D45" s="102"/>
      <c r="E45" s="102"/>
      <c r="G45" s="102"/>
      <c r="I45" s="102"/>
      <c r="K45" s="102"/>
      <c r="L45" s="103"/>
      <c r="Q45" s="27">
        <v>1</v>
      </c>
      <c r="V45" s="267"/>
      <c r="Y45" s="290"/>
    </row>
    <row r="46" spans="1:26" x14ac:dyDescent="0.2">
      <c r="A46" s="396" t="s">
        <v>1278</v>
      </c>
      <c r="B46" s="270" t="s">
        <v>805</v>
      </c>
      <c r="C46" s="273"/>
      <c r="D46" s="273"/>
      <c r="E46" s="273"/>
      <c r="F46" s="276"/>
      <c r="G46" s="273"/>
      <c r="H46" s="276"/>
      <c r="I46" s="273"/>
      <c r="J46" s="276"/>
      <c r="K46" s="273"/>
      <c r="L46" s="274"/>
      <c r="M46" s="276"/>
      <c r="N46" s="276">
        <v>1</v>
      </c>
      <c r="O46" s="275"/>
      <c r="P46" s="275"/>
      <c r="Q46" s="276"/>
      <c r="R46" s="276"/>
      <c r="S46" s="275"/>
      <c r="T46" s="275"/>
      <c r="U46" s="276"/>
      <c r="V46" s="277"/>
      <c r="Y46" s="290"/>
    </row>
    <row r="47" spans="1:26" ht="15" x14ac:dyDescent="0.25">
      <c r="A47" s="1" t="s">
        <v>1411</v>
      </c>
      <c r="C47" s="102"/>
      <c r="D47" s="102"/>
      <c r="E47" s="102"/>
      <c r="F47" s="90">
        <f>COUNT(F44:F46)</f>
        <v>1</v>
      </c>
      <c r="G47" s="89"/>
      <c r="H47" s="90">
        <f t="shared" ref="H47:V47" si="1">COUNT(H44:H46)</f>
        <v>1</v>
      </c>
      <c r="I47" s="89"/>
      <c r="J47" s="90">
        <f t="shared" si="1"/>
        <v>0</v>
      </c>
      <c r="K47" s="89"/>
      <c r="L47" s="89"/>
      <c r="M47" s="90">
        <f t="shared" si="1"/>
        <v>0</v>
      </c>
      <c r="N47" s="90">
        <v>1</v>
      </c>
      <c r="O47" s="89"/>
      <c r="P47" s="89"/>
      <c r="Q47" s="90">
        <v>1</v>
      </c>
      <c r="R47" s="90">
        <f t="shared" si="1"/>
        <v>0</v>
      </c>
      <c r="S47" s="89"/>
      <c r="T47" s="89"/>
      <c r="U47" s="90">
        <f t="shared" si="1"/>
        <v>0</v>
      </c>
      <c r="V47" s="90">
        <f t="shared" si="1"/>
        <v>0</v>
      </c>
    </row>
    <row r="48" spans="1:26" x14ac:dyDescent="0.2">
      <c r="C48" s="102"/>
      <c r="D48" s="102"/>
      <c r="E48" s="102"/>
      <c r="G48" s="102"/>
      <c r="I48" s="102"/>
      <c r="K48" s="102"/>
      <c r="L48" s="103"/>
    </row>
    <row r="49" spans="1:26" x14ac:dyDescent="0.2">
      <c r="A49" s="86" t="s">
        <v>1657</v>
      </c>
      <c r="C49" s="102"/>
      <c r="D49" s="102"/>
      <c r="E49" s="102"/>
      <c r="G49" s="102"/>
      <c r="I49" s="102"/>
      <c r="K49" s="102"/>
      <c r="L49" s="103"/>
      <c r="X49" s="90" t="s">
        <v>1660</v>
      </c>
    </row>
    <row r="50" spans="1:26" x14ac:dyDescent="0.2">
      <c r="A50" s="257" t="s">
        <v>132</v>
      </c>
      <c r="B50" s="258" t="s">
        <v>330</v>
      </c>
      <c r="C50" s="261"/>
      <c r="D50" s="261"/>
      <c r="E50" s="261"/>
      <c r="F50" s="264"/>
      <c r="G50" s="261"/>
      <c r="H50" s="264">
        <v>1</v>
      </c>
      <c r="I50" s="261"/>
      <c r="J50" s="264"/>
      <c r="K50" s="261"/>
      <c r="L50" s="262"/>
      <c r="M50" s="264"/>
      <c r="N50" s="264"/>
      <c r="O50" s="263"/>
      <c r="P50" s="263"/>
      <c r="Q50" s="264"/>
      <c r="R50" s="264"/>
      <c r="S50" s="263"/>
      <c r="T50" s="263"/>
      <c r="U50" s="264"/>
      <c r="V50" s="281"/>
      <c r="X50" s="27" t="s">
        <v>1659</v>
      </c>
      <c r="Y50" s="290"/>
    </row>
    <row r="51" spans="1:26" x14ac:dyDescent="0.2">
      <c r="A51" s="266" t="s">
        <v>15</v>
      </c>
      <c r="B51" s="87" t="s">
        <v>440</v>
      </c>
      <c r="F51" s="26"/>
      <c r="H51" s="26"/>
      <c r="J51" s="26"/>
      <c r="M51" s="26"/>
      <c r="N51" s="26"/>
      <c r="Q51" s="27">
        <v>4</v>
      </c>
      <c r="V51" s="267"/>
      <c r="X51" s="27" t="s">
        <v>1659</v>
      </c>
      <c r="Y51" s="290"/>
    </row>
    <row r="52" spans="1:26" x14ac:dyDescent="0.2">
      <c r="A52" s="266" t="s">
        <v>11</v>
      </c>
      <c r="B52" s="87" t="s">
        <v>47</v>
      </c>
      <c r="C52" s="102"/>
      <c r="D52" s="102"/>
      <c r="E52" s="102"/>
      <c r="F52" s="27">
        <v>1</v>
      </c>
      <c r="G52" s="102"/>
      <c r="H52" s="27">
        <v>2</v>
      </c>
      <c r="I52" s="102"/>
      <c r="J52" s="27">
        <v>2</v>
      </c>
      <c r="K52" s="102"/>
      <c r="L52" s="103"/>
      <c r="M52" s="27">
        <v>2</v>
      </c>
      <c r="Q52" s="27">
        <v>3</v>
      </c>
      <c r="V52" s="267"/>
      <c r="Y52" s="290"/>
    </row>
    <row r="53" spans="1:26" x14ac:dyDescent="0.2">
      <c r="A53" s="266" t="s">
        <v>135</v>
      </c>
      <c r="B53" s="87" t="s">
        <v>318</v>
      </c>
      <c r="C53" s="102"/>
      <c r="D53" s="102"/>
      <c r="E53" s="102"/>
      <c r="G53" s="102"/>
      <c r="H53" s="27">
        <v>1</v>
      </c>
      <c r="I53" s="102"/>
      <c r="J53" s="27">
        <v>1</v>
      </c>
      <c r="K53" s="102"/>
      <c r="L53" s="103"/>
      <c r="Q53" s="27">
        <v>1</v>
      </c>
      <c r="V53" s="267"/>
      <c r="X53" s="27" t="s">
        <v>1662</v>
      </c>
      <c r="Y53" s="290"/>
    </row>
    <row r="54" spans="1:26" x14ac:dyDescent="0.2">
      <c r="A54" s="266" t="s">
        <v>6</v>
      </c>
      <c r="B54" s="26" t="s">
        <v>81</v>
      </c>
      <c r="C54" s="102"/>
      <c r="D54" s="102"/>
      <c r="E54" s="102"/>
      <c r="G54" s="102"/>
      <c r="I54" s="102"/>
      <c r="J54" s="27">
        <v>1</v>
      </c>
      <c r="K54" s="102"/>
      <c r="L54" s="103"/>
      <c r="M54" s="27">
        <v>1</v>
      </c>
      <c r="Q54" s="27">
        <v>1</v>
      </c>
      <c r="V54" s="267"/>
      <c r="X54" s="27" t="s">
        <v>1659</v>
      </c>
      <c r="Y54" s="290"/>
    </row>
    <row r="55" spans="1:26" x14ac:dyDescent="0.2">
      <c r="A55" s="266" t="s">
        <v>28</v>
      </c>
      <c r="B55" s="87" t="s">
        <v>332</v>
      </c>
      <c r="C55" s="102"/>
      <c r="D55" s="102"/>
      <c r="E55" s="102"/>
      <c r="G55" s="102"/>
      <c r="I55" s="102"/>
      <c r="J55" s="27">
        <v>1</v>
      </c>
      <c r="K55" s="102"/>
      <c r="L55" s="103"/>
      <c r="Q55" s="27">
        <v>2</v>
      </c>
      <c r="V55" s="267"/>
      <c r="X55" s="27" t="s">
        <v>1659</v>
      </c>
      <c r="Y55" s="290"/>
    </row>
    <row r="56" spans="1:26" x14ac:dyDescent="0.2">
      <c r="A56" s="266" t="s">
        <v>31</v>
      </c>
      <c r="B56" s="87" t="s">
        <v>327</v>
      </c>
      <c r="Q56" s="27">
        <v>1</v>
      </c>
      <c r="V56" s="267"/>
      <c r="X56" s="27" t="s">
        <v>1659</v>
      </c>
      <c r="Y56" s="290"/>
    </row>
    <row r="57" spans="1:26" x14ac:dyDescent="0.2">
      <c r="A57" s="266" t="s">
        <v>8</v>
      </c>
      <c r="B57" s="87" t="s">
        <v>336</v>
      </c>
      <c r="C57" s="102"/>
      <c r="D57" s="102"/>
      <c r="E57" s="102"/>
      <c r="G57" s="102"/>
      <c r="I57" s="102"/>
      <c r="K57" s="102"/>
      <c r="L57" s="103"/>
      <c r="M57" s="27">
        <v>1</v>
      </c>
      <c r="Q57" s="27">
        <v>5</v>
      </c>
      <c r="V57" s="267"/>
      <c r="X57" s="27" t="s">
        <v>1659</v>
      </c>
      <c r="Y57" s="290"/>
    </row>
    <row r="58" spans="1:26" x14ac:dyDescent="0.2">
      <c r="A58" s="266" t="s">
        <v>7</v>
      </c>
      <c r="B58" s="87" t="s">
        <v>1806</v>
      </c>
      <c r="C58" s="102"/>
      <c r="D58" s="102"/>
      <c r="E58" s="102"/>
      <c r="F58" s="27">
        <v>8</v>
      </c>
      <c r="G58" s="102"/>
      <c r="H58" s="27">
        <v>10</v>
      </c>
      <c r="I58" s="102"/>
      <c r="J58" s="27">
        <v>11</v>
      </c>
      <c r="K58" s="102"/>
      <c r="L58" s="103"/>
      <c r="M58" s="27">
        <v>9</v>
      </c>
      <c r="Q58" s="27">
        <v>12</v>
      </c>
      <c r="U58" s="27">
        <v>3</v>
      </c>
      <c r="V58" s="267"/>
      <c r="X58" s="27" t="s">
        <v>1659</v>
      </c>
      <c r="Y58" s="290"/>
    </row>
    <row r="59" spans="1:26" x14ac:dyDescent="0.2">
      <c r="A59" s="269" t="s">
        <v>9</v>
      </c>
      <c r="B59" s="270" t="s">
        <v>442</v>
      </c>
      <c r="C59" s="273"/>
      <c r="D59" s="273"/>
      <c r="E59" s="273"/>
      <c r="F59" s="276"/>
      <c r="G59" s="273"/>
      <c r="H59" s="276">
        <v>2</v>
      </c>
      <c r="I59" s="273"/>
      <c r="J59" s="276"/>
      <c r="K59" s="273"/>
      <c r="L59" s="274"/>
      <c r="M59" s="276">
        <v>2</v>
      </c>
      <c r="N59" s="276"/>
      <c r="O59" s="275"/>
      <c r="P59" s="275"/>
      <c r="Q59" s="276">
        <v>6</v>
      </c>
      <c r="R59" s="276"/>
      <c r="S59" s="275"/>
      <c r="T59" s="275"/>
      <c r="U59" s="276">
        <v>1</v>
      </c>
      <c r="V59" s="277"/>
      <c r="X59" s="27" t="s">
        <v>1659</v>
      </c>
      <c r="Y59" s="290"/>
    </row>
    <row r="60" spans="1:26" s="86" customFormat="1" ht="15" x14ac:dyDescent="0.25">
      <c r="A60" s="1" t="s">
        <v>1411</v>
      </c>
      <c r="B60" s="88"/>
      <c r="C60" s="109"/>
      <c r="D60" s="109"/>
      <c r="E60" s="109"/>
      <c r="F60" s="90">
        <f>COUNT(F50:F59)</f>
        <v>2</v>
      </c>
      <c r="G60" s="89"/>
      <c r="H60" s="90">
        <f>COUNT(H50:H59)</f>
        <v>5</v>
      </c>
      <c r="I60" s="89"/>
      <c r="J60" s="90">
        <f>COUNT(J50:J59)</f>
        <v>5</v>
      </c>
      <c r="K60" s="89"/>
      <c r="L60" s="89"/>
      <c r="M60" s="90">
        <f>COUNT(M50:M59)</f>
        <v>5</v>
      </c>
      <c r="N60" s="90">
        <f>COUNT(N50:N59)</f>
        <v>0</v>
      </c>
      <c r="O60" s="89"/>
      <c r="P60" s="89"/>
      <c r="Q60" s="90">
        <f>COUNT(Q50:Q59)</f>
        <v>9</v>
      </c>
      <c r="R60" s="90">
        <f>COUNT(R50:R59)</f>
        <v>0</v>
      </c>
      <c r="S60" s="89"/>
      <c r="T60" s="89"/>
      <c r="U60" s="90">
        <f>COUNT(U50:U59)</f>
        <v>2</v>
      </c>
      <c r="V60" s="90">
        <f>COUNT(V50:V59)</f>
        <v>0</v>
      </c>
      <c r="W60" s="90"/>
      <c r="X60" s="27"/>
      <c r="Y60" s="90"/>
      <c r="Z60" s="90"/>
    </row>
    <row r="61" spans="1:26" x14ac:dyDescent="0.2">
      <c r="C61" s="102"/>
      <c r="D61" s="102"/>
      <c r="E61" s="102"/>
      <c r="G61" s="102"/>
      <c r="I61" s="102"/>
      <c r="K61" s="102"/>
      <c r="L61" s="103"/>
    </row>
    <row r="62" spans="1:26" x14ac:dyDescent="0.2">
      <c r="C62" s="102"/>
      <c r="D62" s="102"/>
      <c r="E62" s="102"/>
      <c r="G62" s="102"/>
      <c r="I62" s="102"/>
      <c r="K62" s="102"/>
      <c r="L62" s="103"/>
    </row>
    <row r="63" spans="1:26" x14ac:dyDescent="0.2">
      <c r="A63" s="86" t="s">
        <v>1658</v>
      </c>
      <c r="B63" s="26"/>
      <c r="F63" s="26"/>
      <c r="H63" s="26"/>
      <c r="J63" s="26"/>
      <c r="M63" s="26"/>
      <c r="N63" s="26"/>
      <c r="X63" s="90" t="s">
        <v>1660</v>
      </c>
    </row>
    <row r="64" spans="1:26" x14ac:dyDescent="0.2">
      <c r="A64" s="257" t="s">
        <v>191</v>
      </c>
      <c r="B64" s="258" t="s">
        <v>733</v>
      </c>
      <c r="C64" s="261"/>
      <c r="D64" s="261"/>
      <c r="E64" s="261"/>
      <c r="F64" s="264">
        <v>1</v>
      </c>
      <c r="G64" s="261"/>
      <c r="H64" s="264"/>
      <c r="I64" s="261"/>
      <c r="J64" s="264"/>
      <c r="K64" s="261"/>
      <c r="L64" s="262"/>
      <c r="M64" s="264"/>
      <c r="N64" s="264"/>
      <c r="O64" s="263"/>
      <c r="P64" s="263"/>
      <c r="Q64" s="264"/>
      <c r="R64" s="264"/>
      <c r="S64" s="263"/>
      <c r="T64" s="263"/>
      <c r="U64" s="264"/>
      <c r="V64" s="281"/>
      <c r="X64" s="27" t="s">
        <v>1666</v>
      </c>
    </row>
    <row r="65" spans="1:24" x14ac:dyDescent="0.2">
      <c r="A65" s="266" t="s">
        <v>158</v>
      </c>
      <c r="B65" s="87" t="s">
        <v>370</v>
      </c>
      <c r="C65" s="102"/>
      <c r="D65" s="102"/>
      <c r="E65" s="102"/>
      <c r="F65" s="27">
        <v>5</v>
      </c>
      <c r="G65" s="102"/>
      <c r="H65" s="27">
        <v>4</v>
      </c>
      <c r="I65" s="102"/>
      <c r="K65" s="102"/>
      <c r="L65" s="103"/>
      <c r="V65" s="267"/>
      <c r="X65" s="27" t="s">
        <v>1659</v>
      </c>
    </row>
    <row r="66" spans="1:24" x14ac:dyDescent="0.2">
      <c r="A66" s="266" t="s">
        <v>228</v>
      </c>
      <c r="B66" s="87" t="s">
        <v>610</v>
      </c>
      <c r="C66" s="102"/>
      <c r="D66" s="102"/>
      <c r="E66" s="102"/>
      <c r="G66" s="102"/>
      <c r="H66" s="27">
        <v>1</v>
      </c>
      <c r="I66" s="102"/>
      <c r="K66" s="102"/>
      <c r="L66" s="103"/>
      <c r="V66" s="267"/>
      <c r="X66" s="27" t="s">
        <v>1661</v>
      </c>
    </row>
    <row r="67" spans="1:24" x14ac:dyDescent="0.2">
      <c r="A67" s="266" t="s">
        <v>205</v>
      </c>
      <c r="B67" s="87" t="s">
        <v>737</v>
      </c>
      <c r="C67" s="102"/>
      <c r="D67" s="102"/>
      <c r="E67" s="102"/>
      <c r="F67" s="27">
        <v>2</v>
      </c>
      <c r="G67" s="102"/>
      <c r="H67" s="27">
        <v>1</v>
      </c>
      <c r="I67" s="102"/>
      <c r="J67" s="27">
        <v>3</v>
      </c>
      <c r="K67" s="102"/>
      <c r="L67" s="103"/>
      <c r="V67" s="267"/>
    </row>
    <row r="68" spans="1:24" x14ac:dyDescent="0.2">
      <c r="A68" s="266" t="s">
        <v>731</v>
      </c>
      <c r="B68" s="87" t="s">
        <v>730</v>
      </c>
      <c r="C68" s="102"/>
      <c r="D68" s="102"/>
      <c r="E68" s="102"/>
      <c r="G68" s="102"/>
      <c r="I68" s="102"/>
      <c r="J68" s="27">
        <v>1</v>
      </c>
      <c r="K68" s="102"/>
      <c r="L68" s="103"/>
      <c r="V68" s="267"/>
      <c r="X68" s="27" t="s">
        <v>1662</v>
      </c>
    </row>
    <row r="69" spans="1:24" x14ac:dyDescent="0.2">
      <c r="A69" s="266" t="s">
        <v>734</v>
      </c>
      <c r="B69" s="87" t="s">
        <v>736</v>
      </c>
      <c r="C69" s="102"/>
      <c r="D69" s="102"/>
      <c r="E69" s="102"/>
      <c r="G69" s="102"/>
      <c r="I69" s="102"/>
      <c r="J69" s="27">
        <v>1</v>
      </c>
      <c r="K69" s="102"/>
      <c r="L69" s="103"/>
      <c r="V69" s="267"/>
      <c r="X69" s="27" t="s">
        <v>1659</v>
      </c>
    </row>
    <row r="70" spans="1:24" x14ac:dyDescent="0.2">
      <c r="A70" s="266" t="s">
        <v>259</v>
      </c>
      <c r="B70" s="87" t="s">
        <v>640</v>
      </c>
      <c r="C70" s="102"/>
      <c r="D70" s="102"/>
      <c r="E70" s="102"/>
      <c r="G70" s="102"/>
      <c r="I70" s="102"/>
      <c r="J70" s="27">
        <v>2</v>
      </c>
      <c r="K70" s="102"/>
      <c r="L70" s="103"/>
      <c r="N70" s="27">
        <v>2</v>
      </c>
      <c r="V70" s="267"/>
      <c r="X70" s="27" t="s">
        <v>1665</v>
      </c>
    </row>
    <row r="71" spans="1:24" x14ac:dyDescent="0.2">
      <c r="A71" s="266" t="s">
        <v>410</v>
      </c>
      <c r="B71" s="87" t="s">
        <v>425</v>
      </c>
      <c r="C71" s="102"/>
      <c r="D71" s="102"/>
      <c r="E71" s="102"/>
      <c r="G71" s="102"/>
      <c r="I71" s="102"/>
      <c r="K71" s="102"/>
      <c r="L71" s="103"/>
      <c r="N71" s="27">
        <v>6</v>
      </c>
      <c r="V71" s="267"/>
      <c r="X71" s="27" t="s">
        <v>1659</v>
      </c>
    </row>
    <row r="72" spans="1:24" x14ac:dyDescent="0.2">
      <c r="A72" s="266" t="s">
        <v>715</v>
      </c>
      <c r="B72" s="87" t="s">
        <v>719</v>
      </c>
      <c r="C72" s="102"/>
      <c r="D72" s="102"/>
      <c r="E72" s="102"/>
      <c r="G72" s="102"/>
      <c r="I72" s="102"/>
      <c r="K72" s="102"/>
      <c r="L72" s="103"/>
      <c r="N72" s="27">
        <v>2</v>
      </c>
      <c r="V72" s="267"/>
      <c r="X72" s="27" t="s">
        <v>1659</v>
      </c>
    </row>
    <row r="73" spans="1:24" x14ac:dyDescent="0.2">
      <c r="A73" s="266" t="s">
        <v>552</v>
      </c>
      <c r="B73" s="87" t="s">
        <v>632</v>
      </c>
      <c r="C73" s="102"/>
      <c r="D73" s="102"/>
      <c r="E73" s="102"/>
      <c r="G73" s="102"/>
      <c r="I73" s="102"/>
      <c r="K73" s="102"/>
      <c r="L73" s="103"/>
      <c r="N73" s="27">
        <v>1</v>
      </c>
      <c r="V73" s="267"/>
      <c r="W73" s="26"/>
    </row>
    <row r="74" spans="1:24" x14ac:dyDescent="0.2">
      <c r="A74" s="266" t="s">
        <v>744</v>
      </c>
      <c r="B74" s="87" t="s">
        <v>779</v>
      </c>
      <c r="C74" s="102"/>
      <c r="D74" s="102"/>
      <c r="E74" s="102"/>
      <c r="G74" s="102"/>
      <c r="I74" s="102"/>
      <c r="K74" s="102"/>
      <c r="L74" s="103"/>
      <c r="N74" s="27">
        <v>1</v>
      </c>
      <c r="V74" s="267"/>
      <c r="X74" s="27" t="s">
        <v>1659</v>
      </c>
    </row>
    <row r="75" spans="1:24" x14ac:dyDescent="0.2">
      <c r="A75" s="266" t="s">
        <v>578</v>
      </c>
      <c r="B75" s="87" t="s">
        <v>636</v>
      </c>
      <c r="C75" s="102"/>
      <c r="D75" s="102"/>
      <c r="E75" s="102"/>
      <c r="G75" s="102"/>
      <c r="I75" s="102"/>
      <c r="K75" s="102"/>
      <c r="L75" s="103"/>
      <c r="N75" s="27">
        <v>1</v>
      </c>
      <c r="V75" s="267"/>
    </row>
    <row r="76" spans="1:24" x14ac:dyDescent="0.2">
      <c r="A76" s="266" t="s">
        <v>796</v>
      </c>
      <c r="B76" s="87" t="s">
        <v>806</v>
      </c>
      <c r="C76" s="102"/>
      <c r="D76" s="102"/>
      <c r="E76" s="102"/>
      <c r="G76" s="102"/>
      <c r="I76" s="102"/>
      <c r="K76" s="102"/>
      <c r="L76" s="103"/>
      <c r="N76" s="27">
        <v>1</v>
      </c>
      <c r="V76" s="267"/>
      <c r="X76" s="27" t="s">
        <v>1659</v>
      </c>
    </row>
    <row r="77" spans="1:24" x14ac:dyDescent="0.2">
      <c r="A77" s="266" t="s">
        <v>185</v>
      </c>
      <c r="B77" s="87" t="s">
        <v>380</v>
      </c>
      <c r="C77" s="102"/>
      <c r="D77" s="102"/>
      <c r="E77" s="102"/>
      <c r="F77" s="27">
        <v>2</v>
      </c>
      <c r="G77" s="102"/>
      <c r="H77" s="27">
        <v>1</v>
      </c>
      <c r="I77" s="102"/>
      <c r="J77" s="27">
        <v>2</v>
      </c>
      <c r="K77" s="102"/>
      <c r="L77" s="103"/>
      <c r="N77" s="27">
        <v>3</v>
      </c>
      <c r="R77" s="27">
        <v>2</v>
      </c>
      <c r="V77" s="267"/>
      <c r="X77" s="27" t="s">
        <v>1659</v>
      </c>
    </row>
    <row r="78" spans="1:24" x14ac:dyDescent="0.2">
      <c r="A78" s="266" t="s">
        <v>164</v>
      </c>
      <c r="B78" s="87" t="s">
        <v>457</v>
      </c>
      <c r="C78" s="102"/>
      <c r="D78" s="102"/>
      <c r="E78" s="102"/>
      <c r="G78" s="102"/>
      <c r="H78" s="27">
        <v>2</v>
      </c>
      <c r="I78" s="102"/>
      <c r="J78" s="27">
        <v>1</v>
      </c>
      <c r="K78" s="102"/>
      <c r="L78" s="103"/>
      <c r="N78" s="27">
        <v>1</v>
      </c>
      <c r="R78" s="27">
        <v>5</v>
      </c>
      <c r="V78" s="267"/>
      <c r="X78" s="27" t="s">
        <v>1659</v>
      </c>
    </row>
    <row r="79" spans="1:24" x14ac:dyDescent="0.2">
      <c r="A79" s="266" t="s">
        <v>178</v>
      </c>
      <c r="B79" s="87" t="s">
        <v>349</v>
      </c>
      <c r="C79" s="102"/>
      <c r="D79" s="102"/>
      <c r="E79" s="102"/>
      <c r="G79" s="102"/>
      <c r="H79" s="27">
        <v>1</v>
      </c>
      <c r="I79" s="102"/>
      <c r="J79" s="27">
        <v>1</v>
      </c>
      <c r="K79" s="102"/>
      <c r="L79" s="103"/>
      <c r="N79" s="27">
        <v>1</v>
      </c>
      <c r="Q79" s="27">
        <v>1</v>
      </c>
      <c r="V79" s="267"/>
      <c r="X79" s="27" t="s">
        <v>1659</v>
      </c>
    </row>
    <row r="80" spans="1:24" x14ac:dyDescent="0.2">
      <c r="A80" s="266" t="s">
        <v>249</v>
      </c>
      <c r="B80" s="87" t="s">
        <v>630</v>
      </c>
      <c r="C80" s="102"/>
      <c r="D80" s="102"/>
      <c r="E80" s="102"/>
      <c r="G80" s="102"/>
      <c r="H80" s="27">
        <v>2</v>
      </c>
      <c r="I80" s="102"/>
      <c r="J80" s="27">
        <v>1</v>
      </c>
      <c r="K80" s="102"/>
      <c r="L80" s="103"/>
      <c r="N80" s="27">
        <v>1</v>
      </c>
      <c r="R80" s="27">
        <v>17</v>
      </c>
      <c r="V80" s="267"/>
      <c r="X80" s="27" t="s">
        <v>1659</v>
      </c>
    </row>
    <row r="81" spans="1:24" x14ac:dyDescent="0.2">
      <c r="A81" s="266" t="s">
        <v>282</v>
      </c>
      <c r="B81" s="87" t="s">
        <v>446</v>
      </c>
      <c r="C81" s="102"/>
      <c r="D81" s="102"/>
      <c r="E81" s="102"/>
      <c r="G81" s="102"/>
      <c r="I81" s="102"/>
      <c r="J81" s="27">
        <v>1</v>
      </c>
      <c r="K81" s="102"/>
      <c r="L81" s="103"/>
      <c r="N81" s="27">
        <v>5</v>
      </c>
      <c r="R81" s="27">
        <v>5</v>
      </c>
      <c r="V81" s="267"/>
      <c r="X81" s="27" t="s">
        <v>1662</v>
      </c>
    </row>
    <row r="82" spans="1:24" x14ac:dyDescent="0.2">
      <c r="A82" s="266" t="s">
        <v>156</v>
      </c>
      <c r="B82" s="87" t="s">
        <v>420</v>
      </c>
      <c r="C82" s="102"/>
      <c r="D82" s="102"/>
      <c r="E82" s="102"/>
      <c r="F82" s="27">
        <v>2</v>
      </c>
      <c r="G82" s="102"/>
      <c r="H82" s="27">
        <v>1</v>
      </c>
      <c r="I82" s="102"/>
      <c r="K82" s="102"/>
      <c r="L82" s="103"/>
      <c r="N82" s="27">
        <v>3</v>
      </c>
      <c r="R82" s="27">
        <v>5</v>
      </c>
      <c r="V82" s="267"/>
      <c r="X82" s="27" t="s">
        <v>1659</v>
      </c>
    </row>
    <row r="83" spans="1:24" x14ac:dyDescent="0.2">
      <c r="A83" s="266" t="s">
        <v>188</v>
      </c>
      <c r="B83" s="87" t="s">
        <v>374</v>
      </c>
      <c r="C83" s="102"/>
      <c r="D83" s="102"/>
      <c r="E83" s="102"/>
      <c r="F83" s="27">
        <v>2</v>
      </c>
      <c r="G83" s="102"/>
      <c r="H83" s="27">
        <v>1</v>
      </c>
      <c r="I83" s="102"/>
      <c r="K83" s="102"/>
      <c r="L83" s="103"/>
      <c r="N83" s="27">
        <v>4</v>
      </c>
      <c r="R83" s="27">
        <v>3</v>
      </c>
      <c r="V83" s="267"/>
      <c r="X83" s="27" t="s">
        <v>1659</v>
      </c>
    </row>
    <row r="84" spans="1:24" x14ac:dyDescent="0.2">
      <c r="A84" s="266" t="s">
        <v>498</v>
      </c>
      <c r="B84" s="87" t="s">
        <v>510</v>
      </c>
      <c r="C84" s="102"/>
      <c r="D84" s="102"/>
      <c r="E84" s="102"/>
      <c r="G84" s="102"/>
      <c r="H84" s="27">
        <v>1</v>
      </c>
      <c r="I84" s="102"/>
      <c r="K84" s="102"/>
      <c r="L84" s="103"/>
      <c r="N84" s="27">
        <v>1</v>
      </c>
      <c r="R84" s="27">
        <v>13</v>
      </c>
      <c r="V84" s="267"/>
      <c r="X84" s="27" t="s">
        <v>1659</v>
      </c>
    </row>
    <row r="85" spans="1:24" x14ac:dyDescent="0.2">
      <c r="A85" s="266" t="s">
        <v>597</v>
      </c>
      <c r="B85" s="87" t="s">
        <v>606</v>
      </c>
      <c r="C85" s="102"/>
      <c r="D85" s="102"/>
      <c r="E85" s="102"/>
      <c r="G85" s="102"/>
      <c r="I85" s="102"/>
      <c r="K85" s="102"/>
      <c r="L85" s="103"/>
      <c r="N85" s="27">
        <v>1</v>
      </c>
      <c r="R85" s="27">
        <v>13</v>
      </c>
      <c r="V85" s="267"/>
      <c r="X85" s="27" t="s">
        <v>1659</v>
      </c>
    </row>
    <row r="86" spans="1:24" x14ac:dyDescent="0.2">
      <c r="A86" s="266" t="s">
        <v>413</v>
      </c>
      <c r="B86" s="87" t="s">
        <v>434</v>
      </c>
      <c r="C86" s="102"/>
      <c r="D86" s="102"/>
      <c r="E86" s="102"/>
      <c r="G86" s="102"/>
      <c r="I86" s="102"/>
      <c r="K86" s="102"/>
      <c r="L86" s="103"/>
      <c r="N86" s="27">
        <v>4</v>
      </c>
      <c r="R86" s="27">
        <v>9</v>
      </c>
      <c r="V86" s="267"/>
      <c r="X86" s="27" t="s">
        <v>1659</v>
      </c>
    </row>
    <row r="87" spans="1:24" x14ac:dyDescent="0.2">
      <c r="A87" s="266" t="s">
        <v>565</v>
      </c>
      <c r="B87" s="87" t="s">
        <v>624</v>
      </c>
      <c r="C87" s="102"/>
      <c r="D87" s="102"/>
      <c r="E87" s="102"/>
      <c r="G87" s="102"/>
      <c r="I87" s="102"/>
      <c r="K87" s="102"/>
      <c r="L87" s="103"/>
      <c r="N87" s="27">
        <v>1</v>
      </c>
      <c r="R87" s="27">
        <v>7</v>
      </c>
      <c r="V87" s="267"/>
      <c r="X87" s="27" t="s">
        <v>1659</v>
      </c>
    </row>
    <row r="88" spans="1:24" x14ac:dyDescent="0.2">
      <c r="A88" s="266" t="s">
        <v>24</v>
      </c>
      <c r="B88" s="87" t="s">
        <v>320</v>
      </c>
      <c r="C88" s="102"/>
      <c r="D88" s="102"/>
      <c r="E88" s="102"/>
      <c r="G88" s="102"/>
      <c r="I88" s="102"/>
      <c r="K88" s="102"/>
      <c r="L88" s="103"/>
      <c r="M88" s="27">
        <v>1</v>
      </c>
      <c r="Q88" s="27">
        <v>1</v>
      </c>
      <c r="V88" s="267"/>
      <c r="X88" s="27" t="s">
        <v>1659</v>
      </c>
    </row>
    <row r="89" spans="1:24" x14ac:dyDescent="0.2">
      <c r="A89" s="266" t="s">
        <v>586</v>
      </c>
      <c r="B89" s="87" t="s">
        <v>618</v>
      </c>
      <c r="C89" s="102"/>
      <c r="D89" s="102"/>
      <c r="E89" s="102"/>
      <c r="G89" s="102"/>
      <c r="I89" s="102"/>
      <c r="K89" s="102"/>
      <c r="L89" s="103"/>
      <c r="N89" s="27">
        <v>1</v>
      </c>
      <c r="R89" s="27">
        <v>7</v>
      </c>
      <c r="V89" s="267"/>
      <c r="X89" s="27" t="s">
        <v>1662</v>
      </c>
    </row>
    <row r="90" spans="1:24" x14ac:dyDescent="0.2">
      <c r="A90" s="266" t="s">
        <v>575</v>
      </c>
      <c r="B90" s="87" t="s">
        <v>759</v>
      </c>
      <c r="C90" s="102"/>
      <c r="D90" s="102"/>
      <c r="E90" s="102"/>
      <c r="G90" s="102"/>
      <c r="I90" s="102"/>
      <c r="K90" s="102"/>
      <c r="L90" s="103"/>
      <c r="N90" s="27">
        <v>1</v>
      </c>
      <c r="R90" s="27">
        <v>7</v>
      </c>
      <c r="V90" s="267"/>
      <c r="X90" s="27" t="s">
        <v>1659</v>
      </c>
    </row>
    <row r="91" spans="1:24" x14ac:dyDescent="0.2">
      <c r="A91" s="266" t="s">
        <v>572</v>
      </c>
      <c r="B91" s="87" t="s">
        <v>623</v>
      </c>
      <c r="C91" s="102"/>
      <c r="D91" s="102"/>
      <c r="E91" s="102"/>
      <c r="G91" s="102"/>
      <c r="I91" s="102"/>
      <c r="K91" s="102"/>
      <c r="L91" s="103"/>
      <c r="N91" s="27">
        <v>1</v>
      </c>
      <c r="R91" s="27">
        <v>5</v>
      </c>
      <c r="V91" s="267"/>
      <c r="X91" s="27" t="s">
        <v>1659</v>
      </c>
    </row>
    <row r="92" spans="1:24" x14ac:dyDescent="0.2">
      <c r="A92" s="266" t="s">
        <v>215</v>
      </c>
      <c r="B92" s="87" t="s">
        <v>321</v>
      </c>
      <c r="C92" s="102"/>
      <c r="D92" s="102"/>
      <c r="E92" s="102"/>
      <c r="G92" s="102"/>
      <c r="I92" s="102"/>
      <c r="K92" s="102"/>
      <c r="L92" s="103"/>
      <c r="N92" s="27">
        <v>1</v>
      </c>
      <c r="Q92" s="27">
        <v>2</v>
      </c>
      <c r="R92" s="27">
        <v>3</v>
      </c>
      <c r="V92" s="267"/>
      <c r="X92" s="27" t="s">
        <v>1659</v>
      </c>
    </row>
    <row r="93" spans="1:24" x14ac:dyDescent="0.2">
      <c r="A93" s="266" t="s">
        <v>740</v>
      </c>
      <c r="B93" s="87" t="s">
        <v>775</v>
      </c>
      <c r="C93" s="102"/>
      <c r="D93" s="102"/>
      <c r="E93" s="102"/>
      <c r="G93" s="102"/>
      <c r="I93" s="102"/>
      <c r="K93" s="102"/>
      <c r="L93" s="103"/>
      <c r="N93" s="27">
        <v>1</v>
      </c>
      <c r="R93" s="27">
        <v>2</v>
      </c>
      <c r="V93" s="267"/>
      <c r="X93" s="27" t="s">
        <v>1659</v>
      </c>
    </row>
    <row r="94" spans="1:24" x14ac:dyDescent="0.2">
      <c r="A94" s="266" t="s">
        <v>294</v>
      </c>
      <c r="B94" s="87" t="s">
        <v>450</v>
      </c>
      <c r="C94" s="102"/>
      <c r="D94" s="102"/>
      <c r="E94" s="102"/>
      <c r="G94" s="102"/>
      <c r="I94" s="102"/>
      <c r="K94" s="102"/>
      <c r="L94" s="103"/>
      <c r="N94" s="27">
        <v>1</v>
      </c>
      <c r="R94" s="27">
        <v>2</v>
      </c>
      <c r="V94" s="267"/>
      <c r="X94" s="27" t="s">
        <v>1659</v>
      </c>
    </row>
    <row r="95" spans="1:24" x14ac:dyDescent="0.2">
      <c r="A95" s="266" t="s">
        <v>431</v>
      </c>
      <c r="B95" s="87" t="s">
        <v>432</v>
      </c>
      <c r="C95" s="102"/>
      <c r="D95" s="102"/>
      <c r="E95" s="102"/>
      <c r="G95" s="102"/>
      <c r="I95" s="102"/>
      <c r="K95" s="102"/>
      <c r="L95" s="103"/>
      <c r="N95" s="27">
        <v>1</v>
      </c>
      <c r="R95" s="27">
        <v>2</v>
      </c>
      <c r="V95" s="267"/>
      <c r="X95" s="27" t="s">
        <v>1661</v>
      </c>
    </row>
    <row r="96" spans="1:24" x14ac:dyDescent="0.2">
      <c r="A96" s="266" t="s">
        <v>714</v>
      </c>
      <c r="B96" s="87" t="s">
        <v>721</v>
      </c>
      <c r="C96" s="102"/>
      <c r="D96" s="102"/>
      <c r="E96" s="102"/>
      <c r="G96" s="102"/>
      <c r="I96" s="102"/>
      <c r="K96" s="102"/>
      <c r="L96" s="103"/>
      <c r="N96" s="27">
        <v>1</v>
      </c>
      <c r="R96" s="27">
        <v>1</v>
      </c>
      <c r="V96" s="267"/>
      <c r="X96" s="27" t="s">
        <v>1659</v>
      </c>
    </row>
    <row r="97" spans="1:24" x14ac:dyDescent="0.2">
      <c r="A97" s="266" t="s">
        <v>227</v>
      </c>
      <c r="B97" s="87" t="s">
        <v>458</v>
      </c>
      <c r="C97" s="102"/>
      <c r="D97" s="102"/>
      <c r="E97" s="102"/>
      <c r="G97" s="102"/>
      <c r="I97" s="102"/>
      <c r="K97" s="102"/>
      <c r="L97" s="103"/>
      <c r="N97" s="27">
        <v>1</v>
      </c>
      <c r="R97" s="27">
        <v>1</v>
      </c>
      <c r="V97" s="267"/>
      <c r="X97" s="27" t="s">
        <v>1663</v>
      </c>
    </row>
    <row r="98" spans="1:24" x14ac:dyDescent="0.2">
      <c r="A98" s="266" t="s">
        <v>414</v>
      </c>
      <c r="B98" s="87" t="s">
        <v>437</v>
      </c>
      <c r="C98" s="102"/>
      <c r="D98" s="102"/>
      <c r="E98" s="102"/>
      <c r="G98" s="102"/>
      <c r="I98" s="102"/>
      <c r="K98" s="102"/>
      <c r="L98" s="103"/>
      <c r="N98" s="27">
        <v>1</v>
      </c>
      <c r="R98" s="27">
        <v>1</v>
      </c>
      <c r="V98" s="267"/>
      <c r="X98" s="27" t="s">
        <v>1659</v>
      </c>
    </row>
    <row r="99" spans="1:24" x14ac:dyDescent="0.2">
      <c r="A99" s="266" t="s">
        <v>591</v>
      </c>
      <c r="B99" s="87" t="s">
        <v>611</v>
      </c>
      <c r="C99" s="102"/>
      <c r="D99" s="102"/>
      <c r="E99" s="102"/>
      <c r="G99" s="102"/>
      <c r="I99" s="102"/>
      <c r="K99" s="102"/>
      <c r="L99" s="103"/>
      <c r="N99" s="27">
        <v>2</v>
      </c>
      <c r="R99" s="27">
        <v>3</v>
      </c>
      <c r="V99" s="267"/>
      <c r="X99" s="27" t="s">
        <v>1659</v>
      </c>
    </row>
    <row r="100" spans="1:24" x14ac:dyDescent="0.2">
      <c r="A100" s="266" t="s">
        <v>203</v>
      </c>
      <c r="B100" s="87" t="s">
        <v>391</v>
      </c>
      <c r="C100" s="102"/>
      <c r="D100" s="102"/>
      <c r="E100" s="102"/>
      <c r="F100" s="27">
        <v>1</v>
      </c>
      <c r="G100" s="102"/>
      <c r="H100" s="27">
        <v>2</v>
      </c>
      <c r="I100" s="102"/>
      <c r="J100" s="27">
        <v>2</v>
      </c>
      <c r="K100" s="102"/>
      <c r="L100" s="103"/>
      <c r="R100" s="27">
        <v>3</v>
      </c>
      <c r="V100" s="267"/>
      <c r="X100" s="27" t="s">
        <v>1659</v>
      </c>
    </row>
    <row r="101" spans="1:24" x14ac:dyDescent="0.2">
      <c r="A101" s="266" t="s">
        <v>303</v>
      </c>
      <c r="B101" s="87" t="s">
        <v>421</v>
      </c>
      <c r="C101" s="102"/>
      <c r="D101" s="102"/>
      <c r="E101" s="102"/>
      <c r="G101" s="102"/>
      <c r="H101" s="27">
        <v>1</v>
      </c>
      <c r="I101" s="102"/>
      <c r="J101" s="27">
        <v>1</v>
      </c>
      <c r="K101" s="102"/>
      <c r="L101" s="103"/>
      <c r="R101" s="27">
        <v>1</v>
      </c>
      <c r="V101" s="267"/>
      <c r="X101" s="27" t="s">
        <v>1659</v>
      </c>
    </row>
    <row r="102" spans="1:24" x14ac:dyDescent="0.2">
      <c r="A102" s="266" t="s">
        <v>297</v>
      </c>
      <c r="B102" s="87" t="s">
        <v>663</v>
      </c>
      <c r="C102" s="102"/>
      <c r="D102" s="102"/>
      <c r="E102" s="102"/>
      <c r="G102" s="102"/>
      <c r="I102" s="102"/>
      <c r="J102" s="27">
        <v>2</v>
      </c>
      <c r="K102" s="102"/>
      <c r="L102" s="103"/>
      <c r="R102" s="27">
        <v>6</v>
      </c>
      <c r="V102" s="267"/>
      <c r="X102" s="27" t="s">
        <v>1659</v>
      </c>
    </row>
    <row r="103" spans="1:24" x14ac:dyDescent="0.2">
      <c r="A103" s="266" t="s">
        <v>687</v>
      </c>
      <c r="B103" s="87" t="s">
        <v>705</v>
      </c>
      <c r="C103" s="102"/>
      <c r="D103" s="102"/>
      <c r="E103" s="102"/>
      <c r="G103" s="102"/>
      <c r="I103" s="102"/>
      <c r="J103" s="27">
        <v>1</v>
      </c>
      <c r="K103" s="102"/>
      <c r="L103" s="103"/>
      <c r="R103" s="27">
        <v>3</v>
      </c>
      <c r="V103" s="267"/>
      <c r="X103" s="27" t="s">
        <v>1664</v>
      </c>
    </row>
    <row r="104" spans="1:24" x14ac:dyDescent="0.2">
      <c r="A104" s="266" t="s">
        <v>197</v>
      </c>
      <c r="B104" s="87" t="s">
        <v>698</v>
      </c>
      <c r="C104" s="102"/>
      <c r="D104" s="102"/>
      <c r="E104" s="102"/>
      <c r="F104" s="27">
        <v>1</v>
      </c>
      <c r="G104" s="102"/>
      <c r="H104" s="27">
        <v>1</v>
      </c>
      <c r="I104" s="102"/>
      <c r="K104" s="102"/>
      <c r="L104" s="103"/>
      <c r="R104" s="27">
        <v>1</v>
      </c>
      <c r="V104" s="267"/>
      <c r="X104" s="27" t="s">
        <v>1663</v>
      </c>
    </row>
    <row r="105" spans="1:24" x14ac:dyDescent="0.2">
      <c r="A105" s="266" t="s">
        <v>315</v>
      </c>
      <c r="B105" s="87" t="s">
        <v>625</v>
      </c>
      <c r="C105" s="102"/>
      <c r="D105" s="102"/>
      <c r="E105" s="102"/>
      <c r="G105" s="102"/>
      <c r="H105" s="27">
        <v>1</v>
      </c>
      <c r="I105" s="102"/>
      <c r="K105" s="102"/>
      <c r="L105" s="103"/>
      <c r="R105" s="27">
        <v>1</v>
      </c>
      <c r="V105" s="267"/>
      <c r="X105" s="27" t="s">
        <v>1659</v>
      </c>
    </row>
    <row r="106" spans="1:24" x14ac:dyDescent="0.2">
      <c r="A106" s="266" t="s">
        <v>273</v>
      </c>
      <c r="B106" s="87" t="s">
        <v>700</v>
      </c>
      <c r="C106" s="102"/>
      <c r="D106" s="102"/>
      <c r="E106" s="102"/>
      <c r="G106" s="102"/>
      <c r="H106" s="27">
        <v>1</v>
      </c>
      <c r="I106" s="102"/>
      <c r="K106" s="102"/>
      <c r="L106" s="103"/>
      <c r="R106" s="27">
        <v>2</v>
      </c>
      <c r="V106" s="267"/>
      <c r="X106" s="27" t="s">
        <v>1659</v>
      </c>
    </row>
    <row r="107" spans="1:24" x14ac:dyDescent="0.2">
      <c r="A107" s="266" t="s">
        <v>590</v>
      </c>
      <c r="B107" s="87" t="s">
        <v>614</v>
      </c>
      <c r="R107" s="27">
        <v>10</v>
      </c>
      <c r="V107" s="267"/>
      <c r="X107" s="27" t="s">
        <v>1659</v>
      </c>
    </row>
    <row r="108" spans="1:24" x14ac:dyDescent="0.2">
      <c r="A108" s="266" t="s">
        <v>571</v>
      </c>
      <c r="B108" s="87" t="s">
        <v>635</v>
      </c>
      <c r="C108" s="102"/>
      <c r="D108" s="102"/>
      <c r="E108" s="102"/>
      <c r="G108" s="102"/>
      <c r="I108" s="102"/>
      <c r="K108" s="102"/>
      <c r="L108" s="103"/>
      <c r="R108" s="27">
        <v>8</v>
      </c>
      <c r="V108" s="267"/>
      <c r="X108" s="27" t="s">
        <v>1659</v>
      </c>
    </row>
    <row r="109" spans="1:24" x14ac:dyDescent="0.2">
      <c r="A109" s="266" t="s">
        <v>1178</v>
      </c>
      <c r="B109" s="87" t="s">
        <v>1187</v>
      </c>
      <c r="R109" s="27">
        <v>12</v>
      </c>
      <c r="V109" s="267"/>
    </row>
    <row r="110" spans="1:24" x14ac:dyDescent="0.2">
      <c r="A110" s="266" t="s">
        <v>577</v>
      </c>
      <c r="B110" s="87" t="s">
        <v>720</v>
      </c>
      <c r="C110" s="102"/>
      <c r="D110" s="102"/>
      <c r="E110" s="102"/>
      <c r="G110" s="102"/>
      <c r="I110" s="102"/>
      <c r="K110" s="102"/>
      <c r="L110" s="103"/>
      <c r="R110" s="27">
        <v>8</v>
      </c>
      <c r="V110" s="267"/>
      <c r="X110" s="27" t="s">
        <v>1659</v>
      </c>
    </row>
    <row r="111" spans="1:24" x14ac:dyDescent="0.2">
      <c r="A111" s="266" t="s">
        <v>601</v>
      </c>
      <c r="B111" s="87" t="s">
        <v>602</v>
      </c>
      <c r="R111" s="27">
        <v>8</v>
      </c>
      <c r="V111" s="267"/>
      <c r="X111" s="27" t="s">
        <v>1659</v>
      </c>
    </row>
    <row r="112" spans="1:24" x14ac:dyDescent="0.2">
      <c r="A112" s="283" t="s">
        <v>1176</v>
      </c>
      <c r="B112" s="87" t="s">
        <v>683</v>
      </c>
      <c r="C112" s="102"/>
      <c r="D112" s="102"/>
      <c r="E112" s="102"/>
      <c r="G112" s="102"/>
      <c r="I112" s="102"/>
      <c r="K112" s="102"/>
      <c r="L112" s="103"/>
      <c r="R112" s="27">
        <v>7</v>
      </c>
      <c r="V112" s="267"/>
    </row>
    <row r="113" spans="1:24" x14ac:dyDescent="0.2">
      <c r="A113" s="266" t="s">
        <v>411</v>
      </c>
      <c r="B113" s="87" t="s">
        <v>429</v>
      </c>
      <c r="R113" s="27">
        <v>7</v>
      </c>
      <c r="V113" s="267"/>
      <c r="X113" s="27" t="s">
        <v>1659</v>
      </c>
    </row>
    <row r="114" spans="1:24" x14ac:dyDescent="0.2">
      <c r="A114" s="266" t="s">
        <v>594</v>
      </c>
      <c r="B114" s="87" t="s">
        <v>609</v>
      </c>
      <c r="R114" s="27">
        <v>6</v>
      </c>
      <c r="V114" s="267"/>
    </row>
    <row r="115" spans="1:24" x14ac:dyDescent="0.2">
      <c r="A115" s="266" t="s">
        <v>574</v>
      </c>
      <c r="B115" s="87" t="s">
        <v>637</v>
      </c>
      <c r="R115" s="27">
        <v>5</v>
      </c>
      <c r="V115" s="267"/>
      <c r="X115" s="27" t="s">
        <v>1662</v>
      </c>
    </row>
    <row r="116" spans="1:24" x14ac:dyDescent="0.2">
      <c r="A116" s="266" t="s">
        <v>750</v>
      </c>
      <c r="B116" s="87" t="s">
        <v>772</v>
      </c>
      <c r="R116" s="27">
        <v>5</v>
      </c>
      <c r="V116" s="267"/>
      <c r="X116" s="27" t="s">
        <v>1659</v>
      </c>
    </row>
    <row r="117" spans="1:24" x14ac:dyDescent="0.2">
      <c r="A117" s="266" t="s">
        <v>1068</v>
      </c>
      <c r="B117" s="87" t="s">
        <v>770</v>
      </c>
      <c r="R117" s="27">
        <v>5</v>
      </c>
      <c r="V117" s="267"/>
      <c r="X117" s="27" t="s">
        <v>1659</v>
      </c>
    </row>
    <row r="118" spans="1:24" x14ac:dyDescent="0.2">
      <c r="A118" s="266" t="s">
        <v>309</v>
      </c>
      <c r="B118" s="87" t="s">
        <v>504</v>
      </c>
      <c r="R118" s="27">
        <v>4</v>
      </c>
      <c r="V118" s="267"/>
      <c r="X118" s="27" t="s">
        <v>1659</v>
      </c>
    </row>
    <row r="119" spans="1:24" x14ac:dyDescent="0.2">
      <c r="A119" s="266" t="s">
        <v>264</v>
      </c>
      <c r="B119" s="87" t="s">
        <v>631</v>
      </c>
      <c r="C119" s="102"/>
      <c r="D119" s="102"/>
      <c r="E119" s="102"/>
      <c r="G119" s="102"/>
      <c r="I119" s="102"/>
      <c r="K119" s="102"/>
      <c r="L119" s="103"/>
      <c r="R119" s="27">
        <v>3</v>
      </c>
      <c r="V119" s="267"/>
      <c r="X119" s="27" t="s">
        <v>1659</v>
      </c>
    </row>
    <row r="120" spans="1:24" x14ac:dyDescent="0.2">
      <c r="A120" s="266" t="s">
        <v>1012</v>
      </c>
      <c r="B120" s="87" t="s">
        <v>527</v>
      </c>
      <c r="R120" s="27">
        <v>3</v>
      </c>
      <c r="V120" s="267"/>
      <c r="X120" s="27" t="s">
        <v>1659</v>
      </c>
    </row>
    <row r="121" spans="1:24" x14ac:dyDescent="0.2">
      <c r="A121" s="266" t="s">
        <v>668</v>
      </c>
      <c r="B121" s="87" t="s">
        <v>1186</v>
      </c>
      <c r="R121" s="27">
        <v>3</v>
      </c>
      <c r="V121" s="267"/>
      <c r="X121" s="27" t="s">
        <v>1659</v>
      </c>
    </row>
    <row r="122" spans="1:24" x14ac:dyDescent="0.2">
      <c r="A122" s="266" t="s">
        <v>1182</v>
      </c>
      <c r="B122" s="87" t="s">
        <v>1184</v>
      </c>
      <c r="C122" s="102"/>
      <c r="D122" s="102"/>
      <c r="E122" s="102"/>
      <c r="G122" s="102"/>
      <c r="I122" s="102"/>
      <c r="K122" s="102"/>
      <c r="L122" s="103"/>
      <c r="R122" s="27">
        <v>3</v>
      </c>
      <c r="V122" s="267"/>
      <c r="X122" s="27" t="s">
        <v>1659</v>
      </c>
    </row>
    <row r="123" spans="1:24" x14ac:dyDescent="0.2">
      <c r="A123" s="266" t="s">
        <v>579</v>
      </c>
      <c r="B123" s="87" t="s">
        <v>619</v>
      </c>
      <c r="R123" s="27">
        <v>3</v>
      </c>
      <c r="V123" s="267"/>
      <c r="X123" s="27" t="s">
        <v>1659</v>
      </c>
    </row>
    <row r="124" spans="1:24" x14ac:dyDescent="0.2">
      <c r="A124" s="266" t="s">
        <v>686</v>
      </c>
      <c r="B124" s="87" t="s">
        <v>1013</v>
      </c>
      <c r="R124" s="27">
        <v>2</v>
      </c>
      <c r="V124" s="267"/>
      <c r="X124" s="27" t="s">
        <v>1663</v>
      </c>
    </row>
    <row r="125" spans="1:24" x14ac:dyDescent="0.2">
      <c r="A125" s="266" t="s">
        <v>834</v>
      </c>
      <c r="B125" s="87" t="s">
        <v>914</v>
      </c>
      <c r="R125" s="27">
        <v>2</v>
      </c>
      <c r="V125" s="267"/>
      <c r="X125" s="27" t="s">
        <v>1659</v>
      </c>
    </row>
    <row r="126" spans="1:24" x14ac:dyDescent="0.2">
      <c r="A126" s="266" t="s">
        <v>570</v>
      </c>
      <c r="B126" s="87" t="s">
        <v>633</v>
      </c>
      <c r="C126" s="102"/>
      <c r="D126" s="102"/>
      <c r="E126" s="102"/>
      <c r="G126" s="102"/>
      <c r="I126" s="102"/>
      <c r="K126" s="102"/>
      <c r="L126" s="103"/>
      <c r="R126" s="27">
        <v>2</v>
      </c>
      <c r="V126" s="267"/>
      <c r="X126" s="27" t="s">
        <v>1659</v>
      </c>
    </row>
    <row r="127" spans="1:24" x14ac:dyDescent="0.2">
      <c r="A127" s="266" t="s">
        <v>253</v>
      </c>
      <c r="B127" s="87" t="s">
        <v>377</v>
      </c>
      <c r="C127" s="102"/>
      <c r="D127" s="102"/>
      <c r="E127" s="102"/>
      <c r="G127" s="102"/>
      <c r="I127" s="102"/>
      <c r="K127" s="102"/>
      <c r="L127" s="103"/>
      <c r="R127" s="27">
        <v>2</v>
      </c>
      <c r="V127" s="267"/>
      <c r="X127" s="27" t="s">
        <v>1659</v>
      </c>
    </row>
    <row r="128" spans="1:24" x14ac:dyDescent="0.2">
      <c r="A128" s="266" t="s">
        <v>1159</v>
      </c>
      <c r="B128" s="87" t="s">
        <v>1169</v>
      </c>
      <c r="R128" s="27">
        <v>2</v>
      </c>
      <c r="V128" s="267"/>
    </row>
    <row r="129" spans="1:24" x14ac:dyDescent="0.2">
      <c r="A129" s="266" t="s">
        <v>593</v>
      </c>
      <c r="B129" s="87" t="s">
        <v>613</v>
      </c>
      <c r="R129" s="27">
        <v>2</v>
      </c>
      <c r="V129" s="267"/>
      <c r="X129" s="27" t="s">
        <v>1659</v>
      </c>
    </row>
    <row r="130" spans="1:24" x14ac:dyDescent="0.2">
      <c r="A130" s="266" t="s">
        <v>553</v>
      </c>
      <c r="B130" s="87" t="s">
        <v>628</v>
      </c>
      <c r="R130" s="27">
        <v>1</v>
      </c>
      <c r="V130" s="267"/>
      <c r="X130" s="27" t="s">
        <v>1659</v>
      </c>
    </row>
    <row r="131" spans="1:24" x14ac:dyDescent="0.2">
      <c r="A131" s="266" t="s">
        <v>1179</v>
      </c>
      <c r="B131" s="87" t="s">
        <v>905</v>
      </c>
      <c r="R131" s="27">
        <v>1</v>
      </c>
      <c r="V131" s="267"/>
      <c r="X131" s="27" t="s">
        <v>1659</v>
      </c>
    </row>
    <row r="132" spans="1:24" x14ac:dyDescent="0.2">
      <c r="A132" s="266" t="s">
        <v>1180</v>
      </c>
      <c r="B132" s="87" t="s">
        <v>1170</v>
      </c>
      <c r="R132" s="27">
        <v>1</v>
      </c>
      <c r="V132" s="267"/>
      <c r="X132" s="27" t="s">
        <v>1659</v>
      </c>
    </row>
    <row r="133" spans="1:24" x14ac:dyDescent="0.2">
      <c r="A133" s="266" t="s">
        <v>713</v>
      </c>
      <c r="B133" s="87" t="s">
        <v>722</v>
      </c>
      <c r="R133" s="27">
        <v>1</v>
      </c>
      <c r="V133" s="267"/>
      <c r="X133" s="27" t="s">
        <v>1659</v>
      </c>
    </row>
    <row r="134" spans="1:24" x14ac:dyDescent="0.2">
      <c r="A134" s="266" t="s">
        <v>832</v>
      </c>
      <c r="B134" s="87" t="s">
        <v>903</v>
      </c>
      <c r="R134" s="27">
        <v>1</v>
      </c>
      <c r="V134" s="267"/>
      <c r="X134" s="27" t="s">
        <v>1662</v>
      </c>
    </row>
    <row r="135" spans="1:24" x14ac:dyDescent="0.2">
      <c r="A135" s="266" t="s">
        <v>316</v>
      </c>
      <c r="B135" s="87" t="s">
        <v>549</v>
      </c>
      <c r="R135" s="27">
        <v>1</v>
      </c>
      <c r="V135" s="267"/>
      <c r="X135" s="27" t="s">
        <v>1661</v>
      </c>
    </row>
    <row r="136" spans="1:24" x14ac:dyDescent="0.2">
      <c r="A136" s="266" t="s">
        <v>1181</v>
      </c>
      <c r="B136" s="87" t="s">
        <v>1185</v>
      </c>
      <c r="R136" s="27">
        <v>1</v>
      </c>
      <c r="V136" s="267"/>
      <c r="X136" s="27" t="s">
        <v>1663</v>
      </c>
    </row>
    <row r="137" spans="1:24" x14ac:dyDescent="0.2">
      <c r="A137" s="266" t="s">
        <v>1183</v>
      </c>
      <c r="B137" s="87" t="s">
        <v>912</v>
      </c>
      <c r="R137" s="27">
        <v>1</v>
      </c>
      <c r="V137" s="267"/>
      <c r="X137" s="27" t="s">
        <v>1663</v>
      </c>
    </row>
    <row r="138" spans="1:24" x14ac:dyDescent="0.2">
      <c r="A138" s="266" t="s">
        <v>514</v>
      </c>
      <c r="B138" s="87" t="s">
        <v>515</v>
      </c>
      <c r="R138" s="27">
        <v>1</v>
      </c>
      <c r="V138" s="267"/>
      <c r="X138" s="27" t="s">
        <v>1659</v>
      </c>
    </row>
    <row r="139" spans="1:24" x14ac:dyDescent="0.2">
      <c r="A139" s="266" t="s">
        <v>13</v>
      </c>
      <c r="B139" s="87" t="s">
        <v>372</v>
      </c>
      <c r="R139" s="27">
        <v>1</v>
      </c>
      <c r="V139" s="267"/>
      <c r="X139" s="27" t="s">
        <v>1659</v>
      </c>
    </row>
    <row r="140" spans="1:24" x14ac:dyDescent="0.2">
      <c r="A140" s="266" t="s">
        <v>689</v>
      </c>
      <c r="B140" s="87" t="s">
        <v>702</v>
      </c>
      <c r="R140" s="27">
        <v>1</v>
      </c>
      <c r="V140" s="267"/>
      <c r="X140" s="27" t="s">
        <v>1659</v>
      </c>
    </row>
    <row r="141" spans="1:24" x14ac:dyDescent="0.2">
      <c r="A141" s="266" t="s">
        <v>671</v>
      </c>
      <c r="B141" s="87" t="s">
        <v>676</v>
      </c>
      <c r="R141" s="27">
        <v>1</v>
      </c>
      <c r="V141" s="267"/>
    </row>
    <row r="142" spans="1:24" x14ac:dyDescent="0.2">
      <c r="A142" s="266" t="s">
        <v>587</v>
      </c>
      <c r="B142" s="87" t="s">
        <v>641</v>
      </c>
      <c r="R142" s="27">
        <v>1</v>
      </c>
      <c r="V142" s="267"/>
    </row>
    <row r="143" spans="1:24" x14ac:dyDescent="0.2">
      <c r="A143" s="266" t="s">
        <v>1066</v>
      </c>
      <c r="B143" s="87" t="s">
        <v>1071</v>
      </c>
      <c r="R143" s="27">
        <v>1</v>
      </c>
      <c r="V143" s="267"/>
      <c r="X143" s="27" t="s">
        <v>1662</v>
      </c>
    </row>
    <row r="144" spans="1:24" x14ac:dyDescent="0.2">
      <c r="A144" s="266" t="s">
        <v>999</v>
      </c>
      <c r="B144" s="87" t="s">
        <v>1011</v>
      </c>
      <c r="R144" s="27">
        <v>1</v>
      </c>
      <c r="V144" s="267"/>
    </row>
    <row r="145" spans="1:25" x14ac:dyDescent="0.2">
      <c r="A145" s="266" t="s">
        <v>206</v>
      </c>
      <c r="B145" s="87" t="s">
        <v>502</v>
      </c>
      <c r="C145" s="102"/>
      <c r="D145" s="102"/>
      <c r="E145" s="102"/>
      <c r="F145" s="27">
        <v>1</v>
      </c>
      <c r="G145" s="102"/>
      <c r="H145" s="27">
        <v>1</v>
      </c>
      <c r="I145" s="102"/>
      <c r="J145" s="27">
        <v>2</v>
      </c>
      <c r="K145" s="102"/>
      <c r="L145" s="103"/>
      <c r="N145" s="27">
        <v>2</v>
      </c>
      <c r="R145" s="27">
        <v>5</v>
      </c>
      <c r="V145" s="267">
        <v>4</v>
      </c>
      <c r="X145" s="27" t="s">
        <v>1659</v>
      </c>
    </row>
    <row r="146" spans="1:25" x14ac:dyDescent="0.2">
      <c r="A146" s="283" t="s">
        <v>1146</v>
      </c>
      <c r="B146" s="87" t="s">
        <v>344</v>
      </c>
      <c r="C146" s="102"/>
      <c r="D146" s="102"/>
      <c r="E146" s="102"/>
      <c r="F146" s="27">
        <v>1</v>
      </c>
      <c r="G146" s="102"/>
      <c r="H146" s="27">
        <v>1</v>
      </c>
      <c r="I146" s="102"/>
      <c r="J146" s="27">
        <v>3</v>
      </c>
      <c r="K146" s="102"/>
      <c r="L146" s="103"/>
      <c r="N146" s="27">
        <v>1</v>
      </c>
      <c r="R146" s="27">
        <v>1</v>
      </c>
      <c r="V146" s="267">
        <v>5</v>
      </c>
    </row>
    <row r="147" spans="1:25" x14ac:dyDescent="0.2">
      <c r="A147" s="266" t="s">
        <v>187</v>
      </c>
      <c r="B147" s="87" t="s">
        <v>375</v>
      </c>
      <c r="C147" s="102"/>
      <c r="D147" s="102"/>
      <c r="E147" s="102"/>
      <c r="F147" s="27">
        <v>1</v>
      </c>
      <c r="G147" s="102"/>
      <c r="H147" s="27">
        <v>1</v>
      </c>
      <c r="I147" s="102"/>
      <c r="J147" s="27">
        <v>4</v>
      </c>
      <c r="K147" s="102"/>
      <c r="L147" s="103"/>
      <c r="N147" s="27">
        <v>1</v>
      </c>
      <c r="R147" s="27">
        <v>2</v>
      </c>
      <c r="V147" s="267">
        <v>2</v>
      </c>
      <c r="X147" s="27" t="s">
        <v>1659</v>
      </c>
    </row>
    <row r="148" spans="1:25" x14ac:dyDescent="0.2">
      <c r="A148" s="266" t="s">
        <v>174</v>
      </c>
      <c r="B148" s="87" t="s">
        <v>341</v>
      </c>
      <c r="C148" s="102"/>
      <c r="D148" s="102"/>
      <c r="E148" s="102"/>
      <c r="F148" s="27">
        <v>1</v>
      </c>
      <c r="G148" s="102"/>
      <c r="H148" s="27">
        <v>1</v>
      </c>
      <c r="I148" s="102"/>
      <c r="J148" s="27">
        <v>6</v>
      </c>
      <c r="K148" s="102"/>
      <c r="L148" s="103"/>
      <c r="N148" s="27">
        <v>4</v>
      </c>
      <c r="R148" s="27">
        <v>4</v>
      </c>
      <c r="V148" s="267">
        <v>2</v>
      </c>
      <c r="X148" s="27" t="s">
        <v>1659</v>
      </c>
    </row>
    <row r="149" spans="1:25" x14ac:dyDescent="0.2">
      <c r="A149" s="266" t="s">
        <v>202</v>
      </c>
      <c r="B149" s="87" t="s">
        <v>392</v>
      </c>
      <c r="C149" s="102"/>
      <c r="D149" s="102"/>
      <c r="E149" s="102"/>
      <c r="F149" s="27">
        <v>1</v>
      </c>
      <c r="G149" s="102"/>
      <c r="H149" s="27">
        <v>1</v>
      </c>
      <c r="I149" s="102"/>
      <c r="J149" s="27">
        <v>11</v>
      </c>
      <c r="K149" s="102"/>
      <c r="L149" s="103"/>
      <c r="N149" s="27">
        <v>8</v>
      </c>
      <c r="R149" s="27">
        <v>14</v>
      </c>
      <c r="V149" s="267">
        <v>3</v>
      </c>
      <c r="X149" s="27" t="s">
        <v>1659</v>
      </c>
    </row>
    <row r="150" spans="1:25" x14ac:dyDescent="0.2">
      <c r="A150" s="266" t="s">
        <v>159</v>
      </c>
      <c r="B150" s="87" t="s">
        <v>462</v>
      </c>
      <c r="C150" s="102"/>
      <c r="D150" s="102"/>
      <c r="E150" s="102"/>
      <c r="F150" s="27">
        <v>1</v>
      </c>
      <c r="G150" s="102"/>
      <c r="H150" s="27">
        <v>2</v>
      </c>
      <c r="I150" s="102"/>
      <c r="J150" s="27">
        <v>2</v>
      </c>
      <c r="K150" s="102"/>
      <c r="L150" s="103"/>
      <c r="N150" s="27">
        <v>2</v>
      </c>
      <c r="R150" s="27">
        <v>4</v>
      </c>
      <c r="V150" s="267">
        <v>3</v>
      </c>
      <c r="X150" s="27" t="s">
        <v>1664</v>
      </c>
    </row>
    <row r="151" spans="1:25" x14ac:dyDescent="0.2">
      <c r="A151" s="266" t="s">
        <v>109</v>
      </c>
      <c r="B151" s="87" t="s">
        <v>362</v>
      </c>
      <c r="C151" s="102"/>
      <c r="D151" s="102"/>
      <c r="E151" s="102"/>
      <c r="F151" s="27">
        <v>1</v>
      </c>
      <c r="G151" s="102"/>
      <c r="H151" s="27">
        <v>2</v>
      </c>
      <c r="I151" s="102"/>
      <c r="J151" s="27">
        <v>4</v>
      </c>
      <c r="K151" s="102"/>
      <c r="L151" s="103"/>
      <c r="M151" s="27">
        <v>1</v>
      </c>
      <c r="N151" s="27">
        <v>1</v>
      </c>
      <c r="Q151" s="27">
        <v>4</v>
      </c>
      <c r="R151" s="27">
        <v>6</v>
      </c>
      <c r="U151" s="27">
        <v>2</v>
      </c>
      <c r="V151" s="267">
        <v>6</v>
      </c>
      <c r="X151" s="27" t="s">
        <v>1659</v>
      </c>
    </row>
    <row r="152" spans="1:25" x14ac:dyDescent="0.2">
      <c r="A152" s="266" t="s">
        <v>207</v>
      </c>
      <c r="B152" s="87" t="s">
        <v>389</v>
      </c>
      <c r="C152" s="102"/>
      <c r="D152" s="102"/>
      <c r="E152" s="102"/>
      <c r="F152" s="27">
        <v>1</v>
      </c>
      <c r="G152" s="102"/>
      <c r="H152" s="27">
        <v>3</v>
      </c>
      <c r="I152" s="102"/>
      <c r="J152" s="27">
        <v>6</v>
      </c>
      <c r="K152" s="102"/>
      <c r="L152" s="103"/>
      <c r="N152" s="27">
        <v>4</v>
      </c>
      <c r="R152" s="27">
        <v>19</v>
      </c>
      <c r="V152" s="267">
        <v>2</v>
      </c>
    </row>
    <row r="153" spans="1:25" x14ac:dyDescent="0.2">
      <c r="A153" s="266" t="s">
        <v>176</v>
      </c>
      <c r="B153" s="87" t="s">
        <v>353</v>
      </c>
      <c r="C153" s="102"/>
      <c r="D153" s="102"/>
      <c r="E153" s="102"/>
      <c r="F153" s="27">
        <v>1</v>
      </c>
      <c r="G153" s="102"/>
      <c r="H153" s="27">
        <v>4</v>
      </c>
      <c r="I153" s="102"/>
      <c r="J153" s="27">
        <v>2</v>
      </c>
      <c r="K153" s="102"/>
      <c r="L153" s="103"/>
      <c r="N153" s="27">
        <v>8</v>
      </c>
      <c r="R153" s="27">
        <v>7</v>
      </c>
      <c r="U153" s="27">
        <v>1</v>
      </c>
      <c r="V153" s="267">
        <v>12</v>
      </c>
      <c r="X153" s="27" t="s">
        <v>1659</v>
      </c>
    </row>
    <row r="154" spans="1:25" x14ac:dyDescent="0.2">
      <c r="A154" s="266" t="s">
        <v>196</v>
      </c>
      <c r="B154" s="87" t="s">
        <v>360</v>
      </c>
      <c r="C154" s="102"/>
      <c r="D154" s="102"/>
      <c r="E154" s="102"/>
      <c r="F154" s="27">
        <v>2</v>
      </c>
      <c r="G154" s="102"/>
      <c r="H154" s="27">
        <v>4</v>
      </c>
      <c r="I154" s="102"/>
      <c r="J154" s="27">
        <v>4</v>
      </c>
      <c r="K154" s="102"/>
      <c r="L154" s="103"/>
      <c r="N154" s="27">
        <v>8</v>
      </c>
      <c r="R154" s="27">
        <v>10</v>
      </c>
      <c r="U154" s="27">
        <v>1</v>
      </c>
      <c r="V154" s="267">
        <v>14</v>
      </c>
      <c r="X154" s="27" t="s">
        <v>1659</v>
      </c>
      <c r="Y154" s="290"/>
    </row>
    <row r="155" spans="1:25" x14ac:dyDescent="0.2">
      <c r="A155" s="266" t="s">
        <v>194</v>
      </c>
      <c r="B155" s="87" t="s">
        <v>703</v>
      </c>
      <c r="C155" s="102"/>
      <c r="D155" s="102"/>
      <c r="E155" s="102"/>
      <c r="F155" s="27">
        <v>3</v>
      </c>
      <c r="G155" s="102"/>
      <c r="H155" s="27">
        <v>1</v>
      </c>
      <c r="I155" s="102"/>
      <c r="J155" s="27">
        <v>3</v>
      </c>
      <c r="K155" s="102"/>
      <c r="L155" s="103"/>
      <c r="N155" s="27">
        <v>9</v>
      </c>
      <c r="R155" s="27">
        <v>4</v>
      </c>
      <c r="V155" s="267">
        <v>4</v>
      </c>
      <c r="X155" s="27" t="s">
        <v>1659</v>
      </c>
    </row>
    <row r="156" spans="1:25" x14ac:dyDescent="0.2">
      <c r="A156" s="266" t="s">
        <v>180</v>
      </c>
      <c r="B156" s="87" t="s">
        <v>448</v>
      </c>
      <c r="C156" s="102"/>
      <c r="D156" s="102"/>
      <c r="E156" s="102"/>
      <c r="F156" s="27">
        <v>3</v>
      </c>
      <c r="G156" s="102"/>
      <c r="H156" s="27">
        <v>6</v>
      </c>
      <c r="I156" s="102"/>
      <c r="J156" s="27">
        <v>8</v>
      </c>
      <c r="K156" s="102"/>
      <c r="L156" s="103"/>
      <c r="N156" s="27">
        <v>18</v>
      </c>
      <c r="R156" s="27">
        <v>18</v>
      </c>
      <c r="U156" s="27">
        <v>1</v>
      </c>
      <c r="V156" s="267">
        <v>15</v>
      </c>
      <c r="X156" s="27" t="s">
        <v>1659</v>
      </c>
      <c r="Y156" s="290"/>
    </row>
    <row r="157" spans="1:25" x14ac:dyDescent="0.2">
      <c r="A157" s="266" t="s">
        <v>179</v>
      </c>
      <c r="B157" s="87" t="s">
        <v>348</v>
      </c>
      <c r="C157" s="102"/>
      <c r="D157" s="102"/>
      <c r="E157" s="102"/>
      <c r="F157" s="27">
        <v>4</v>
      </c>
      <c r="G157" s="102"/>
      <c r="H157" s="27">
        <v>1</v>
      </c>
      <c r="I157" s="102"/>
      <c r="J157" s="27">
        <v>6</v>
      </c>
      <c r="K157" s="102"/>
      <c r="L157" s="103"/>
      <c r="N157" s="27">
        <v>8</v>
      </c>
      <c r="R157" s="27">
        <v>4</v>
      </c>
      <c r="V157" s="267">
        <v>2</v>
      </c>
      <c r="X157" s="27" t="s">
        <v>1659</v>
      </c>
    </row>
    <row r="158" spans="1:25" x14ac:dyDescent="0.2">
      <c r="A158" s="266" t="s">
        <v>201</v>
      </c>
      <c r="B158" s="87" t="s">
        <v>358</v>
      </c>
      <c r="C158" s="102"/>
      <c r="D158" s="102"/>
      <c r="E158" s="102"/>
      <c r="F158" s="27">
        <v>4</v>
      </c>
      <c r="G158" s="102"/>
      <c r="H158" s="27">
        <v>13</v>
      </c>
      <c r="I158" s="102"/>
      <c r="J158" s="27">
        <v>9</v>
      </c>
      <c r="K158" s="102"/>
      <c r="L158" s="103"/>
      <c r="M158" s="27">
        <v>1</v>
      </c>
      <c r="N158" s="27">
        <v>12</v>
      </c>
      <c r="Q158" s="27">
        <v>3</v>
      </c>
      <c r="R158" s="27">
        <v>13</v>
      </c>
      <c r="V158" s="267">
        <v>8</v>
      </c>
      <c r="X158" s="27" t="s">
        <v>1659</v>
      </c>
    </row>
    <row r="159" spans="1:25" x14ac:dyDescent="0.2">
      <c r="A159" s="266" t="s">
        <v>189</v>
      </c>
      <c r="B159" s="87" t="s">
        <v>373</v>
      </c>
      <c r="C159" s="102"/>
      <c r="D159" s="102"/>
      <c r="E159" s="102"/>
      <c r="F159" s="27">
        <v>5</v>
      </c>
      <c r="G159" s="102"/>
      <c r="H159" s="27">
        <v>4</v>
      </c>
      <c r="I159" s="102"/>
      <c r="J159" s="27">
        <v>2</v>
      </c>
      <c r="K159" s="102"/>
      <c r="L159" s="103"/>
      <c r="N159" s="27">
        <v>3</v>
      </c>
      <c r="Q159" s="27">
        <v>2</v>
      </c>
      <c r="R159" s="27">
        <v>3</v>
      </c>
      <c r="V159" s="267">
        <v>1</v>
      </c>
      <c r="X159" s="27" t="s">
        <v>1659</v>
      </c>
    </row>
    <row r="160" spans="1:25" x14ac:dyDescent="0.2">
      <c r="A160" s="266" t="s">
        <v>199</v>
      </c>
      <c r="B160" s="87" t="s">
        <v>359</v>
      </c>
      <c r="C160" s="102"/>
      <c r="D160" s="102"/>
      <c r="E160" s="102"/>
      <c r="F160" s="27">
        <v>6</v>
      </c>
      <c r="G160" s="102"/>
      <c r="H160" s="27">
        <v>7</v>
      </c>
      <c r="I160" s="102"/>
      <c r="J160" s="27">
        <v>4</v>
      </c>
      <c r="K160" s="102"/>
      <c r="L160" s="103"/>
      <c r="N160" s="27">
        <v>8</v>
      </c>
      <c r="R160" s="27">
        <v>16</v>
      </c>
      <c r="V160" s="267">
        <v>2</v>
      </c>
      <c r="X160" s="27" t="s">
        <v>1659</v>
      </c>
    </row>
    <row r="161" spans="1:25" x14ac:dyDescent="0.2">
      <c r="A161" s="266" t="s">
        <v>198</v>
      </c>
      <c r="B161" s="87" t="s">
        <v>508</v>
      </c>
      <c r="C161" s="102"/>
      <c r="D161" s="102"/>
      <c r="E161" s="102"/>
      <c r="F161" s="27">
        <v>7</v>
      </c>
      <c r="G161" s="102"/>
      <c r="H161" s="27">
        <v>2</v>
      </c>
      <c r="I161" s="102"/>
      <c r="J161" s="27">
        <v>6</v>
      </c>
      <c r="K161" s="102"/>
      <c r="L161" s="103"/>
      <c r="N161" s="27">
        <v>15</v>
      </c>
      <c r="R161" s="27">
        <v>11</v>
      </c>
      <c r="V161" s="267">
        <v>4</v>
      </c>
      <c r="X161" s="27" t="s">
        <v>1659</v>
      </c>
    </row>
    <row r="162" spans="1:25" x14ac:dyDescent="0.2">
      <c r="A162" s="266" t="s">
        <v>169</v>
      </c>
      <c r="B162" s="87" t="s">
        <v>390</v>
      </c>
      <c r="C162" s="102"/>
      <c r="D162" s="102"/>
      <c r="E162" s="102"/>
      <c r="F162" s="27">
        <v>7</v>
      </c>
      <c r="G162" s="102"/>
      <c r="H162" s="27">
        <v>7</v>
      </c>
      <c r="I162" s="102"/>
      <c r="J162" s="27">
        <v>11</v>
      </c>
      <c r="K162" s="102"/>
      <c r="L162" s="103"/>
      <c r="N162" s="27">
        <v>12</v>
      </c>
      <c r="R162" s="27">
        <v>20</v>
      </c>
      <c r="U162" s="27">
        <v>1</v>
      </c>
      <c r="V162" s="267">
        <v>10</v>
      </c>
      <c r="X162" s="27" t="s">
        <v>1659</v>
      </c>
    </row>
    <row r="163" spans="1:25" x14ac:dyDescent="0.2">
      <c r="A163" s="266" t="s">
        <v>167</v>
      </c>
      <c r="B163" s="87" t="s">
        <v>393</v>
      </c>
      <c r="C163" s="102"/>
      <c r="D163" s="102"/>
      <c r="E163" s="102"/>
      <c r="F163" s="27">
        <v>7</v>
      </c>
      <c r="G163" s="102"/>
      <c r="H163" s="27">
        <v>9</v>
      </c>
      <c r="I163" s="102"/>
      <c r="J163" s="27">
        <v>8</v>
      </c>
      <c r="K163" s="102"/>
      <c r="L163" s="103"/>
      <c r="N163" s="27">
        <v>18</v>
      </c>
      <c r="R163" s="27">
        <v>18</v>
      </c>
      <c r="U163" s="27">
        <v>2</v>
      </c>
      <c r="V163" s="267">
        <v>15</v>
      </c>
      <c r="X163" s="27" t="s">
        <v>1659</v>
      </c>
      <c r="Y163" s="290"/>
    </row>
    <row r="164" spans="1:25" x14ac:dyDescent="0.2">
      <c r="A164" s="266" t="s">
        <v>175</v>
      </c>
      <c r="B164" s="87" t="s">
        <v>354</v>
      </c>
      <c r="C164" s="102"/>
      <c r="D164" s="102"/>
      <c r="E164" s="102"/>
      <c r="F164" s="27">
        <v>9</v>
      </c>
      <c r="G164" s="102"/>
      <c r="H164" s="27">
        <v>6</v>
      </c>
      <c r="I164" s="102"/>
      <c r="J164" s="27">
        <v>8</v>
      </c>
      <c r="K164" s="102"/>
      <c r="L164" s="103"/>
      <c r="N164" s="27">
        <v>11</v>
      </c>
      <c r="R164" s="27">
        <v>13</v>
      </c>
      <c r="V164" s="267">
        <v>15</v>
      </c>
      <c r="X164" s="27" t="s">
        <v>1659</v>
      </c>
      <c r="Y164" s="290"/>
    </row>
    <row r="165" spans="1:25" x14ac:dyDescent="0.2">
      <c r="A165" s="266" t="s">
        <v>195</v>
      </c>
      <c r="B165" s="87" t="s">
        <v>361</v>
      </c>
      <c r="C165" s="102"/>
      <c r="D165" s="102"/>
      <c r="E165" s="102"/>
      <c r="F165" s="27">
        <v>18</v>
      </c>
      <c r="G165" s="102"/>
      <c r="H165" s="27">
        <v>17</v>
      </c>
      <c r="I165" s="102"/>
      <c r="J165" s="27">
        <v>17</v>
      </c>
      <c r="K165" s="102"/>
      <c r="L165" s="103"/>
      <c r="N165" s="27">
        <v>17</v>
      </c>
      <c r="R165" s="27">
        <v>21</v>
      </c>
      <c r="U165" s="27">
        <v>1</v>
      </c>
      <c r="V165" s="267">
        <v>18</v>
      </c>
      <c r="X165" s="27" t="s">
        <v>1659</v>
      </c>
      <c r="Y165" s="290"/>
    </row>
    <row r="166" spans="1:25" x14ac:dyDescent="0.2">
      <c r="A166" s="266" t="s">
        <v>123</v>
      </c>
      <c r="B166" s="87" t="s">
        <v>347</v>
      </c>
      <c r="C166" s="102"/>
      <c r="D166" s="102"/>
      <c r="E166" s="102"/>
      <c r="G166" s="102"/>
      <c r="H166" s="27">
        <v>1</v>
      </c>
      <c r="I166" s="102"/>
      <c r="J166" s="27">
        <v>1</v>
      </c>
      <c r="K166" s="102"/>
      <c r="L166" s="103"/>
      <c r="M166" s="27">
        <v>1</v>
      </c>
      <c r="N166" s="27">
        <v>1</v>
      </c>
      <c r="R166" s="27">
        <v>2</v>
      </c>
      <c r="U166" s="27">
        <v>1</v>
      </c>
      <c r="V166" s="267">
        <v>2</v>
      </c>
      <c r="X166" s="27" t="s">
        <v>1659</v>
      </c>
    </row>
    <row r="167" spans="1:25" x14ac:dyDescent="0.2">
      <c r="A167" s="266" t="s">
        <v>275</v>
      </c>
      <c r="B167" s="87" t="s">
        <v>436</v>
      </c>
      <c r="C167" s="102"/>
      <c r="D167" s="102"/>
      <c r="E167" s="102"/>
      <c r="G167" s="102"/>
      <c r="H167" s="27">
        <v>1</v>
      </c>
      <c r="I167" s="102"/>
      <c r="J167" s="27">
        <v>1</v>
      </c>
      <c r="K167" s="102"/>
      <c r="L167" s="103"/>
      <c r="N167" s="27">
        <v>3</v>
      </c>
      <c r="R167" s="27">
        <v>4</v>
      </c>
      <c r="V167" s="267">
        <v>1</v>
      </c>
      <c r="X167" s="27" t="s">
        <v>1659</v>
      </c>
    </row>
    <row r="168" spans="1:25" x14ac:dyDescent="0.2">
      <c r="A168" s="266" t="s">
        <v>293</v>
      </c>
      <c r="B168" s="87" t="s">
        <v>356</v>
      </c>
      <c r="C168" s="102"/>
      <c r="D168" s="102"/>
      <c r="E168" s="102"/>
      <c r="G168" s="102"/>
      <c r="H168" s="27">
        <v>1</v>
      </c>
      <c r="I168" s="102"/>
      <c r="J168" s="27">
        <v>3</v>
      </c>
      <c r="K168" s="102"/>
      <c r="L168" s="103"/>
      <c r="N168" s="27">
        <v>5</v>
      </c>
      <c r="R168" s="27">
        <v>5</v>
      </c>
      <c r="V168" s="267">
        <v>8</v>
      </c>
      <c r="X168" s="27" t="s">
        <v>1659</v>
      </c>
    </row>
    <row r="169" spans="1:25" x14ac:dyDescent="0.2">
      <c r="A169" s="266" t="s">
        <v>299</v>
      </c>
      <c r="B169" s="87" t="s">
        <v>459</v>
      </c>
      <c r="C169" s="102"/>
      <c r="D169" s="102"/>
      <c r="E169" s="102"/>
      <c r="G169" s="102"/>
      <c r="H169" s="27">
        <v>1</v>
      </c>
      <c r="I169" s="102"/>
      <c r="J169" s="27">
        <v>6</v>
      </c>
      <c r="K169" s="102"/>
      <c r="L169" s="103"/>
      <c r="N169" s="27">
        <v>3</v>
      </c>
      <c r="R169" s="27">
        <v>13</v>
      </c>
      <c r="V169" s="267">
        <v>6</v>
      </c>
      <c r="X169" s="27" t="s">
        <v>1659</v>
      </c>
    </row>
    <row r="170" spans="1:25" x14ac:dyDescent="0.2">
      <c r="A170" s="266" t="s">
        <v>291</v>
      </c>
      <c r="B170" s="87" t="s">
        <v>426</v>
      </c>
      <c r="C170" s="102"/>
      <c r="D170" s="102"/>
      <c r="E170" s="102"/>
      <c r="G170" s="102"/>
      <c r="H170" s="27">
        <v>2</v>
      </c>
      <c r="I170" s="102"/>
      <c r="J170" s="27">
        <v>1</v>
      </c>
      <c r="K170" s="102"/>
      <c r="L170" s="103"/>
      <c r="N170" s="27">
        <v>2</v>
      </c>
      <c r="R170" s="27">
        <v>7</v>
      </c>
      <c r="V170" s="267">
        <v>5</v>
      </c>
      <c r="X170" s="27" t="s">
        <v>1659</v>
      </c>
    </row>
    <row r="171" spans="1:25" x14ac:dyDescent="0.2">
      <c r="A171" s="266" t="s">
        <v>182</v>
      </c>
      <c r="B171" s="87" t="s">
        <v>526</v>
      </c>
      <c r="C171" s="102"/>
      <c r="D171" s="102"/>
      <c r="E171" s="102"/>
      <c r="G171" s="102"/>
      <c r="H171" s="27">
        <v>2</v>
      </c>
      <c r="I171" s="102"/>
      <c r="J171" s="27">
        <v>2</v>
      </c>
      <c r="K171" s="102"/>
      <c r="L171" s="103"/>
      <c r="N171" s="27">
        <v>9</v>
      </c>
      <c r="R171" s="27">
        <v>13</v>
      </c>
      <c r="V171" s="267">
        <v>10</v>
      </c>
      <c r="X171" s="27" t="s">
        <v>1659</v>
      </c>
    </row>
    <row r="172" spans="1:25" x14ac:dyDescent="0.2">
      <c r="A172" s="266" t="s">
        <v>186</v>
      </c>
      <c r="B172" s="87" t="s">
        <v>376</v>
      </c>
      <c r="C172" s="102"/>
      <c r="D172" s="102"/>
      <c r="E172" s="102"/>
      <c r="G172" s="102"/>
      <c r="H172" s="27">
        <v>2</v>
      </c>
      <c r="I172" s="102"/>
      <c r="J172" s="27">
        <v>3</v>
      </c>
      <c r="K172" s="102"/>
      <c r="L172" s="103"/>
      <c r="N172" s="27">
        <v>12</v>
      </c>
      <c r="R172" s="27">
        <v>14</v>
      </c>
      <c r="V172" s="267">
        <v>15</v>
      </c>
      <c r="X172" s="27" t="s">
        <v>1659</v>
      </c>
      <c r="Y172" s="290"/>
    </row>
    <row r="173" spans="1:25" x14ac:dyDescent="0.2">
      <c r="A173" s="266" t="s">
        <v>304</v>
      </c>
      <c r="B173" s="87" t="s">
        <v>345</v>
      </c>
      <c r="C173" s="102"/>
      <c r="D173" s="102"/>
      <c r="E173" s="102"/>
      <c r="G173" s="102"/>
      <c r="H173" s="27">
        <v>2</v>
      </c>
      <c r="I173" s="102"/>
      <c r="J173" s="27">
        <v>8</v>
      </c>
      <c r="K173" s="102"/>
      <c r="L173" s="103"/>
      <c r="N173" s="27">
        <v>9</v>
      </c>
      <c r="R173" s="27">
        <v>10</v>
      </c>
      <c r="V173" s="267">
        <v>8</v>
      </c>
      <c r="X173" s="27" t="s">
        <v>1659</v>
      </c>
    </row>
    <row r="174" spans="1:25" x14ac:dyDescent="0.2">
      <c r="A174" s="266" t="s">
        <v>173</v>
      </c>
      <c r="B174" s="87" t="s">
        <v>343</v>
      </c>
      <c r="C174" s="102"/>
      <c r="D174" s="102"/>
      <c r="E174" s="102"/>
      <c r="G174" s="102"/>
      <c r="H174" s="27">
        <v>2</v>
      </c>
      <c r="I174" s="102"/>
      <c r="J174" s="27">
        <v>8</v>
      </c>
      <c r="K174" s="102"/>
      <c r="L174" s="103"/>
      <c r="N174" s="27">
        <v>13</v>
      </c>
      <c r="R174" s="27">
        <v>13</v>
      </c>
      <c r="V174" s="267">
        <v>8</v>
      </c>
      <c r="X174" s="27" t="s">
        <v>1659</v>
      </c>
    </row>
    <row r="175" spans="1:25" x14ac:dyDescent="0.2">
      <c r="A175" s="266" t="s">
        <v>155</v>
      </c>
      <c r="B175" s="87" t="s">
        <v>444</v>
      </c>
      <c r="C175" s="102"/>
      <c r="D175" s="102"/>
      <c r="E175" s="102"/>
      <c r="G175" s="102"/>
      <c r="H175" s="27">
        <v>2</v>
      </c>
      <c r="I175" s="102"/>
      <c r="J175" s="27">
        <v>10</v>
      </c>
      <c r="K175" s="102"/>
      <c r="L175" s="103"/>
      <c r="N175" s="27">
        <v>16</v>
      </c>
      <c r="R175" s="27">
        <v>18</v>
      </c>
      <c r="V175" s="267">
        <v>3</v>
      </c>
      <c r="X175" s="27" t="s">
        <v>1659</v>
      </c>
    </row>
    <row r="176" spans="1:25" x14ac:dyDescent="0.2">
      <c r="A176" s="266" t="s">
        <v>160</v>
      </c>
      <c r="B176" s="87" t="s">
        <v>367</v>
      </c>
      <c r="C176" s="102"/>
      <c r="D176" s="102"/>
      <c r="E176" s="102"/>
      <c r="G176" s="102"/>
      <c r="H176" s="27">
        <v>6</v>
      </c>
      <c r="I176" s="102"/>
      <c r="J176" s="27">
        <v>4</v>
      </c>
      <c r="K176" s="102"/>
      <c r="L176" s="103"/>
      <c r="N176" s="27">
        <v>6</v>
      </c>
      <c r="R176" s="27">
        <v>10</v>
      </c>
      <c r="V176" s="267">
        <v>6</v>
      </c>
      <c r="X176" s="27" t="s">
        <v>1659</v>
      </c>
    </row>
    <row r="177" spans="1:25" x14ac:dyDescent="0.2">
      <c r="A177" s="266" t="s">
        <v>270</v>
      </c>
      <c r="B177" s="87" t="s">
        <v>355</v>
      </c>
      <c r="C177" s="102"/>
      <c r="D177" s="102"/>
      <c r="E177" s="102"/>
      <c r="G177" s="102"/>
      <c r="H177" s="27">
        <v>11</v>
      </c>
      <c r="I177" s="102"/>
      <c r="J177" s="27">
        <v>8</v>
      </c>
      <c r="K177" s="102"/>
      <c r="L177" s="103"/>
      <c r="N177" s="27">
        <v>19</v>
      </c>
      <c r="R177" s="27">
        <v>20</v>
      </c>
      <c r="V177" s="267">
        <v>18</v>
      </c>
      <c r="X177" s="27" t="s">
        <v>1659</v>
      </c>
      <c r="Y177" s="290"/>
    </row>
    <row r="178" spans="1:25" x14ac:dyDescent="0.2">
      <c r="A178" s="266" t="s">
        <v>190</v>
      </c>
      <c r="B178" s="87" t="s">
        <v>371</v>
      </c>
      <c r="C178" s="102"/>
      <c r="D178" s="102"/>
      <c r="E178" s="102"/>
      <c r="F178" s="27">
        <v>1</v>
      </c>
      <c r="G178" s="102"/>
      <c r="I178" s="102"/>
      <c r="J178" s="27">
        <v>7</v>
      </c>
      <c r="K178" s="102"/>
      <c r="L178" s="103"/>
      <c r="N178" s="27">
        <v>14</v>
      </c>
      <c r="R178" s="27">
        <v>12</v>
      </c>
      <c r="V178" s="267">
        <v>10</v>
      </c>
      <c r="X178" s="27" t="s">
        <v>1659</v>
      </c>
    </row>
    <row r="179" spans="1:25" x14ac:dyDescent="0.2">
      <c r="A179" s="266" t="s">
        <v>669</v>
      </c>
      <c r="B179" s="87" t="s">
        <v>732</v>
      </c>
      <c r="C179" s="102"/>
      <c r="D179" s="102"/>
      <c r="E179" s="102"/>
      <c r="G179" s="102"/>
      <c r="I179" s="102"/>
      <c r="J179" s="27">
        <v>1</v>
      </c>
      <c r="K179" s="102"/>
      <c r="L179" s="103"/>
      <c r="N179" s="27">
        <v>2</v>
      </c>
      <c r="R179" s="27">
        <v>6</v>
      </c>
      <c r="V179" s="267">
        <v>3</v>
      </c>
      <c r="X179" s="27" t="s">
        <v>1662</v>
      </c>
    </row>
    <row r="180" spans="1:25" x14ac:dyDescent="0.2">
      <c r="A180" s="266" t="s">
        <v>539</v>
      </c>
      <c r="B180" s="87" t="s">
        <v>550</v>
      </c>
      <c r="C180" s="102"/>
      <c r="D180" s="102"/>
      <c r="E180" s="102"/>
      <c r="G180" s="102"/>
      <c r="I180" s="102"/>
      <c r="J180" s="27">
        <v>1</v>
      </c>
      <c r="K180" s="102"/>
      <c r="L180" s="103"/>
      <c r="N180" s="27">
        <v>3</v>
      </c>
      <c r="R180" s="27">
        <v>6</v>
      </c>
      <c r="V180" s="267">
        <v>18</v>
      </c>
      <c r="X180" s="27" t="s">
        <v>1659</v>
      </c>
      <c r="Y180" s="290"/>
    </row>
    <row r="181" spans="1:25" x14ac:dyDescent="0.2">
      <c r="A181" s="266" t="s">
        <v>216</v>
      </c>
      <c r="B181" s="87" t="s">
        <v>351</v>
      </c>
      <c r="C181" s="102"/>
      <c r="D181" s="102"/>
      <c r="E181" s="102"/>
      <c r="G181" s="102"/>
      <c r="I181" s="102"/>
      <c r="J181" s="27">
        <v>1</v>
      </c>
      <c r="K181" s="102"/>
      <c r="L181" s="103"/>
      <c r="N181" s="27">
        <v>3</v>
      </c>
      <c r="R181" s="27">
        <v>7</v>
      </c>
      <c r="V181" s="267">
        <v>4</v>
      </c>
      <c r="X181" s="27" t="s">
        <v>1659</v>
      </c>
    </row>
    <row r="182" spans="1:25" x14ac:dyDescent="0.2">
      <c r="A182" s="266" t="s">
        <v>247</v>
      </c>
      <c r="B182" s="87" t="s">
        <v>534</v>
      </c>
      <c r="C182" s="102"/>
      <c r="D182" s="102"/>
      <c r="E182" s="102"/>
      <c r="G182" s="102"/>
      <c r="I182" s="102"/>
      <c r="J182" s="27">
        <v>2</v>
      </c>
      <c r="K182" s="102"/>
      <c r="L182" s="103"/>
      <c r="N182" s="27">
        <v>7</v>
      </c>
      <c r="R182" s="27">
        <v>9</v>
      </c>
      <c r="V182" s="267">
        <v>4</v>
      </c>
      <c r="X182" s="27" t="s">
        <v>1661</v>
      </c>
    </row>
    <row r="183" spans="1:25" x14ac:dyDescent="0.2">
      <c r="A183" s="266" t="s">
        <v>308</v>
      </c>
      <c r="B183" s="87" t="s">
        <v>506</v>
      </c>
      <c r="C183" s="102"/>
      <c r="D183" s="102"/>
      <c r="E183" s="102"/>
      <c r="G183" s="102"/>
      <c r="I183" s="102"/>
      <c r="J183" s="27">
        <v>3</v>
      </c>
      <c r="K183" s="102"/>
      <c r="L183" s="103"/>
      <c r="N183" s="27">
        <v>2</v>
      </c>
      <c r="R183" s="27">
        <v>10</v>
      </c>
      <c r="V183" s="267">
        <v>1</v>
      </c>
      <c r="X183" s="27" t="s">
        <v>1659</v>
      </c>
    </row>
    <row r="184" spans="1:25" x14ac:dyDescent="0.2">
      <c r="A184" s="266" t="s">
        <v>296</v>
      </c>
      <c r="B184" s="87" t="s">
        <v>547</v>
      </c>
      <c r="C184" s="102"/>
      <c r="D184" s="102"/>
      <c r="E184" s="102"/>
      <c r="G184" s="102"/>
      <c r="I184" s="102"/>
      <c r="J184" s="27">
        <v>5</v>
      </c>
      <c r="K184" s="102"/>
      <c r="L184" s="103"/>
      <c r="N184" s="27">
        <v>9</v>
      </c>
      <c r="R184" s="27">
        <v>15</v>
      </c>
      <c r="V184" s="267">
        <v>15</v>
      </c>
      <c r="X184" s="27" t="s">
        <v>1659</v>
      </c>
      <c r="Y184" s="290"/>
    </row>
    <row r="185" spans="1:25" x14ac:dyDescent="0.2">
      <c r="A185" s="266" t="s">
        <v>300</v>
      </c>
      <c r="B185" s="87" t="s">
        <v>503</v>
      </c>
      <c r="C185" s="102"/>
      <c r="D185" s="102"/>
      <c r="E185" s="102"/>
      <c r="G185" s="102"/>
      <c r="I185" s="102"/>
      <c r="J185" s="27">
        <v>6</v>
      </c>
      <c r="K185" s="102"/>
      <c r="L185" s="103"/>
      <c r="N185" s="27">
        <v>14</v>
      </c>
      <c r="R185" s="27">
        <v>16</v>
      </c>
      <c r="V185" s="267">
        <v>17</v>
      </c>
      <c r="X185" s="27" t="s">
        <v>1661</v>
      </c>
      <c r="Y185" s="290"/>
    </row>
    <row r="186" spans="1:25" x14ac:dyDescent="0.2">
      <c r="A186" s="266" t="s">
        <v>157</v>
      </c>
      <c r="B186" s="87" t="s">
        <v>518</v>
      </c>
      <c r="C186" s="102"/>
      <c r="D186" s="102"/>
      <c r="E186" s="102"/>
      <c r="F186" s="27">
        <v>1</v>
      </c>
      <c r="G186" s="102"/>
      <c r="H186" s="27">
        <v>5</v>
      </c>
      <c r="I186" s="102"/>
      <c r="K186" s="102"/>
      <c r="L186" s="103"/>
      <c r="N186" s="27">
        <v>16</v>
      </c>
      <c r="R186" s="27">
        <v>19</v>
      </c>
      <c r="V186" s="267">
        <v>5</v>
      </c>
      <c r="X186" s="27" t="s">
        <v>1659</v>
      </c>
    </row>
    <row r="187" spans="1:25" x14ac:dyDescent="0.2">
      <c r="A187" s="266" t="s">
        <v>161</v>
      </c>
      <c r="B187" s="87" t="s">
        <v>365</v>
      </c>
      <c r="C187" s="102"/>
      <c r="D187" s="102"/>
      <c r="E187" s="102"/>
      <c r="G187" s="102"/>
      <c r="H187" s="27">
        <v>1</v>
      </c>
      <c r="I187" s="102"/>
      <c r="K187" s="102"/>
      <c r="L187" s="103"/>
      <c r="N187" s="27">
        <v>1</v>
      </c>
      <c r="R187" s="27">
        <v>1</v>
      </c>
      <c r="U187" s="27">
        <v>1</v>
      </c>
      <c r="V187" s="267">
        <v>1</v>
      </c>
      <c r="X187" s="27" t="s">
        <v>1659</v>
      </c>
    </row>
    <row r="188" spans="1:25" x14ac:dyDescent="0.2">
      <c r="A188" s="266" t="s">
        <v>219</v>
      </c>
      <c r="B188" s="87" t="s">
        <v>427</v>
      </c>
      <c r="C188" s="102"/>
      <c r="D188" s="102"/>
      <c r="E188" s="102"/>
      <c r="G188" s="102"/>
      <c r="H188" s="27">
        <v>4</v>
      </c>
      <c r="I188" s="102"/>
      <c r="K188" s="102"/>
      <c r="L188" s="103"/>
      <c r="N188" s="27">
        <v>2</v>
      </c>
      <c r="R188" s="27">
        <v>4</v>
      </c>
      <c r="U188" s="27">
        <v>1</v>
      </c>
      <c r="V188" s="267"/>
      <c r="X188" s="27" t="s">
        <v>1659</v>
      </c>
    </row>
    <row r="189" spans="1:25" x14ac:dyDescent="0.2">
      <c r="A189" s="266" t="s">
        <v>184</v>
      </c>
      <c r="B189" s="87" t="s">
        <v>424</v>
      </c>
      <c r="C189" s="102"/>
      <c r="D189" s="102"/>
      <c r="E189" s="102"/>
      <c r="F189" s="27">
        <v>1</v>
      </c>
      <c r="G189" s="102"/>
      <c r="I189" s="102"/>
      <c r="K189" s="102"/>
      <c r="L189" s="103"/>
      <c r="N189" s="27">
        <v>1</v>
      </c>
      <c r="R189" s="27">
        <v>1</v>
      </c>
      <c r="V189" s="267">
        <v>1</v>
      </c>
      <c r="X189" s="27" t="s">
        <v>1659</v>
      </c>
    </row>
    <row r="190" spans="1:25" x14ac:dyDescent="0.2">
      <c r="A190" s="266" t="s">
        <v>193</v>
      </c>
      <c r="B190" s="87" t="s">
        <v>364</v>
      </c>
      <c r="C190" s="102"/>
      <c r="D190" s="102"/>
      <c r="E190" s="102"/>
      <c r="F190" s="27">
        <v>1</v>
      </c>
      <c r="G190" s="102"/>
      <c r="I190" s="102"/>
      <c r="K190" s="102"/>
      <c r="L190" s="103"/>
      <c r="N190" s="27">
        <v>3</v>
      </c>
      <c r="R190" s="27">
        <v>3</v>
      </c>
      <c r="V190" s="267">
        <v>3</v>
      </c>
      <c r="X190" s="27" t="s">
        <v>1659</v>
      </c>
    </row>
    <row r="191" spans="1:25" x14ac:dyDescent="0.2">
      <c r="A191" s="266" t="s">
        <v>200</v>
      </c>
      <c r="B191" s="87" t="s">
        <v>735</v>
      </c>
      <c r="C191" s="102"/>
      <c r="D191" s="102"/>
      <c r="E191" s="102"/>
      <c r="F191" s="27">
        <v>1</v>
      </c>
      <c r="G191" s="102"/>
      <c r="I191" s="102"/>
      <c r="K191" s="102"/>
      <c r="L191" s="103"/>
      <c r="N191" s="27">
        <v>4</v>
      </c>
      <c r="R191" s="27">
        <v>4</v>
      </c>
      <c r="V191" s="267">
        <v>3</v>
      </c>
      <c r="W191" s="26"/>
      <c r="X191" s="27" t="s">
        <v>1659</v>
      </c>
    </row>
    <row r="192" spans="1:25" x14ac:dyDescent="0.2">
      <c r="A192" s="266" t="s">
        <v>192</v>
      </c>
      <c r="B192" s="87" t="s">
        <v>677</v>
      </c>
      <c r="C192" s="102"/>
      <c r="D192" s="102"/>
      <c r="E192" s="102"/>
      <c r="F192" s="27">
        <v>2</v>
      </c>
      <c r="G192" s="102"/>
      <c r="I192" s="102"/>
      <c r="K192" s="102"/>
      <c r="L192" s="103"/>
      <c r="N192" s="27">
        <v>3</v>
      </c>
      <c r="R192" s="27">
        <v>3</v>
      </c>
      <c r="V192" s="267">
        <v>5</v>
      </c>
      <c r="X192" s="27" t="s">
        <v>1659</v>
      </c>
    </row>
    <row r="193" spans="1:25" x14ac:dyDescent="0.2">
      <c r="A193" s="266" t="s">
        <v>793</v>
      </c>
      <c r="B193" s="87" t="s">
        <v>801</v>
      </c>
      <c r="C193" s="102"/>
      <c r="D193" s="102"/>
      <c r="E193" s="102"/>
      <c r="G193" s="102"/>
      <c r="I193" s="102"/>
      <c r="K193" s="102"/>
      <c r="L193" s="103"/>
      <c r="N193" s="27">
        <v>1</v>
      </c>
      <c r="R193" s="27">
        <v>1</v>
      </c>
      <c r="V193" s="267">
        <v>1</v>
      </c>
      <c r="X193" s="27" t="s">
        <v>1659</v>
      </c>
    </row>
    <row r="194" spans="1:25" x14ac:dyDescent="0.2">
      <c r="A194" s="266" t="s">
        <v>791</v>
      </c>
      <c r="B194" s="87" t="s">
        <v>803</v>
      </c>
      <c r="C194" s="102"/>
      <c r="D194" s="102"/>
      <c r="E194" s="102"/>
      <c r="G194" s="102"/>
      <c r="I194" s="102"/>
      <c r="K194" s="102"/>
      <c r="L194" s="103"/>
      <c r="N194" s="27">
        <v>1</v>
      </c>
      <c r="R194" s="27">
        <v>1</v>
      </c>
      <c r="V194" s="267">
        <v>2</v>
      </c>
      <c r="X194" s="27" t="s">
        <v>1659</v>
      </c>
    </row>
    <row r="195" spans="1:25" ht="15" customHeight="1" x14ac:dyDescent="0.2">
      <c r="A195" s="266" t="s">
        <v>795</v>
      </c>
      <c r="B195" s="87" t="s">
        <v>800</v>
      </c>
      <c r="C195" s="102"/>
      <c r="D195" s="102"/>
      <c r="E195" s="102"/>
      <c r="G195" s="102"/>
      <c r="I195" s="102"/>
      <c r="K195" s="102"/>
      <c r="L195" s="103"/>
      <c r="N195" s="27">
        <v>1</v>
      </c>
      <c r="R195" s="27">
        <v>1</v>
      </c>
      <c r="V195" s="267">
        <v>6</v>
      </c>
      <c r="X195" s="27" t="s">
        <v>1659</v>
      </c>
    </row>
    <row r="196" spans="1:25" x14ac:dyDescent="0.2">
      <c r="A196" s="266" t="s">
        <v>269</v>
      </c>
      <c r="B196" s="87" t="s">
        <v>452</v>
      </c>
      <c r="C196" s="102"/>
      <c r="D196" s="102"/>
      <c r="E196" s="102"/>
      <c r="G196" s="102"/>
      <c r="I196" s="102"/>
      <c r="K196" s="102"/>
      <c r="L196" s="103"/>
      <c r="N196" s="27">
        <v>1</v>
      </c>
      <c r="R196" s="27">
        <v>2</v>
      </c>
      <c r="V196" s="267">
        <v>1</v>
      </c>
      <c r="X196" s="27" t="s">
        <v>1659</v>
      </c>
    </row>
    <row r="197" spans="1:25" x14ac:dyDescent="0.2">
      <c r="A197" s="266" t="s">
        <v>406</v>
      </c>
      <c r="B197" s="87" t="s">
        <v>418</v>
      </c>
      <c r="C197" s="102"/>
      <c r="D197" s="102"/>
      <c r="E197" s="102"/>
      <c r="G197" s="102"/>
      <c r="I197" s="102"/>
      <c r="K197" s="102"/>
      <c r="L197" s="103"/>
      <c r="N197" s="27">
        <v>1</v>
      </c>
      <c r="R197" s="27">
        <v>2</v>
      </c>
      <c r="V197" s="267">
        <v>1</v>
      </c>
      <c r="X197" s="27" t="s">
        <v>1659</v>
      </c>
    </row>
    <row r="198" spans="1:25" x14ac:dyDescent="0.2">
      <c r="A198" s="266" t="s">
        <v>256</v>
      </c>
      <c r="B198" s="87" t="s">
        <v>368</v>
      </c>
      <c r="C198" s="102"/>
      <c r="D198" s="102"/>
      <c r="E198" s="102"/>
      <c r="G198" s="102"/>
      <c r="I198" s="102"/>
      <c r="K198" s="102"/>
      <c r="L198" s="103"/>
      <c r="N198" s="27">
        <v>1</v>
      </c>
      <c r="R198" s="27">
        <v>2</v>
      </c>
      <c r="V198" s="267">
        <v>2</v>
      </c>
      <c r="X198" s="27" t="s">
        <v>1659</v>
      </c>
    </row>
    <row r="199" spans="1:25" x14ac:dyDescent="0.2">
      <c r="A199" s="266" t="s">
        <v>474</v>
      </c>
      <c r="B199" s="87" t="s">
        <v>537</v>
      </c>
      <c r="C199" s="102"/>
      <c r="D199" s="102"/>
      <c r="E199" s="102"/>
      <c r="G199" s="102"/>
      <c r="I199" s="102"/>
      <c r="K199" s="102"/>
      <c r="L199" s="103"/>
      <c r="N199" s="27">
        <v>1</v>
      </c>
      <c r="R199" s="27">
        <v>2</v>
      </c>
      <c r="V199" s="267">
        <v>2</v>
      </c>
    </row>
    <row r="200" spans="1:25" x14ac:dyDescent="0.2">
      <c r="A200" s="266" t="s">
        <v>559</v>
      </c>
      <c r="B200" s="87" t="s">
        <v>789</v>
      </c>
      <c r="C200" s="102"/>
      <c r="D200" s="102"/>
      <c r="E200" s="102"/>
      <c r="G200" s="102"/>
      <c r="I200" s="102"/>
      <c r="K200" s="102"/>
      <c r="L200" s="103"/>
      <c r="N200" s="27">
        <v>1</v>
      </c>
      <c r="R200" s="27">
        <v>2</v>
      </c>
      <c r="V200" s="267">
        <v>3</v>
      </c>
      <c r="X200" s="27" t="s">
        <v>1659</v>
      </c>
    </row>
    <row r="201" spans="1:25" x14ac:dyDescent="0.2">
      <c r="A201" s="266" t="s">
        <v>797</v>
      </c>
      <c r="B201" s="87" t="s">
        <v>807</v>
      </c>
      <c r="C201" s="102"/>
      <c r="D201" s="102"/>
      <c r="E201" s="102"/>
      <c r="G201" s="102"/>
      <c r="I201" s="102"/>
      <c r="K201" s="102"/>
      <c r="L201" s="103"/>
      <c r="N201" s="27">
        <v>1</v>
      </c>
      <c r="R201" s="27">
        <v>5</v>
      </c>
      <c r="V201" s="267">
        <v>6</v>
      </c>
      <c r="X201" s="27" t="s">
        <v>1659</v>
      </c>
    </row>
    <row r="202" spans="1:25" x14ac:dyDescent="0.2">
      <c r="A202" s="266" t="s">
        <v>581</v>
      </c>
      <c r="B202" s="87" t="s">
        <v>639</v>
      </c>
      <c r="C202" s="102"/>
      <c r="D202" s="102"/>
      <c r="E202" s="102"/>
      <c r="G202" s="102"/>
      <c r="I202" s="102"/>
      <c r="K202" s="102"/>
      <c r="L202" s="103"/>
      <c r="N202" s="27">
        <v>1</v>
      </c>
      <c r="R202" s="27">
        <v>10</v>
      </c>
      <c r="V202" s="267">
        <v>2</v>
      </c>
      <c r="X202" s="27" t="s">
        <v>1659</v>
      </c>
    </row>
    <row r="203" spans="1:25" x14ac:dyDescent="0.2">
      <c r="A203" s="266" t="s">
        <v>560</v>
      </c>
      <c r="B203" s="87" t="s">
        <v>627</v>
      </c>
      <c r="C203" s="102"/>
      <c r="D203" s="102"/>
      <c r="E203" s="102"/>
      <c r="G203" s="102"/>
      <c r="I203" s="102"/>
      <c r="K203" s="102"/>
      <c r="L203" s="103"/>
      <c r="N203" s="27">
        <v>2</v>
      </c>
      <c r="R203" s="27">
        <v>1</v>
      </c>
      <c r="V203" s="267">
        <v>3</v>
      </c>
      <c r="X203" s="27" t="s">
        <v>1659</v>
      </c>
    </row>
    <row r="204" spans="1:25" x14ac:dyDescent="0.2">
      <c r="A204" s="266" t="s">
        <v>489</v>
      </c>
      <c r="B204" s="87" t="s">
        <v>531</v>
      </c>
      <c r="C204" s="102"/>
      <c r="D204" s="102"/>
      <c r="E204" s="102"/>
      <c r="G204" s="102"/>
      <c r="I204" s="102"/>
      <c r="K204" s="102"/>
      <c r="L204" s="103"/>
      <c r="N204" s="27">
        <v>2</v>
      </c>
      <c r="R204" s="27">
        <v>6</v>
      </c>
      <c r="V204" s="267">
        <v>2</v>
      </c>
      <c r="X204" s="27" t="s">
        <v>1659</v>
      </c>
    </row>
    <row r="205" spans="1:25" x14ac:dyDescent="0.2">
      <c r="A205" s="266" t="s">
        <v>485</v>
      </c>
      <c r="B205" s="87" t="s">
        <v>524</v>
      </c>
      <c r="C205" s="102"/>
      <c r="D205" s="102"/>
      <c r="E205" s="102"/>
      <c r="G205" s="102"/>
      <c r="I205" s="102"/>
      <c r="K205" s="102"/>
      <c r="L205" s="103"/>
      <c r="N205" s="27">
        <v>2</v>
      </c>
      <c r="R205" s="27">
        <v>6</v>
      </c>
      <c r="V205" s="267">
        <v>4</v>
      </c>
      <c r="X205" s="27" t="s">
        <v>1659</v>
      </c>
    </row>
    <row r="206" spans="1:25" x14ac:dyDescent="0.2">
      <c r="A206" s="266" t="s">
        <v>479</v>
      </c>
      <c r="B206" s="87" t="s">
        <v>480</v>
      </c>
      <c r="C206" s="102"/>
      <c r="D206" s="102"/>
      <c r="E206" s="102"/>
      <c r="G206" s="102"/>
      <c r="I206" s="102"/>
      <c r="K206" s="102"/>
      <c r="L206" s="103"/>
      <c r="N206" s="27">
        <v>2</v>
      </c>
      <c r="R206" s="27">
        <v>11</v>
      </c>
      <c r="V206" s="267">
        <v>13</v>
      </c>
      <c r="X206" s="27" t="s">
        <v>1659</v>
      </c>
      <c r="Y206" s="290"/>
    </row>
    <row r="207" spans="1:25" x14ac:dyDescent="0.2">
      <c r="A207" s="266" t="s">
        <v>486</v>
      </c>
      <c r="B207" s="87" t="s">
        <v>525</v>
      </c>
      <c r="C207" s="102"/>
      <c r="D207" s="102"/>
      <c r="E207" s="102"/>
      <c r="G207" s="102"/>
      <c r="I207" s="102"/>
      <c r="K207" s="102"/>
      <c r="L207" s="103"/>
      <c r="N207" s="27">
        <v>2</v>
      </c>
      <c r="R207" s="27">
        <v>13</v>
      </c>
      <c r="V207" s="267">
        <v>16</v>
      </c>
      <c r="X207" s="27" t="s">
        <v>1659</v>
      </c>
      <c r="Y207" s="290"/>
    </row>
    <row r="208" spans="1:25" x14ac:dyDescent="0.2">
      <c r="A208" s="266" t="s">
        <v>261</v>
      </c>
      <c r="B208" s="87" t="s">
        <v>660</v>
      </c>
      <c r="C208" s="102"/>
      <c r="D208" s="102"/>
      <c r="E208" s="102"/>
      <c r="G208" s="102"/>
      <c r="I208" s="102"/>
      <c r="K208" s="102"/>
      <c r="L208" s="103"/>
      <c r="N208" s="27">
        <v>3</v>
      </c>
      <c r="R208" s="27">
        <v>3</v>
      </c>
      <c r="V208" s="267">
        <v>1</v>
      </c>
      <c r="X208" s="27" t="s">
        <v>1659</v>
      </c>
    </row>
    <row r="209" spans="1:25" x14ac:dyDescent="0.2">
      <c r="A209" s="266" t="s">
        <v>569</v>
      </c>
      <c r="B209" s="87" t="s">
        <v>634</v>
      </c>
      <c r="C209" s="102"/>
      <c r="D209" s="102"/>
      <c r="E209" s="102"/>
      <c r="G209" s="102"/>
      <c r="I209" s="102"/>
      <c r="K209" s="102"/>
      <c r="L209" s="103"/>
      <c r="N209" s="27">
        <v>3</v>
      </c>
      <c r="R209" s="27">
        <v>4</v>
      </c>
      <c r="V209" s="267">
        <v>4</v>
      </c>
      <c r="X209" s="27" t="s">
        <v>1659</v>
      </c>
    </row>
    <row r="210" spans="1:25" x14ac:dyDescent="0.2">
      <c r="A210" s="266" t="s">
        <v>218</v>
      </c>
      <c r="B210" s="87" t="s">
        <v>445</v>
      </c>
      <c r="C210" s="102"/>
      <c r="D210" s="102"/>
      <c r="E210" s="102"/>
      <c r="G210" s="102"/>
      <c r="I210" s="102"/>
      <c r="K210" s="102"/>
      <c r="L210" s="103"/>
      <c r="N210" s="27">
        <v>3</v>
      </c>
      <c r="R210" s="27">
        <v>9</v>
      </c>
      <c r="V210" s="267">
        <v>14</v>
      </c>
      <c r="Y210" s="290"/>
    </row>
    <row r="211" spans="1:25" x14ac:dyDescent="0.2">
      <c r="A211" s="266" t="s">
        <v>488</v>
      </c>
      <c r="B211" s="87" t="s">
        <v>530</v>
      </c>
      <c r="C211" s="102"/>
      <c r="D211" s="102"/>
      <c r="E211" s="102"/>
      <c r="G211" s="102"/>
      <c r="I211" s="102"/>
      <c r="K211" s="102"/>
      <c r="L211" s="103"/>
      <c r="N211" s="27">
        <v>4</v>
      </c>
      <c r="R211" s="27">
        <v>5</v>
      </c>
      <c r="V211" s="267">
        <v>3</v>
      </c>
      <c r="W211" s="26"/>
      <c r="X211" s="27" t="s">
        <v>1662</v>
      </c>
    </row>
    <row r="212" spans="1:25" x14ac:dyDescent="0.2">
      <c r="A212" s="266" t="s">
        <v>260</v>
      </c>
      <c r="B212" s="87" t="s">
        <v>787</v>
      </c>
      <c r="C212" s="102"/>
      <c r="D212" s="102"/>
      <c r="E212" s="102"/>
      <c r="G212" s="102"/>
      <c r="I212" s="102"/>
      <c r="K212" s="102"/>
      <c r="L212" s="103"/>
      <c r="N212" s="27">
        <v>4</v>
      </c>
      <c r="R212" s="27">
        <v>8</v>
      </c>
      <c r="V212" s="267">
        <v>2</v>
      </c>
    </row>
    <row r="213" spans="1:25" x14ac:dyDescent="0.2">
      <c r="A213" s="266" t="s">
        <v>258</v>
      </c>
      <c r="B213" s="87" t="s">
        <v>461</v>
      </c>
      <c r="C213" s="102"/>
      <c r="D213" s="102"/>
      <c r="E213" s="102"/>
      <c r="G213" s="102"/>
      <c r="I213" s="102"/>
      <c r="K213" s="102"/>
      <c r="L213" s="103"/>
      <c r="N213" s="27">
        <v>5</v>
      </c>
      <c r="R213" s="27">
        <v>4</v>
      </c>
      <c r="V213" s="267">
        <v>3</v>
      </c>
      <c r="X213" s="27" t="s">
        <v>1659</v>
      </c>
    </row>
    <row r="214" spans="1:25" x14ac:dyDescent="0.2">
      <c r="A214" s="266" t="s">
        <v>483</v>
      </c>
      <c r="B214" s="87" t="s">
        <v>521</v>
      </c>
      <c r="C214" s="102"/>
      <c r="D214" s="102"/>
      <c r="E214" s="102"/>
      <c r="G214" s="102"/>
      <c r="I214" s="102"/>
      <c r="K214" s="102"/>
      <c r="L214" s="103"/>
      <c r="N214" s="27">
        <v>6</v>
      </c>
      <c r="R214" s="27">
        <v>4</v>
      </c>
      <c r="V214" s="267">
        <v>3</v>
      </c>
      <c r="X214" s="27" t="s">
        <v>1659</v>
      </c>
    </row>
    <row r="215" spans="1:25" x14ac:dyDescent="0.2">
      <c r="A215" s="266" t="s">
        <v>588</v>
      </c>
      <c r="B215" s="87" t="s">
        <v>680</v>
      </c>
      <c r="C215" s="102"/>
      <c r="D215" s="102"/>
      <c r="E215" s="102"/>
      <c r="G215" s="102"/>
      <c r="I215" s="102"/>
      <c r="K215" s="102"/>
      <c r="L215" s="103"/>
      <c r="N215" s="27">
        <v>7</v>
      </c>
      <c r="R215" s="27">
        <v>11</v>
      </c>
      <c r="V215" s="267">
        <v>14</v>
      </c>
      <c r="X215" s="27" t="s">
        <v>1659</v>
      </c>
      <c r="Y215" s="290"/>
    </row>
    <row r="216" spans="1:25" x14ac:dyDescent="0.2">
      <c r="A216" s="266" t="s">
        <v>477</v>
      </c>
      <c r="B216" s="87" t="s">
        <v>533</v>
      </c>
      <c r="N216" s="27">
        <v>7</v>
      </c>
      <c r="R216" s="27">
        <v>18</v>
      </c>
      <c r="V216" s="267">
        <v>11</v>
      </c>
      <c r="X216" s="27" t="s">
        <v>1659</v>
      </c>
    </row>
    <row r="217" spans="1:25" x14ac:dyDescent="0.2">
      <c r="A217" s="266" t="s">
        <v>220</v>
      </c>
      <c r="B217" s="87" t="s">
        <v>428</v>
      </c>
      <c r="C217" s="102"/>
      <c r="D217" s="102"/>
      <c r="E217" s="102"/>
      <c r="G217" s="102"/>
      <c r="I217" s="102"/>
      <c r="K217" s="102"/>
      <c r="L217" s="103"/>
      <c r="N217" s="27">
        <v>8</v>
      </c>
      <c r="R217" s="27">
        <v>1</v>
      </c>
      <c r="V217" s="267">
        <v>12</v>
      </c>
      <c r="X217" s="27" t="s">
        <v>1659</v>
      </c>
    </row>
    <row r="218" spans="1:25" x14ac:dyDescent="0.2">
      <c r="A218" s="266" t="s">
        <v>409</v>
      </c>
      <c r="B218" s="87" t="s">
        <v>423</v>
      </c>
      <c r="C218" s="102"/>
      <c r="D218" s="102"/>
      <c r="E218" s="102"/>
      <c r="G218" s="102"/>
      <c r="I218" s="102"/>
      <c r="K218" s="102"/>
      <c r="L218" s="103"/>
      <c r="N218" s="27">
        <v>9</v>
      </c>
      <c r="R218" s="27">
        <v>10</v>
      </c>
      <c r="V218" s="267">
        <v>14</v>
      </c>
      <c r="X218" s="27" t="s">
        <v>1659</v>
      </c>
      <c r="Y218" s="290"/>
    </row>
    <row r="219" spans="1:25" x14ac:dyDescent="0.2">
      <c r="A219" s="283" t="s">
        <v>1145</v>
      </c>
      <c r="B219" s="87" t="s">
        <v>422</v>
      </c>
      <c r="C219" s="102"/>
      <c r="D219" s="102"/>
      <c r="E219" s="102"/>
      <c r="G219" s="102"/>
      <c r="I219" s="102"/>
      <c r="K219" s="102"/>
      <c r="L219" s="103"/>
      <c r="N219" s="27">
        <v>11</v>
      </c>
      <c r="R219" s="27">
        <v>13</v>
      </c>
      <c r="V219" s="267">
        <v>2</v>
      </c>
      <c r="X219" s="27" t="s">
        <v>1659</v>
      </c>
    </row>
    <row r="220" spans="1:25" x14ac:dyDescent="0.2">
      <c r="A220" s="266" t="s">
        <v>170</v>
      </c>
      <c r="B220" s="87" t="s">
        <v>435</v>
      </c>
      <c r="C220" s="102"/>
      <c r="D220" s="102"/>
      <c r="E220" s="102"/>
      <c r="G220" s="102"/>
      <c r="I220" s="102"/>
      <c r="K220" s="102"/>
      <c r="L220" s="103"/>
      <c r="N220" s="27">
        <v>17</v>
      </c>
      <c r="R220" s="27">
        <v>19</v>
      </c>
      <c r="V220" s="267">
        <v>16</v>
      </c>
      <c r="X220" s="27" t="s">
        <v>1659</v>
      </c>
      <c r="Y220" s="290"/>
    </row>
    <row r="221" spans="1:25" x14ac:dyDescent="0.2">
      <c r="A221" s="266" t="s">
        <v>166</v>
      </c>
      <c r="B221" s="87" t="s">
        <v>433</v>
      </c>
      <c r="C221" s="102"/>
      <c r="D221" s="102"/>
      <c r="E221" s="102"/>
      <c r="G221" s="102"/>
      <c r="I221" s="102"/>
      <c r="K221" s="102"/>
      <c r="L221" s="103"/>
      <c r="N221" s="27">
        <v>18</v>
      </c>
      <c r="R221" s="27">
        <v>14</v>
      </c>
      <c r="V221" s="267">
        <v>18</v>
      </c>
      <c r="X221" s="27" t="s">
        <v>1659</v>
      </c>
      <c r="Y221" s="290"/>
    </row>
    <row r="222" spans="1:25" x14ac:dyDescent="0.2">
      <c r="A222" s="266" t="s">
        <v>292</v>
      </c>
      <c r="B222" s="87" t="s">
        <v>342</v>
      </c>
      <c r="C222" s="102"/>
      <c r="D222" s="102"/>
      <c r="E222" s="102"/>
      <c r="G222" s="102"/>
      <c r="H222" s="27">
        <v>1</v>
      </c>
      <c r="I222" s="102"/>
      <c r="J222" s="27">
        <v>2</v>
      </c>
      <c r="K222" s="102"/>
      <c r="L222" s="103"/>
      <c r="R222" s="27">
        <v>3</v>
      </c>
      <c r="V222" s="267">
        <v>2</v>
      </c>
      <c r="W222" s="26"/>
      <c r="X222" s="27" t="s">
        <v>1659</v>
      </c>
    </row>
    <row r="223" spans="1:25" x14ac:dyDescent="0.2">
      <c r="A223" s="266" t="s">
        <v>298</v>
      </c>
      <c r="B223" s="87" t="s">
        <v>701</v>
      </c>
      <c r="C223" s="102"/>
      <c r="D223" s="102"/>
      <c r="E223" s="102"/>
      <c r="G223" s="102"/>
      <c r="I223" s="102"/>
      <c r="J223" s="27">
        <v>1</v>
      </c>
      <c r="K223" s="102"/>
      <c r="L223" s="103"/>
      <c r="R223" s="27">
        <v>8</v>
      </c>
      <c r="V223" s="267">
        <v>1</v>
      </c>
      <c r="X223" s="27" t="s">
        <v>1659</v>
      </c>
    </row>
    <row r="224" spans="1:25" x14ac:dyDescent="0.2">
      <c r="A224" s="266" t="s">
        <v>1035</v>
      </c>
      <c r="B224" s="87" t="s">
        <v>1044</v>
      </c>
      <c r="C224" s="102"/>
      <c r="D224" s="102"/>
      <c r="E224" s="102"/>
      <c r="G224" s="102"/>
      <c r="I224" s="102"/>
      <c r="K224" s="102"/>
      <c r="L224" s="103"/>
      <c r="R224" s="27">
        <v>1</v>
      </c>
      <c r="V224" s="267">
        <v>1</v>
      </c>
      <c r="X224" s="27" t="s">
        <v>1659</v>
      </c>
    </row>
    <row r="225" spans="1:25" x14ac:dyDescent="0.2">
      <c r="A225" s="266" t="s">
        <v>252</v>
      </c>
      <c r="B225" s="87" t="s">
        <v>528</v>
      </c>
      <c r="R225" s="27">
        <v>1</v>
      </c>
      <c r="V225" s="267">
        <v>1</v>
      </c>
      <c r="X225" s="27" t="s">
        <v>1659</v>
      </c>
    </row>
    <row r="226" spans="1:25" x14ac:dyDescent="0.2">
      <c r="A226" s="266" t="s">
        <v>1040</v>
      </c>
      <c r="B226" s="87" t="s">
        <v>1047</v>
      </c>
      <c r="R226" s="27">
        <v>1</v>
      </c>
      <c r="V226" s="267">
        <v>1</v>
      </c>
      <c r="X226" s="27" t="s">
        <v>1659</v>
      </c>
    </row>
    <row r="227" spans="1:25" x14ac:dyDescent="0.2">
      <c r="A227" s="266" t="s">
        <v>839</v>
      </c>
      <c r="B227" s="87" t="s">
        <v>897</v>
      </c>
      <c r="R227" s="27">
        <v>1</v>
      </c>
      <c r="V227" s="267">
        <v>1</v>
      </c>
      <c r="X227" s="27" t="s">
        <v>1659</v>
      </c>
    </row>
    <row r="228" spans="1:25" x14ac:dyDescent="0.2">
      <c r="A228" s="266" t="s">
        <v>1061</v>
      </c>
      <c r="B228" s="87" t="s">
        <v>1101</v>
      </c>
      <c r="R228" s="27">
        <v>1</v>
      </c>
      <c r="V228" s="267">
        <v>3</v>
      </c>
      <c r="X228" s="27" t="s">
        <v>1659</v>
      </c>
    </row>
    <row r="229" spans="1:25" x14ac:dyDescent="0.2">
      <c r="A229" s="266" t="s">
        <v>600</v>
      </c>
      <c r="B229" s="87" t="s">
        <v>603</v>
      </c>
      <c r="R229" s="27">
        <v>1</v>
      </c>
      <c r="V229" s="267">
        <v>3</v>
      </c>
      <c r="X229" s="27" t="s">
        <v>1659</v>
      </c>
    </row>
    <row r="230" spans="1:25" x14ac:dyDescent="0.2">
      <c r="A230" s="266" t="s">
        <v>555</v>
      </c>
      <c r="B230" s="87" t="s">
        <v>629</v>
      </c>
      <c r="R230" s="27">
        <v>1</v>
      </c>
      <c r="V230" s="267">
        <v>6</v>
      </c>
      <c r="X230" s="27" t="s">
        <v>1659</v>
      </c>
    </row>
    <row r="231" spans="1:25" x14ac:dyDescent="0.2">
      <c r="A231" s="266" t="s">
        <v>500</v>
      </c>
      <c r="B231" s="87" t="s">
        <v>505</v>
      </c>
      <c r="R231" s="27">
        <v>1</v>
      </c>
      <c r="V231" s="267">
        <v>13</v>
      </c>
      <c r="X231" s="27" t="s">
        <v>1659</v>
      </c>
      <c r="Y231" s="290"/>
    </row>
    <row r="232" spans="1:25" x14ac:dyDescent="0.2">
      <c r="A232" s="266" t="s">
        <v>816</v>
      </c>
      <c r="B232" s="87" t="s">
        <v>893</v>
      </c>
      <c r="R232" s="27">
        <v>2</v>
      </c>
      <c r="V232" s="267">
        <v>1</v>
      </c>
      <c r="X232" s="27" t="s">
        <v>1659</v>
      </c>
    </row>
    <row r="233" spans="1:25" x14ac:dyDescent="0.2">
      <c r="A233" s="266" t="s">
        <v>743</v>
      </c>
      <c r="B233" s="87" t="s">
        <v>763</v>
      </c>
      <c r="C233" s="102"/>
      <c r="D233" s="102"/>
      <c r="E233" s="102"/>
      <c r="G233" s="102"/>
      <c r="I233" s="102"/>
      <c r="K233" s="102"/>
      <c r="L233" s="103"/>
      <c r="R233" s="27">
        <v>2</v>
      </c>
      <c r="V233" s="267">
        <v>1</v>
      </c>
      <c r="X233" s="27" t="s">
        <v>1659</v>
      </c>
    </row>
    <row r="234" spans="1:25" x14ac:dyDescent="0.2">
      <c r="A234" s="266" t="s">
        <v>829</v>
      </c>
      <c r="B234" s="87" t="s">
        <v>916</v>
      </c>
      <c r="R234" s="27">
        <v>2</v>
      </c>
      <c r="V234" s="267">
        <v>2</v>
      </c>
      <c r="X234" s="27" t="s">
        <v>1659</v>
      </c>
    </row>
    <row r="235" spans="1:25" x14ac:dyDescent="0.2">
      <c r="A235" s="266" t="s">
        <v>248</v>
      </c>
      <c r="B235" s="87" t="s">
        <v>478</v>
      </c>
      <c r="C235" s="102"/>
      <c r="D235" s="102"/>
      <c r="E235" s="102"/>
      <c r="G235" s="102"/>
      <c r="I235" s="102"/>
      <c r="K235" s="102"/>
      <c r="L235" s="103"/>
      <c r="R235" s="27">
        <v>4</v>
      </c>
      <c r="V235" s="267">
        <v>1</v>
      </c>
    </row>
    <row r="236" spans="1:25" x14ac:dyDescent="0.2">
      <c r="A236" s="266" t="s">
        <v>177</v>
      </c>
      <c r="B236" s="87" t="s">
        <v>522</v>
      </c>
      <c r="R236" s="27">
        <v>4</v>
      </c>
      <c r="V236" s="267">
        <v>1</v>
      </c>
      <c r="X236" s="27" t="s">
        <v>1659</v>
      </c>
    </row>
    <row r="237" spans="1:25" x14ac:dyDescent="0.2">
      <c r="A237" s="266" t="s">
        <v>257</v>
      </c>
      <c r="B237" s="87" t="s">
        <v>661</v>
      </c>
      <c r="R237" s="27">
        <v>4</v>
      </c>
      <c r="V237" s="267">
        <v>3</v>
      </c>
      <c r="X237" s="27" t="s">
        <v>1659</v>
      </c>
    </row>
    <row r="238" spans="1:25" x14ac:dyDescent="0.2">
      <c r="A238" s="266" t="s">
        <v>1083</v>
      </c>
      <c r="B238" s="87" t="s">
        <v>1116</v>
      </c>
      <c r="R238" s="27">
        <v>5</v>
      </c>
      <c r="V238" s="267">
        <v>2</v>
      </c>
      <c r="X238" s="27" t="s">
        <v>1666</v>
      </c>
    </row>
    <row r="239" spans="1:25" x14ac:dyDescent="0.2">
      <c r="A239" s="266" t="s">
        <v>487</v>
      </c>
      <c r="B239" s="87" t="s">
        <v>529</v>
      </c>
      <c r="C239" s="102"/>
      <c r="D239" s="102"/>
      <c r="E239" s="102"/>
      <c r="G239" s="102"/>
      <c r="I239" s="102"/>
      <c r="K239" s="102"/>
      <c r="L239" s="103"/>
      <c r="R239" s="27">
        <v>5</v>
      </c>
      <c r="V239" s="267">
        <v>4</v>
      </c>
      <c r="X239" s="27" t="s">
        <v>1659</v>
      </c>
    </row>
    <row r="240" spans="1:25" x14ac:dyDescent="0.2">
      <c r="A240" s="266" t="s">
        <v>825</v>
      </c>
      <c r="B240" s="87" t="s">
        <v>907</v>
      </c>
      <c r="R240" s="27">
        <v>5</v>
      </c>
      <c r="V240" s="267">
        <v>16</v>
      </c>
      <c r="X240" s="27" t="s">
        <v>1659</v>
      </c>
      <c r="Y240" s="290"/>
    </row>
    <row r="241" spans="1:24" x14ac:dyDescent="0.2">
      <c r="A241" s="266" t="s">
        <v>306</v>
      </c>
      <c r="B241" s="87" t="s">
        <v>512</v>
      </c>
      <c r="C241" s="102"/>
      <c r="D241" s="102"/>
      <c r="E241" s="102"/>
      <c r="G241" s="102"/>
      <c r="I241" s="102"/>
      <c r="K241" s="102"/>
      <c r="L241" s="103"/>
      <c r="N241" s="27">
        <v>3</v>
      </c>
      <c r="V241" s="267">
        <v>1</v>
      </c>
      <c r="X241" s="27" t="s">
        <v>1659</v>
      </c>
    </row>
    <row r="242" spans="1:24" x14ac:dyDescent="0.2">
      <c r="A242" s="266" t="s">
        <v>790</v>
      </c>
      <c r="B242" s="87" t="s">
        <v>804</v>
      </c>
      <c r="C242" s="102"/>
      <c r="D242" s="102"/>
      <c r="E242" s="102"/>
      <c r="G242" s="102"/>
      <c r="I242" s="102"/>
      <c r="K242" s="102"/>
      <c r="L242" s="103"/>
      <c r="N242" s="27">
        <v>1</v>
      </c>
      <c r="V242" s="267">
        <v>2</v>
      </c>
      <c r="W242" s="26"/>
      <c r="X242" s="27" t="s">
        <v>1659</v>
      </c>
    </row>
    <row r="243" spans="1:24" x14ac:dyDescent="0.2">
      <c r="A243" s="266" t="s">
        <v>1211</v>
      </c>
      <c r="B243" s="87" t="s">
        <v>802</v>
      </c>
      <c r="C243" s="102"/>
      <c r="D243" s="102"/>
      <c r="E243" s="102"/>
      <c r="G243" s="102"/>
      <c r="I243" s="102"/>
      <c r="K243" s="102"/>
      <c r="L243" s="103"/>
      <c r="N243" s="27">
        <v>1</v>
      </c>
      <c r="V243" s="267">
        <v>2</v>
      </c>
      <c r="X243" s="27" t="s">
        <v>1659</v>
      </c>
    </row>
    <row r="244" spans="1:24" x14ac:dyDescent="0.2">
      <c r="A244" s="266" t="s">
        <v>1064</v>
      </c>
      <c r="B244" s="87" t="s">
        <v>773</v>
      </c>
      <c r="C244" s="102"/>
      <c r="D244" s="102"/>
      <c r="E244" s="102"/>
      <c r="G244" s="102"/>
      <c r="I244" s="102"/>
      <c r="K244" s="102"/>
      <c r="L244" s="103"/>
      <c r="N244" s="27">
        <v>2</v>
      </c>
      <c r="V244" s="267">
        <v>3</v>
      </c>
      <c r="X244" s="27" t="s">
        <v>1661</v>
      </c>
    </row>
    <row r="245" spans="1:24" x14ac:dyDescent="0.2">
      <c r="A245" s="266" t="s">
        <v>798</v>
      </c>
      <c r="B245" s="87" t="s">
        <v>808</v>
      </c>
      <c r="C245" s="102"/>
      <c r="D245" s="102"/>
      <c r="E245" s="102"/>
      <c r="G245" s="102"/>
      <c r="I245" s="102"/>
      <c r="K245" s="102"/>
      <c r="L245" s="103"/>
      <c r="N245" s="27">
        <v>1</v>
      </c>
      <c r="V245" s="267">
        <v>5</v>
      </c>
      <c r="X245" s="27" t="s">
        <v>1659</v>
      </c>
    </row>
    <row r="246" spans="1:24" x14ac:dyDescent="0.2">
      <c r="A246" s="266" t="s">
        <v>295</v>
      </c>
      <c r="B246" s="87" t="s">
        <v>352</v>
      </c>
      <c r="C246" s="102"/>
      <c r="D246" s="102"/>
      <c r="E246" s="102"/>
      <c r="G246" s="102"/>
      <c r="I246" s="102"/>
      <c r="J246" s="27">
        <v>1</v>
      </c>
      <c r="K246" s="102"/>
      <c r="L246" s="103"/>
      <c r="V246" s="267">
        <v>1</v>
      </c>
      <c r="X246" s="27" t="s">
        <v>1659</v>
      </c>
    </row>
    <row r="247" spans="1:24" x14ac:dyDescent="0.2">
      <c r="A247" s="266" t="s">
        <v>204</v>
      </c>
      <c r="B247" s="87" t="s">
        <v>738</v>
      </c>
      <c r="C247" s="102"/>
      <c r="D247" s="102"/>
      <c r="E247" s="102"/>
      <c r="G247" s="102"/>
      <c r="H247" s="27">
        <v>1</v>
      </c>
      <c r="I247" s="102"/>
      <c r="K247" s="102"/>
      <c r="L247" s="103"/>
      <c r="V247" s="267">
        <v>1</v>
      </c>
      <c r="X247" s="27" t="s">
        <v>1662</v>
      </c>
    </row>
    <row r="248" spans="1:24" x14ac:dyDescent="0.2">
      <c r="A248" s="284" t="s">
        <v>709</v>
      </c>
      <c r="B248" s="87" t="s">
        <v>725</v>
      </c>
      <c r="V248" s="267">
        <v>1</v>
      </c>
      <c r="W248" s="26"/>
      <c r="X248" s="27" t="s">
        <v>1659</v>
      </c>
    </row>
    <row r="249" spans="1:24" x14ac:dyDescent="0.2">
      <c r="A249" s="284" t="s">
        <v>1523</v>
      </c>
      <c r="B249" s="87" t="s">
        <v>1603</v>
      </c>
      <c r="V249" s="267">
        <v>1</v>
      </c>
      <c r="W249" s="26"/>
      <c r="X249" s="27" t="s">
        <v>1666</v>
      </c>
    </row>
    <row r="250" spans="1:24" x14ac:dyDescent="0.2">
      <c r="A250" s="284" t="s">
        <v>1456</v>
      </c>
      <c r="B250" s="87" t="s">
        <v>1440</v>
      </c>
      <c r="V250" s="267">
        <v>1</v>
      </c>
      <c r="W250" s="26"/>
      <c r="X250" s="27" t="s">
        <v>1659</v>
      </c>
    </row>
    <row r="251" spans="1:24" x14ac:dyDescent="0.2">
      <c r="A251" s="284" t="s">
        <v>1525</v>
      </c>
      <c r="B251" s="87" t="s">
        <v>1604</v>
      </c>
      <c r="V251" s="267">
        <v>1</v>
      </c>
      <c r="W251" s="26"/>
      <c r="X251" s="27" t="s">
        <v>1661</v>
      </c>
    </row>
    <row r="252" spans="1:24" x14ac:dyDescent="0.2">
      <c r="A252" s="284" t="s">
        <v>1526</v>
      </c>
      <c r="B252" s="87" t="s">
        <v>1605</v>
      </c>
      <c r="V252" s="267">
        <v>1</v>
      </c>
      <c r="W252" s="26"/>
      <c r="X252" s="27" t="s">
        <v>1661</v>
      </c>
    </row>
    <row r="253" spans="1:24" x14ac:dyDescent="0.2">
      <c r="A253" s="284" t="s">
        <v>397</v>
      </c>
      <c r="B253" s="87" t="s">
        <v>379</v>
      </c>
      <c r="V253" s="267">
        <v>1</v>
      </c>
      <c r="W253" s="26"/>
      <c r="X253" s="27" t="s">
        <v>1659</v>
      </c>
    </row>
    <row r="254" spans="1:24" x14ac:dyDescent="0.2">
      <c r="A254" s="284" t="s">
        <v>1196</v>
      </c>
      <c r="B254" s="87" t="s">
        <v>1601</v>
      </c>
      <c r="V254" s="267">
        <v>1</v>
      </c>
      <c r="W254" s="26"/>
      <c r="X254" s="27" t="s">
        <v>1666</v>
      </c>
    </row>
    <row r="255" spans="1:24" x14ac:dyDescent="0.2">
      <c r="A255" s="284" t="s">
        <v>1527</v>
      </c>
      <c r="B255" s="87" t="s">
        <v>1606</v>
      </c>
      <c r="V255" s="267">
        <v>1</v>
      </c>
      <c r="W255" s="26"/>
      <c r="X255" s="27" t="s">
        <v>1659</v>
      </c>
    </row>
    <row r="256" spans="1:24" x14ac:dyDescent="0.2">
      <c r="A256" s="284" t="s">
        <v>1528</v>
      </c>
      <c r="B256" s="87" t="s">
        <v>1607</v>
      </c>
      <c r="V256" s="267">
        <v>1</v>
      </c>
      <c r="W256" s="26"/>
      <c r="X256" s="27" t="s">
        <v>1659</v>
      </c>
    </row>
    <row r="257" spans="1:26" x14ac:dyDescent="0.2">
      <c r="A257" s="284" t="s">
        <v>576</v>
      </c>
      <c r="B257" s="87" t="s">
        <v>638</v>
      </c>
      <c r="V257" s="267">
        <v>1</v>
      </c>
      <c r="W257" s="26"/>
      <c r="X257" s="27" t="s">
        <v>1659</v>
      </c>
    </row>
    <row r="258" spans="1:26" x14ac:dyDescent="0.2">
      <c r="A258" s="284" t="s">
        <v>497</v>
      </c>
      <c r="B258" s="87" t="s">
        <v>513</v>
      </c>
      <c r="V258" s="267">
        <v>1</v>
      </c>
      <c r="W258" s="26"/>
    </row>
    <row r="259" spans="1:26" x14ac:dyDescent="0.2">
      <c r="A259" s="284" t="s">
        <v>1529</v>
      </c>
      <c r="B259" s="87" t="s">
        <v>1608</v>
      </c>
      <c r="V259" s="267">
        <v>1</v>
      </c>
      <c r="W259" s="26"/>
      <c r="X259" s="27" t="s">
        <v>1664</v>
      </c>
    </row>
    <row r="260" spans="1:26" x14ac:dyDescent="0.2">
      <c r="A260" s="284" t="s">
        <v>1446</v>
      </c>
      <c r="B260" s="87" t="s">
        <v>1425</v>
      </c>
      <c r="V260" s="267">
        <v>1</v>
      </c>
      <c r="W260" s="26"/>
      <c r="X260" s="27" t="s">
        <v>1659</v>
      </c>
    </row>
    <row r="261" spans="1:26" x14ac:dyDescent="0.2">
      <c r="A261" s="284" t="s">
        <v>1236</v>
      </c>
      <c r="B261" s="87" t="s">
        <v>1237</v>
      </c>
      <c r="V261" s="267">
        <v>1</v>
      </c>
      <c r="W261" s="26"/>
      <c r="X261" s="27" t="s">
        <v>1659</v>
      </c>
    </row>
    <row r="262" spans="1:26" x14ac:dyDescent="0.2">
      <c r="A262" s="284" t="s">
        <v>1530</v>
      </c>
      <c r="B262" s="87" t="s">
        <v>1610</v>
      </c>
      <c r="V262" s="267">
        <v>1</v>
      </c>
      <c r="W262" s="26"/>
      <c r="X262" s="27" t="s">
        <v>1659</v>
      </c>
    </row>
    <row r="263" spans="1:26" x14ac:dyDescent="0.2">
      <c r="A263" s="284" t="s">
        <v>1226</v>
      </c>
      <c r="B263" s="87" t="s">
        <v>1611</v>
      </c>
      <c r="V263" s="267">
        <v>1</v>
      </c>
      <c r="W263" s="26"/>
      <c r="X263" s="27" t="s">
        <v>1659</v>
      </c>
    </row>
    <row r="264" spans="1:26" x14ac:dyDescent="0.2">
      <c r="A264" s="284" t="s">
        <v>1225</v>
      </c>
      <c r="B264" s="87" t="s">
        <v>1230</v>
      </c>
      <c r="V264" s="267">
        <v>2</v>
      </c>
      <c r="W264" s="26"/>
      <c r="X264" s="27" t="s">
        <v>1659</v>
      </c>
    </row>
    <row r="265" spans="1:26" x14ac:dyDescent="0.2">
      <c r="A265" s="284" t="s">
        <v>407</v>
      </c>
      <c r="B265" s="87" t="s">
        <v>419</v>
      </c>
      <c r="V265" s="267">
        <v>3</v>
      </c>
      <c r="W265" s="26"/>
      <c r="X265" s="27" t="s">
        <v>1659</v>
      </c>
    </row>
    <row r="266" spans="1:26" x14ac:dyDescent="0.2">
      <c r="A266" s="284" t="s">
        <v>1453</v>
      </c>
      <c r="B266" s="87" t="s">
        <v>1436</v>
      </c>
      <c r="V266" s="267">
        <v>3</v>
      </c>
      <c r="W266" s="26"/>
      <c r="X266" s="27" t="s">
        <v>1659</v>
      </c>
    </row>
    <row r="267" spans="1:26" x14ac:dyDescent="0.2">
      <c r="A267" s="284" t="s">
        <v>1441</v>
      </c>
      <c r="B267" s="87" t="s">
        <v>1408</v>
      </c>
      <c r="V267" s="267">
        <v>3</v>
      </c>
      <c r="W267" s="26"/>
      <c r="X267" s="27" t="s">
        <v>1659</v>
      </c>
    </row>
    <row r="268" spans="1:26" x14ac:dyDescent="0.2">
      <c r="A268" s="284" t="s">
        <v>1033</v>
      </c>
      <c r="B268" s="87" t="s">
        <v>1404</v>
      </c>
      <c r="V268" s="267">
        <v>4</v>
      </c>
      <c r="W268" s="26"/>
      <c r="X268" s="27" t="s">
        <v>1659</v>
      </c>
    </row>
    <row r="269" spans="1:26" x14ac:dyDescent="0.2">
      <c r="A269" s="284" t="s">
        <v>1036</v>
      </c>
      <c r="B269" s="87" t="s">
        <v>1043</v>
      </c>
      <c r="V269" s="267">
        <v>4</v>
      </c>
      <c r="W269" s="26"/>
      <c r="X269" s="27" t="s">
        <v>1659</v>
      </c>
    </row>
    <row r="270" spans="1:26" x14ac:dyDescent="0.2">
      <c r="A270" s="284" t="s">
        <v>836</v>
      </c>
      <c r="B270" s="87" t="s">
        <v>1609</v>
      </c>
      <c r="V270" s="267">
        <v>4</v>
      </c>
      <c r="W270" s="26"/>
      <c r="X270" s="27" t="s">
        <v>1659</v>
      </c>
    </row>
    <row r="271" spans="1:26" x14ac:dyDescent="0.2">
      <c r="A271" s="285" t="s">
        <v>573</v>
      </c>
      <c r="B271" s="270" t="s">
        <v>620</v>
      </c>
      <c r="C271" s="275"/>
      <c r="D271" s="275"/>
      <c r="E271" s="275"/>
      <c r="F271" s="276"/>
      <c r="G271" s="275"/>
      <c r="H271" s="276"/>
      <c r="I271" s="275"/>
      <c r="J271" s="276"/>
      <c r="K271" s="275"/>
      <c r="L271" s="275"/>
      <c r="M271" s="276"/>
      <c r="N271" s="276"/>
      <c r="O271" s="275"/>
      <c r="P271" s="275"/>
      <c r="Q271" s="276"/>
      <c r="R271" s="276"/>
      <c r="S271" s="275"/>
      <c r="T271" s="275"/>
      <c r="U271" s="276"/>
      <c r="V271" s="277">
        <v>7</v>
      </c>
      <c r="W271" s="26"/>
      <c r="X271" s="27" t="s">
        <v>1659</v>
      </c>
    </row>
    <row r="272" spans="1:26" s="86" customFormat="1" ht="15" x14ac:dyDescent="0.25">
      <c r="A272" s="1" t="s">
        <v>1411</v>
      </c>
      <c r="B272" s="88"/>
      <c r="C272" s="89"/>
      <c r="D272" s="89"/>
      <c r="E272" s="89"/>
      <c r="F272" s="90">
        <f>COUNT(F64:F271)</f>
        <v>35</v>
      </c>
      <c r="G272" s="89"/>
      <c r="H272" s="90">
        <f>COUNT(H64:H271)</f>
        <v>53</v>
      </c>
      <c r="I272" s="89"/>
      <c r="J272" s="90">
        <f>COUNT(J64:J271)</f>
        <v>57</v>
      </c>
      <c r="K272" s="89"/>
      <c r="L272" s="89"/>
      <c r="M272" s="90">
        <f>COUNT(M64:M271)</f>
        <v>4</v>
      </c>
      <c r="N272" s="90">
        <f>COUNT(N64:N271)</f>
        <v>111</v>
      </c>
      <c r="O272" s="89"/>
      <c r="P272" s="89"/>
      <c r="Q272" s="90">
        <f>COUNT(Q64:Q271)</f>
        <v>6</v>
      </c>
      <c r="R272" s="90">
        <f>COUNT(R64:R271)</f>
        <v>162</v>
      </c>
      <c r="S272" s="89"/>
      <c r="T272" s="89"/>
      <c r="U272" s="90">
        <f>COUNT(U64:U271)</f>
        <v>10</v>
      </c>
      <c r="V272" s="90">
        <f>COUNT(V64:V271)</f>
        <v>126</v>
      </c>
      <c r="W272" s="90"/>
      <c r="X272" s="90"/>
      <c r="Y272" s="90"/>
      <c r="Z272" s="90"/>
    </row>
    <row r="274" spans="1:22" ht="15" x14ac:dyDescent="0.25">
      <c r="A274" s="1" t="s">
        <v>1396</v>
      </c>
      <c r="C274" s="102"/>
      <c r="D274" s="102"/>
      <c r="E274" s="102"/>
      <c r="G274" s="102"/>
      <c r="I274" s="102"/>
      <c r="K274" s="102"/>
      <c r="L274" s="103"/>
    </row>
    <row r="275" spans="1:22" x14ac:dyDescent="0.2">
      <c r="A275" s="257" t="s">
        <v>208</v>
      </c>
      <c r="B275" s="258" t="s">
        <v>783</v>
      </c>
      <c r="C275" s="261"/>
      <c r="D275" s="261"/>
      <c r="E275" s="261"/>
      <c r="F275" s="264">
        <v>1</v>
      </c>
      <c r="G275" s="261"/>
      <c r="H275" s="264"/>
      <c r="I275" s="261"/>
      <c r="J275" s="264"/>
      <c r="K275" s="261"/>
      <c r="L275" s="262"/>
      <c r="M275" s="264"/>
      <c r="N275" s="264"/>
      <c r="O275" s="263"/>
      <c r="P275" s="263"/>
      <c r="Q275" s="264"/>
      <c r="R275" s="264"/>
      <c r="S275" s="263"/>
      <c r="T275" s="263"/>
      <c r="U275" s="264"/>
      <c r="V275" s="281"/>
    </row>
    <row r="276" spans="1:22" x14ac:dyDescent="0.2">
      <c r="A276" s="266" t="s">
        <v>210</v>
      </c>
      <c r="B276" s="87" t="s">
        <v>782</v>
      </c>
      <c r="C276" s="102"/>
      <c r="D276" s="102"/>
      <c r="E276" s="102"/>
      <c r="G276" s="102"/>
      <c r="H276" s="27">
        <v>3</v>
      </c>
      <c r="I276" s="102"/>
      <c r="K276" s="102"/>
      <c r="L276" s="103"/>
      <c r="V276" s="267"/>
    </row>
    <row r="277" spans="1:22" x14ac:dyDescent="0.2">
      <c r="A277" s="266" t="s">
        <v>784</v>
      </c>
      <c r="B277" s="87" t="s">
        <v>382</v>
      </c>
      <c r="C277" s="102"/>
      <c r="D277" s="102"/>
      <c r="E277" s="102"/>
      <c r="G277" s="102"/>
      <c r="H277" s="27">
        <v>5</v>
      </c>
      <c r="I277" s="102"/>
      <c r="K277" s="102"/>
      <c r="L277" s="103"/>
      <c r="V277" s="267"/>
    </row>
    <row r="278" spans="1:22" x14ac:dyDescent="0.2">
      <c r="A278" s="266" t="s">
        <v>229</v>
      </c>
      <c r="B278" s="87" t="s">
        <v>542</v>
      </c>
      <c r="C278" s="102"/>
      <c r="D278" s="102"/>
      <c r="E278" s="102"/>
      <c r="G278" s="102"/>
      <c r="H278" s="27">
        <v>1</v>
      </c>
      <c r="I278" s="102"/>
      <c r="K278" s="102"/>
      <c r="L278" s="103"/>
      <c r="N278" s="27">
        <v>1</v>
      </c>
      <c r="V278" s="267"/>
    </row>
    <row r="279" spans="1:22" x14ac:dyDescent="0.2">
      <c r="A279" s="266" t="s">
        <v>564</v>
      </c>
      <c r="B279" s="87" t="s">
        <v>543</v>
      </c>
      <c r="C279" s="102"/>
      <c r="D279" s="102"/>
      <c r="E279" s="102"/>
      <c r="G279" s="102"/>
      <c r="H279" s="27">
        <v>1</v>
      </c>
      <c r="I279" s="102"/>
      <c r="K279" s="102"/>
      <c r="L279" s="103"/>
      <c r="N279" s="27">
        <v>1</v>
      </c>
      <c r="V279" s="267"/>
    </row>
    <row r="280" spans="1:22" x14ac:dyDescent="0.2">
      <c r="A280" s="266" t="s">
        <v>404</v>
      </c>
      <c r="B280" s="87" t="s">
        <v>416</v>
      </c>
      <c r="C280" s="102"/>
      <c r="D280" s="102"/>
      <c r="E280" s="102"/>
      <c r="G280" s="102"/>
      <c r="I280" s="102"/>
      <c r="K280" s="102"/>
      <c r="L280" s="103"/>
      <c r="N280" s="27">
        <v>3</v>
      </c>
      <c r="V280" s="267"/>
    </row>
    <row r="281" spans="1:22" x14ac:dyDescent="0.2">
      <c r="A281" s="266" t="s">
        <v>785</v>
      </c>
      <c r="B281" s="87" t="s">
        <v>673</v>
      </c>
      <c r="C281" s="102"/>
      <c r="D281" s="102"/>
      <c r="E281" s="102"/>
      <c r="G281" s="102"/>
      <c r="I281" s="102"/>
      <c r="K281" s="102"/>
      <c r="L281" s="103"/>
      <c r="N281" s="27">
        <v>1</v>
      </c>
      <c r="V281" s="267"/>
    </row>
    <row r="282" spans="1:22" x14ac:dyDescent="0.2">
      <c r="A282" s="266" t="s">
        <v>786</v>
      </c>
      <c r="B282" s="87" t="s">
        <v>788</v>
      </c>
      <c r="C282" s="102"/>
      <c r="D282" s="102"/>
      <c r="E282" s="102"/>
      <c r="G282" s="102"/>
      <c r="I282" s="102"/>
      <c r="K282" s="102"/>
      <c r="L282" s="103"/>
      <c r="N282" s="27">
        <v>1</v>
      </c>
      <c r="V282" s="267"/>
    </row>
    <row r="283" spans="1:22" x14ac:dyDescent="0.2">
      <c r="A283" s="266" t="s">
        <v>284</v>
      </c>
      <c r="B283" s="87" t="s">
        <v>729</v>
      </c>
      <c r="C283" s="102"/>
      <c r="D283" s="102"/>
      <c r="E283" s="102"/>
      <c r="G283" s="102"/>
      <c r="I283" s="102"/>
      <c r="K283" s="102"/>
      <c r="L283" s="103"/>
      <c r="N283" s="27">
        <v>1</v>
      </c>
      <c r="V283" s="267"/>
    </row>
    <row r="284" spans="1:22" x14ac:dyDescent="0.2">
      <c r="A284" s="266" t="s">
        <v>794</v>
      </c>
      <c r="B284" s="87" t="s">
        <v>799</v>
      </c>
      <c r="C284" s="102"/>
      <c r="D284" s="102"/>
      <c r="E284" s="102"/>
      <c r="G284" s="102"/>
      <c r="I284" s="102"/>
      <c r="K284" s="102"/>
      <c r="L284" s="103"/>
      <c r="N284" s="27">
        <v>1</v>
      </c>
      <c r="V284" s="267"/>
    </row>
    <row r="285" spans="1:22" x14ac:dyDescent="0.2">
      <c r="A285" s="266" t="s">
        <v>494</v>
      </c>
      <c r="B285" s="87" t="s">
        <v>516</v>
      </c>
      <c r="C285" s="102"/>
      <c r="D285" s="102"/>
      <c r="E285" s="102"/>
      <c r="G285" s="102"/>
      <c r="I285" s="102"/>
      <c r="K285" s="102"/>
      <c r="L285" s="103"/>
      <c r="N285" s="27">
        <v>2</v>
      </c>
      <c r="V285" s="267"/>
    </row>
    <row r="286" spans="1:22" x14ac:dyDescent="0.2">
      <c r="A286" s="266" t="s">
        <v>263</v>
      </c>
      <c r="B286" s="87" t="s">
        <v>496</v>
      </c>
      <c r="C286" s="102"/>
      <c r="D286" s="102"/>
      <c r="E286" s="102"/>
      <c r="G286" s="102"/>
      <c r="I286" s="102"/>
      <c r="K286" s="102"/>
      <c r="L286" s="103"/>
      <c r="N286" s="27">
        <v>1</v>
      </c>
      <c r="V286" s="267"/>
    </row>
    <row r="287" spans="1:22" x14ac:dyDescent="0.2">
      <c r="A287" s="266" t="s">
        <v>53</v>
      </c>
      <c r="B287" s="87" t="s">
        <v>464</v>
      </c>
      <c r="C287" s="102"/>
      <c r="D287" s="102"/>
      <c r="E287" s="102"/>
      <c r="F287" s="27">
        <v>2</v>
      </c>
      <c r="G287" s="102"/>
      <c r="H287" s="27">
        <v>1</v>
      </c>
      <c r="I287" s="102"/>
      <c r="J287" s="27">
        <v>3</v>
      </c>
      <c r="K287" s="102"/>
      <c r="L287" s="103"/>
      <c r="N287" s="27">
        <v>4</v>
      </c>
      <c r="R287" s="27">
        <v>5</v>
      </c>
      <c r="V287" s="267"/>
    </row>
    <row r="288" spans="1:22" x14ac:dyDescent="0.2">
      <c r="A288" s="266" t="s">
        <v>55</v>
      </c>
      <c r="B288" s="87" t="s">
        <v>388</v>
      </c>
      <c r="C288" s="102"/>
      <c r="D288" s="102"/>
      <c r="E288" s="102"/>
      <c r="F288" s="27">
        <v>3</v>
      </c>
      <c r="G288" s="102"/>
      <c r="I288" s="102"/>
      <c r="J288" s="27">
        <v>1</v>
      </c>
      <c r="K288" s="102"/>
      <c r="L288" s="103"/>
      <c r="N288" s="27">
        <v>4</v>
      </c>
      <c r="R288" s="27">
        <v>6</v>
      </c>
      <c r="V288" s="267"/>
    </row>
    <row r="289" spans="1:22" x14ac:dyDescent="0.2">
      <c r="A289" s="266" t="s">
        <v>172</v>
      </c>
      <c r="B289" s="87" t="s">
        <v>385</v>
      </c>
      <c r="C289" s="102"/>
      <c r="D289" s="102"/>
      <c r="E289" s="102"/>
      <c r="F289" s="27">
        <v>1</v>
      </c>
      <c r="G289" s="102"/>
      <c r="I289" s="102"/>
      <c r="J289" s="27">
        <v>3</v>
      </c>
      <c r="K289" s="102"/>
      <c r="L289" s="103"/>
      <c r="N289" s="27">
        <v>2</v>
      </c>
      <c r="R289" s="27">
        <v>1</v>
      </c>
      <c r="V289" s="267"/>
    </row>
    <row r="290" spans="1:22" x14ac:dyDescent="0.2">
      <c r="A290" s="266" t="s">
        <v>484</v>
      </c>
      <c r="B290" s="87" t="s">
        <v>523</v>
      </c>
      <c r="C290" s="102"/>
      <c r="D290" s="102"/>
      <c r="E290" s="102"/>
      <c r="G290" s="102"/>
      <c r="I290" s="102"/>
      <c r="K290" s="102"/>
      <c r="L290" s="103"/>
      <c r="N290" s="27">
        <v>2</v>
      </c>
      <c r="R290" s="27">
        <v>1</v>
      </c>
      <c r="V290" s="267"/>
    </row>
    <row r="291" spans="1:22" x14ac:dyDescent="0.2">
      <c r="A291" s="266" t="s">
        <v>52</v>
      </c>
      <c r="B291" s="87" t="s">
        <v>383</v>
      </c>
      <c r="C291" s="102"/>
      <c r="D291" s="102"/>
      <c r="E291" s="102"/>
      <c r="F291" s="27">
        <v>3</v>
      </c>
      <c r="G291" s="102"/>
      <c r="H291" s="27">
        <v>2</v>
      </c>
      <c r="I291" s="102"/>
      <c r="K291" s="102"/>
      <c r="L291" s="103"/>
      <c r="R291" s="27">
        <v>1</v>
      </c>
      <c r="V291" s="267"/>
    </row>
    <row r="292" spans="1:22" x14ac:dyDescent="0.2">
      <c r="A292" s="266" t="s">
        <v>209</v>
      </c>
      <c r="B292" s="87" t="s">
        <v>386</v>
      </c>
      <c r="C292" s="102"/>
      <c r="D292" s="102"/>
      <c r="E292" s="102"/>
      <c r="G292" s="102"/>
      <c r="H292" s="27">
        <v>1</v>
      </c>
      <c r="I292" s="102"/>
      <c r="K292" s="102"/>
      <c r="L292" s="103"/>
      <c r="R292" s="27">
        <v>4</v>
      </c>
      <c r="V292" s="267"/>
    </row>
    <row r="293" spans="1:22" x14ac:dyDescent="0.2">
      <c r="A293" s="266" t="s">
        <v>41</v>
      </c>
      <c r="B293" s="87" t="s">
        <v>42</v>
      </c>
      <c r="C293" s="102"/>
      <c r="D293" s="102"/>
      <c r="E293" s="102"/>
      <c r="G293" s="102"/>
      <c r="H293" s="27">
        <v>1</v>
      </c>
      <c r="I293" s="102"/>
      <c r="K293" s="102"/>
      <c r="L293" s="103"/>
      <c r="R293" s="27">
        <v>1</v>
      </c>
      <c r="V293" s="267"/>
    </row>
    <row r="294" spans="1:22" x14ac:dyDescent="0.2">
      <c r="A294" s="266" t="s">
        <v>50</v>
      </c>
      <c r="B294" s="87" t="s">
        <v>51</v>
      </c>
      <c r="C294" s="102"/>
      <c r="D294" s="102"/>
      <c r="E294" s="102"/>
      <c r="G294" s="102"/>
      <c r="H294" s="27">
        <v>8</v>
      </c>
      <c r="I294" s="102"/>
      <c r="K294" s="102"/>
      <c r="L294" s="103"/>
      <c r="R294" s="27">
        <v>1</v>
      </c>
      <c r="V294" s="267"/>
    </row>
    <row r="295" spans="1:22" x14ac:dyDescent="0.2">
      <c r="A295" s="266" t="s">
        <v>212</v>
      </c>
      <c r="B295" s="87" t="s">
        <v>695</v>
      </c>
      <c r="C295" s="102"/>
      <c r="D295" s="102"/>
      <c r="E295" s="102"/>
      <c r="F295" s="27">
        <v>1</v>
      </c>
      <c r="G295" s="102"/>
      <c r="I295" s="102"/>
      <c r="K295" s="102"/>
      <c r="L295" s="103"/>
      <c r="R295" s="27">
        <v>1</v>
      </c>
      <c r="V295" s="267"/>
    </row>
    <row r="296" spans="1:22" x14ac:dyDescent="0.2">
      <c r="A296" s="266" t="s">
        <v>1016</v>
      </c>
      <c r="B296" s="87" t="s">
        <v>1091</v>
      </c>
      <c r="R296" s="27">
        <v>1</v>
      </c>
      <c r="V296" s="267"/>
    </row>
    <row r="297" spans="1:22" x14ac:dyDescent="0.2">
      <c r="A297" s="266" t="s">
        <v>277</v>
      </c>
      <c r="B297" s="87" t="s">
        <v>654</v>
      </c>
      <c r="R297" s="27">
        <v>1</v>
      </c>
      <c r="V297" s="267"/>
    </row>
    <row r="298" spans="1:22" x14ac:dyDescent="0.2">
      <c r="A298" s="266" t="s">
        <v>1017</v>
      </c>
      <c r="B298" s="87" t="s">
        <v>1092</v>
      </c>
      <c r="C298" s="102"/>
      <c r="D298" s="102"/>
      <c r="E298" s="102"/>
      <c r="G298" s="102"/>
      <c r="I298" s="102"/>
      <c r="K298" s="102"/>
      <c r="L298" s="103"/>
      <c r="R298" s="27">
        <v>1</v>
      </c>
      <c r="V298" s="267"/>
    </row>
    <row r="299" spans="1:22" x14ac:dyDescent="0.2">
      <c r="A299" s="266" t="s">
        <v>1190</v>
      </c>
      <c r="B299" s="87" t="s">
        <v>1191</v>
      </c>
      <c r="C299" s="102"/>
      <c r="D299" s="102"/>
      <c r="E299" s="102"/>
      <c r="G299" s="102"/>
      <c r="I299" s="102"/>
      <c r="K299" s="102"/>
      <c r="L299" s="103"/>
      <c r="R299" s="27">
        <v>1</v>
      </c>
      <c r="V299" s="267"/>
    </row>
    <row r="300" spans="1:22" x14ac:dyDescent="0.2">
      <c r="A300" s="266" t="s">
        <v>1020</v>
      </c>
      <c r="B300" s="87" t="s">
        <v>1108</v>
      </c>
      <c r="C300" s="102"/>
      <c r="D300" s="102"/>
      <c r="E300" s="102"/>
      <c r="G300" s="102"/>
      <c r="I300" s="102"/>
      <c r="K300" s="102"/>
      <c r="L300" s="103"/>
      <c r="R300" s="27">
        <v>1</v>
      </c>
      <c r="V300" s="267"/>
    </row>
    <row r="301" spans="1:22" x14ac:dyDescent="0.2">
      <c r="A301" s="266" t="s">
        <v>1004</v>
      </c>
      <c r="B301" s="87" t="s">
        <v>1009</v>
      </c>
      <c r="C301" s="102"/>
      <c r="D301" s="102"/>
      <c r="E301" s="102"/>
      <c r="G301" s="102"/>
      <c r="I301" s="102"/>
      <c r="K301" s="102"/>
      <c r="L301" s="103"/>
      <c r="R301" s="27">
        <v>1</v>
      </c>
      <c r="V301" s="267"/>
    </row>
    <row r="302" spans="1:22" x14ac:dyDescent="0.2">
      <c r="A302" s="266" t="s">
        <v>1022</v>
      </c>
      <c r="B302" s="87" t="s">
        <v>1107</v>
      </c>
      <c r="C302" s="102"/>
      <c r="D302" s="102"/>
      <c r="E302" s="102"/>
      <c r="G302" s="102"/>
      <c r="I302" s="102"/>
      <c r="K302" s="102"/>
      <c r="L302" s="103"/>
      <c r="R302" s="27">
        <v>1</v>
      </c>
      <c r="V302" s="267"/>
    </row>
    <row r="303" spans="1:22" x14ac:dyDescent="0.2">
      <c r="A303" s="266" t="s">
        <v>1002</v>
      </c>
      <c r="B303" s="87" t="s">
        <v>1008</v>
      </c>
      <c r="C303" s="102"/>
      <c r="D303" s="102"/>
      <c r="E303" s="102"/>
      <c r="G303" s="102"/>
      <c r="I303" s="102"/>
      <c r="K303" s="102"/>
      <c r="L303" s="103"/>
      <c r="R303" s="27">
        <v>1</v>
      </c>
      <c r="V303" s="267"/>
    </row>
    <row r="304" spans="1:22" x14ac:dyDescent="0.2">
      <c r="A304" s="266" t="s">
        <v>1162</v>
      </c>
      <c r="B304" s="87" t="s">
        <v>1165</v>
      </c>
      <c r="C304" s="102"/>
      <c r="D304" s="102"/>
      <c r="E304" s="102"/>
      <c r="G304" s="102"/>
      <c r="I304" s="102"/>
      <c r="K304" s="102"/>
      <c r="L304" s="103"/>
      <c r="R304" s="27">
        <v>1</v>
      </c>
      <c r="V304" s="267"/>
    </row>
    <row r="305" spans="1:26" x14ac:dyDescent="0.2">
      <c r="A305" s="266" t="s">
        <v>987</v>
      </c>
      <c r="B305" s="87" t="s">
        <v>988</v>
      </c>
      <c r="R305" s="27">
        <v>1</v>
      </c>
      <c r="V305" s="267"/>
    </row>
    <row r="306" spans="1:26" x14ac:dyDescent="0.2">
      <c r="A306" s="266" t="s">
        <v>981</v>
      </c>
      <c r="B306" s="87" t="s">
        <v>942</v>
      </c>
      <c r="C306" s="102"/>
      <c r="D306" s="102"/>
      <c r="E306" s="102"/>
      <c r="G306" s="102"/>
      <c r="I306" s="102"/>
      <c r="K306" s="102"/>
      <c r="L306" s="103"/>
      <c r="R306" s="27">
        <v>4</v>
      </c>
      <c r="V306" s="267"/>
    </row>
    <row r="307" spans="1:26" x14ac:dyDescent="0.2">
      <c r="A307" s="266" t="s">
        <v>493</v>
      </c>
      <c r="B307" s="87" t="s">
        <v>517</v>
      </c>
      <c r="C307" s="102"/>
      <c r="D307" s="102"/>
      <c r="E307" s="102"/>
      <c r="G307" s="102"/>
      <c r="I307" s="102"/>
      <c r="K307" s="102"/>
      <c r="L307" s="103"/>
      <c r="R307" s="27">
        <v>4</v>
      </c>
      <c r="V307" s="267"/>
    </row>
    <row r="308" spans="1:26" x14ac:dyDescent="0.2">
      <c r="A308" s="266" t="s">
        <v>48</v>
      </c>
      <c r="B308" s="87" t="s">
        <v>387</v>
      </c>
      <c r="C308" s="102"/>
      <c r="D308" s="102"/>
      <c r="E308" s="102"/>
      <c r="F308" s="27">
        <v>2</v>
      </c>
      <c r="G308" s="102"/>
      <c r="H308" s="27">
        <v>4</v>
      </c>
      <c r="I308" s="102"/>
      <c r="K308" s="102"/>
      <c r="L308" s="103"/>
      <c r="N308" s="27">
        <v>2</v>
      </c>
      <c r="R308" s="27">
        <v>5</v>
      </c>
      <c r="V308" s="267">
        <v>1</v>
      </c>
    </row>
    <row r="309" spans="1:26" x14ac:dyDescent="0.2">
      <c r="A309" s="266" t="s">
        <v>749</v>
      </c>
      <c r="B309" s="87" t="s">
        <v>776</v>
      </c>
      <c r="C309" s="102"/>
      <c r="D309" s="102"/>
      <c r="E309" s="102"/>
      <c r="G309" s="102"/>
      <c r="I309" s="102"/>
      <c r="K309" s="102"/>
      <c r="L309" s="103"/>
      <c r="R309" s="27">
        <v>1</v>
      </c>
      <c r="V309" s="267">
        <v>1</v>
      </c>
    </row>
    <row r="310" spans="1:26" x14ac:dyDescent="0.2">
      <c r="A310" s="269" t="s">
        <v>842</v>
      </c>
      <c r="B310" s="270" t="s">
        <v>1702</v>
      </c>
      <c r="C310" s="275"/>
      <c r="D310" s="275"/>
      <c r="E310" s="275"/>
      <c r="F310" s="276"/>
      <c r="G310" s="275"/>
      <c r="H310" s="276"/>
      <c r="I310" s="275"/>
      <c r="J310" s="276"/>
      <c r="K310" s="275"/>
      <c r="L310" s="275"/>
      <c r="M310" s="276"/>
      <c r="N310" s="276"/>
      <c r="O310" s="275"/>
      <c r="P310" s="275"/>
      <c r="Q310" s="276"/>
      <c r="R310" s="276"/>
      <c r="S310" s="275"/>
      <c r="T310" s="275"/>
      <c r="U310" s="276"/>
      <c r="V310" s="277">
        <v>1</v>
      </c>
    </row>
    <row r="311" spans="1:26" s="86" customFormat="1" ht="15" x14ac:dyDescent="0.25">
      <c r="A311" s="1" t="s">
        <v>1411</v>
      </c>
      <c r="B311" s="88"/>
      <c r="C311" s="89"/>
      <c r="D311" s="89"/>
      <c r="E311" s="89"/>
      <c r="F311" s="90">
        <f>COUNT(F275:F310)</f>
        <v>7</v>
      </c>
      <c r="G311" s="89"/>
      <c r="H311" s="90">
        <f t="shared" ref="H311:V311" si="2">COUNT(H275:H310)</f>
        <v>10</v>
      </c>
      <c r="I311" s="89"/>
      <c r="J311" s="90">
        <f t="shared" si="2"/>
        <v>3</v>
      </c>
      <c r="K311" s="89"/>
      <c r="L311" s="89"/>
      <c r="M311" s="90">
        <f t="shared" si="2"/>
        <v>0</v>
      </c>
      <c r="N311" s="90">
        <f t="shared" si="2"/>
        <v>14</v>
      </c>
      <c r="O311" s="89"/>
      <c r="P311" s="89"/>
      <c r="Q311" s="90">
        <f t="shared" si="2"/>
        <v>0</v>
      </c>
      <c r="R311" s="90">
        <f>COUNT(R275:R310)</f>
        <v>23</v>
      </c>
      <c r="S311" s="89"/>
      <c r="T311" s="89"/>
      <c r="U311" s="90">
        <f t="shared" si="2"/>
        <v>0</v>
      </c>
      <c r="V311" s="90">
        <f t="shared" si="2"/>
        <v>3</v>
      </c>
      <c r="W311" s="90"/>
      <c r="X311" s="90"/>
      <c r="Y311" s="90"/>
      <c r="Z311" s="90"/>
    </row>
  </sheetData>
  <sortState ref="A275:ALQ307">
    <sortCondition ref="R275:R307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C235"/>
  <sheetViews>
    <sheetView zoomScale="80" zoomScaleNormal="80" workbookViewId="0">
      <selection activeCell="V182" sqref="V182:V201"/>
    </sheetView>
  </sheetViews>
  <sheetFormatPr defaultColWidth="9" defaultRowHeight="12.75" x14ac:dyDescent="0.2"/>
  <cols>
    <col min="1" max="1" width="32.125" style="26" customWidth="1"/>
    <col min="2" max="2" width="29.125" style="87" customWidth="1"/>
    <col min="3" max="4" width="9" style="104" customWidth="1"/>
    <col min="5" max="8" width="9" style="27" customWidth="1"/>
    <col min="9" max="9" width="9" style="104" customWidth="1"/>
    <col min="10" max="10" width="9" style="27" customWidth="1"/>
    <col min="11" max="12" width="9" style="104" customWidth="1"/>
    <col min="13" max="14" width="9" style="27" customWidth="1"/>
    <col min="15" max="16" width="9" style="104" customWidth="1"/>
    <col min="17" max="18" width="9" style="27" customWidth="1"/>
    <col min="19" max="20" width="8.125" style="104" customWidth="1"/>
    <col min="21" max="21" width="8.5" style="27" bestFit="1" customWidth="1"/>
    <col min="22" max="22" width="8.25" style="27" bestFit="1" customWidth="1"/>
    <col min="23" max="23" width="6" style="27" customWidth="1"/>
    <col min="24" max="24" width="19.875" style="27" bestFit="1" customWidth="1"/>
    <col min="25" max="1023" width="10.75" style="26" customWidth="1"/>
    <col min="1024" max="16384" width="9" style="26"/>
  </cols>
  <sheetData>
    <row r="1" spans="1:991" x14ac:dyDescent="0.2">
      <c r="A1" s="26" t="s">
        <v>1520</v>
      </c>
      <c r="B1" s="86"/>
    </row>
    <row r="2" spans="1:991" x14ac:dyDescent="0.2">
      <c r="A2" s="86" t="s">
        <v>1292</v>
      </c>
      <c r="B2" s="86"/>
    </row>
    <row r="4" spans="1:991" s="86" customFormat="1" x14ac:dyDescent="0.2">
      <c r="A4" s="86" t="s">
        <v>1414</v>
      </c>
      <c r="B4" s="88"/>
      <c r="C4" s="89">
        <v>2005</v>
      </c>
      <c r="D4" s="89">
        <v>2006</v>
      </c>
      <c r="E4" s="90">
        <v>2007</v>
      </c>
      <c r="F4" s="90">
        <v>2008</v>
      </c>
      <c r="G4" s="90">
        <v>2009</v>
      </c>
      <c r="H4" s="90">
        <v>2010</v>
      </c>
      <c r="I4" s="89">
        <v>2011</v>
      </c>
      <c r="J4" s="90">
        <v>2012</v>
      </c>
      <c r="K4" s="89">
        <v>2013</v>
      </c>
      <c r="L4" s="89">
        <v>2014</v>
      </c>
      <c r="M4" s="90">
        <v>2015</v>
      </c>
      <c r="N4" s="90">
        <v>2015</v>
      </c>
      <c r="O4" s="89">
        <v>2016</v>
      </c>
      <c r="P4" s="89">
        <v>2017</v>
      </c>
      <c r="Q4" s="90">
        <v>2018</v>
      </c>
      <c r="R4" s="90">
        <v>2018</v>
      </c>
      <c r="S4" s="89">
        <v>2019</v>
      </c>
      <c r="T4" s="89">
        <v>2020</v>
      </c>
      <c r="U4" s="90">
        <v>2021</v>
      </c>
      <c r="V4" s="90">
        <v>2021</v>
      </c>
      <c r="W4" s="90"/>
      <c r="X4" s="90"/>
    </row>
    <row r="5" spans="1:991" s="88" customFormat="1" x14ac:dyDescent="0.2">
      <c r="A5" s="257" t="s">
        <v>1415</v>
      </c>
      <c r="B5" s="247"/>
      <c r="C5" s="377"/>
      <c r="D5" s="377"/>
      <c r="E5" s="378"/>
      <c r="F5" s="378"/>
      <c r="G5" s="378"/>
      <c r="H5" s="378"/>
      <c r="I5" s="377"/>
      <c r="J5" s="378"/>
      <c r="K5" s="377"/>
      <c r="L5" s="377"/>
      <c r="M5" s="250" t="s">
        <v>324</v>
      </c>
      <c r="N5" s="250" t="s">
        <v>325</v>
      </c>
      <c r="O5" s="377"/>
      <c r="P5" s="377"/>
      <c r="Q5" s="249" t="s">
        <v>324</v>
      </c>
      <c r="R5" s="249" t="s">
        <v>325</v>
      </c>
      <c r="S5" s="377"/>
      <c r="T5" s="377"/>
      <c r="U5" s="249" t="s">
        <v>324</v>
      </c>
      <c r="V5" s="251" t="s">
        <v>325</v>
      </c>
      <c r="W5" s="92"/>
      <c r="X5" s="92"/>
    </row>
    <row r="6" spans="1:991" s="88" customFormat="1" x14ac:dyDescent="0.2">
      <c r="A6" s="379" t="s">
        <v>1416</v>
      </c>
      <c r="B6" s="252"/>
      <c r="C6" s="380"/>
      <c r="D6" s="380"/>
      <c r="E6" s="381">
        <v>24</v>
      </c>
      <c r="F6" s="381">
        <v>23</v>
      </c>
      <c r="G6" s="381">
        <v>21</v>
      </c>
      <c r="H6" s="381">
        <v>25</v>
      </c>
      <c r="I6" s="380"/>
      <c r="J6" s="381">
        <v>23</v>
      </c>
      <c r="K6" s="380"/>
      <c r="L6" s="380"/>
      <c r="M6" s="276">
        <v>24</v>
      </c>
      <c r="N6" s="276">
        <v>24</v>
      </c>
      <c r="O6" s="380"/>
      <c r="P6" s="380"/>
      <c r="Q6" s="254">
        <v>30</v>
      </c>
      <c r="R6" s="254">
        <v>30</v>
      </c>
      <c r="S6" s="380"/>
      <c r="T6" s="380"/>
      <c r="U6" s="254">
        <v>30</v>
      </c>
      <c r="V6" s="382">
        <v>30</v>
      </c>
      <c r="W6" s="92"/>
      <c r="X6" s="92"/>
    </row>
    <row r="7" spans="1:991" s="88" customFormat="1" x14ac:dyDescent="0.2">
      <c r="A7" s="101"/>
      <c r="C7" s="105"/>
      <c r="D7" s="105"/>
      <c r="E7" s="100"/>
      <c r="F7" s="100"/>
      <c r="G7" s="100"/>
      <c r="H7" s="100"/>
      <c r="I7" s="105"/>
      <c r="J7" s="100"/>
      <c r="K7" s="105"/>
      <c r="L7" s="105"/>
      <c r="M7" s="27"/>
      <c r="N7" s="27"/>
      <c r="O7" s="105"/>
      <c r="P7" s="105"/>
      <c r="Q7" s="92"/>
      <c r="R7" s="92"/>
      <c r="S7" s="105"/>
      <c r="T7" s="105"/>
      <c r="U7" s="92"/>
      <c r="V7" s="92"/>
      <c r="W7" s="92"/>
      <c r="X7" s="92"/>
    </row>
    <row r="8" spans="1:991" x14ac:dyDescent="0.2">
      <c r="A8" s="93" t="s">
        <v>1413</v>
      </c>
      <c r="B8" s="383"/>
      <c r="C8" s="97"/>
      <c r="D8" s="97"/>
      <c r="I8" s="98"/>
      <c r="K8" s="98"/>
      <c r="L8" s="98"/>
      <c r="O8" s="99"/>
      <c r="P8" s="99"/>
      <c r="Q8" s="100"/>
      <c r="R8" s="100"/>
      <c r="S8" s="99"/>
      <c r="T8" s="99"/>
      <c r="U8" s="100"/>
      <c r="V8" s="100"/>
      <c r="W8" s="100"/>
      <c r="X8" s="100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1"/>
      <c r="ACW8" s="101"/>
      <c r="ACX8" s="101"/>
      <c r="ACY8" s="101"/>
      <c r="ACZ8" s="101"/>
      <c r="ADA8" s="101"/>
      <c r="ADB8" s="101"/>
      <c r="ADC8" s="101"/>
      <c r="ADD8" s="101"/>
      <c r="ADE8" s="101"/>
      <c r="ADF8" s="101"/>
      <c r="ADG8" s="101"/>
      <c r="ADH8" s="101"/>
      <c r="ADI8" s="101"/>
      <c r="ADJ8" s="101"/>
      <c r="ADK8" s="101"/>
      <c r="ADL8" s="101"/>
      <c r="ADM8" s="101"/>
      <c r="ADN8" s="101"/>
      <c r="ADO8" s="101"/>
      <c r="ADP8" s="101"/>
      <c r="ADQ8" s="101"/>
      <c r="ADR8" s="101"/>
      <c r="ADS8" s="101"/>
      <c r="ADT8" s="101"/>
      <c r="ADU8" s="101"/>
      <c r="ADV8" s="101"/>
      <c r="ADW8" s="101"/>
      <c r="ADX8" s="101"/>
      <c r="ADY8" s="101"/>
      <c r="ADZ8" s="101"/>
      <c r="AEA8" s="101"/>
      <c r="AEB8" s="101"/>
      <c r="AEC8" s="101"/>
      <c r="AED8" s="101"/>
      <c r="AEE8" s="101"/>
      <c r="AEF8" s="101"/>
      <c r="AEG8" s="101"/>
      <c r="AEH8" s="101"/>
      <c r="AEI8" s="101"/>
      <c r="AEJ8" s="101"/>
      <c r="AEK8" s="101"/>
      <c r="AEL8" s="101"/>
      <c r="AEM8" s="101"/>
      <c r="AEN8" s="101"/>
      <c r="AEO8" s="101"/>
      <c r="AEP8" s="101"/>
      <c r="AEQ8" s="101"/>
      <c r="AER8" s="101"/>
      <c r="AES8" s="101"/>
      <c r="AET8" s="101"/>
      <c r="AEU8" s="101"/>
      <c r="AEV8" s="101"/>
      <c r="AEW8" s="101"/>
      <c r="AEX8" s="101"/>
      <c r="AEY8" s="101"/>
      <c r="AEZ8" s="101"/>
      <c r="AFA8" s="101"/>
      <c r="AFB8" s="101"/>
      <c r="AFC8" s="101"/>
      <c r="AFD8" s="101"/>
      <c r="AFE8" s="101"/>
      <c r="AFF8" s="101"/>
      <c r="AFG8" s="101"/>
      <c r="AFH8" s="101"/>
      <c r="AFI8" s="101"/>
      <c r="AFJ8" s="101"/>
      <c r="AFK8" s="101"/>
      <c r="AFL8" s="101"/>
      <c r="AFM8" s="101"/>
      <c r="AFN8" s="101"/>
      <c r="AFO8" s="101"/>
      <c r="AFP8" s="101"/>
      <c r="AFQ8" s="101"/>
      <c r="AFR8" s="101"/>
      <c r="AFS8" s="101"/>
      <c r="AFT8" s="101"/>
      <c r="AFU8" s="101"/>
      <c r="AFV8" s="101"/>
      <c r="AFW8" s="101"/>
      <c r="AFX8" s="101"/>
      <c r="AFY8" s="101"/>
      <c r="AFZ8" s="101"/>
      <c r="AGA8" s="101"/>
      <c r="AGB8" s="101"/>
      <c r="AGC8" s="101"/>
      <c r="AGD8" s="101"/>
      <c r="AGE8" s="101"/>
      <c r="AGF8" s="101"/>
      <c r="AGG8" s="101"/>
      <c r="AGH8" s="101"/>
      <c r="AGI8" s="101"/>
      <c r="AGJ8" s="101"/>
      <c r="AGK8" s="101"/>
      <c r="AGL8" s="101"/>
      <c r="AGM8" s="101"/>
      <c r="AGN8" s="101"/>
      <c r="AGO8" s="101"/>
      <c r="AGP8" s="101"/>
      <c r="AGQ8" s="101"/>
      <c r="AGR8" s="101"/>
      <c r="AGS8" s="101"/>
      <c r="AGT8" s="101"/>
      <c r="AGU8" s="101"/>
      <c r="AGV8" s="101"/>
      <c r="AGW8" s="101"/>
      <c r="AGX8" s="101"/>
      <c r="AGY8" s="101"/>
      <c r="AGZ8" s="101"/>
      <c r="AHA8" s="101"/>
      <c r="AHB8" s="101"/>
      <c r="AHC8" s="101"/>
      <c r="AHD8" s="101"/>
      <c r="AHE8" s="101"/>
      <c r="AHF8" s="101"/>
      <c r="AHG8" s="101"/>
      <c r="AHH8" s="101"/>
      <c r="AHI8" s="101"/>
      <c r="AHJ8" s="101"/>
      <c r="AHK8" s="101"/>
      <c r="AHL8" s="101"/>
      <c r="AHM8" s="101"/>
      <c r="AHN8" s="101"/>
      <c r="AHO8" s="101"/>
      <c r="AHP8" s="101"/>
      <c r="AHQ8" s="101"/>
      <c r="AHR8" s="101"/>
      <c r="AHS8" s="101"/>
      <c r="AHT8" s="101"/>
      <c r="AHU8" s="101"/>
      <c r="AHV8" s="101"/>
      <c r="AHW8" s="101"/>
      <c r="AHX8" s="101"/>
      <c r="AHY8" s="101"/>
      <c r="AHZ8" s="101"/>
      <c r="AIA8" s="101"/>
      <c r="AIB8" s="101"/>
      <c r="AIC8" s="101"/>
      <c r="AID8" s="101"/>
      <c r="AIE8" s="101"/>
      <c r="AIF8" s="101"/>
      <c r="AIG8" s="101"/>
      <c r="AIH8" s="101"/>
      <c r="AII8" s="101"/>
      <c r="AIJ8" s="101"/>
      <c r="AIK8" s="101"/>
      <c r="AIL8" s="101"/>
      <c r="AIM8" s="101"/>
      <c r="AIN8" s="101"/>
      <c r="AIO8" s="101"/>
      <c r="AIP8" s="101"/>
      <c r="AIQ8" s="101"/>
      <c r="AIR8" s="101"/>
      <c r="AIS8" s="101"/>
      <c r="AIT8" s="101"/>
      <c r="AIU8" s="101"/>
      <c r="AIV8" s="101"/>
      <c r="AIW8" s="101"/>
      <c r="AIX8" s="101"/>
      <c r="AIY8" s="101"/>
      <c r="AIZ8" s="101"/>
      <c r="AJA8" s="101"/>
      <c r="AJB8" s="101"/>
      <c r="AJC8" s="101"/>
      <c r="AJD8" s="101"/>
      <c r="AJE8" s="101"/>
      <c r="AJF8" s="101"/>
      <c r="AJG8" s="101"/>
      <c r="AJH8" s="101"/>
      <c r="AJI8" s="101"/>
      <c r="AJJ8" s="101"/>
      <c r="AJK8" s="101"/>
      <c r="AJL8" s="101"/>
      <c r="AJM8" s="101"/>
      <c r="AJN8" s="101"/>
      <c r="AJO8" s="101"/>
      <c r="AJP8" s="101"/>
      <c r="AJQ8" s="101"/>
      <c r="AJR8" s="101"/>
      <c r="AJS8" s="101"/>
      <c r="AJT8" s="101"/>
      <c r="AJU8" s="101"/>
      <c r="AJV8" s="101"/>
      <c r="AJW8" s="101"/>
      <c r="AJX8" s="101"/>
      <c r="AJY8" s="101"/>
      <c r="AJZ8" s="101"/>
      <c r="AKA8" s="101"/>
      <c r="AKB8" s="101"/>
      <c r="AKC8" s="101"/>
      <c r="AKD8" s="101"/>
      <c r="AKE8" s="101"/>
      <c r="AKF8" s="101"/>
      <c r="AKG8" s="101"/>
      <c r="AKH8" s="101"/>
      <c r="AKI8" s="101"/>
      <c r="AKJ8" s="101"/>
      <c r="AKK8" s="101"/>
      <c r="AKL8" s="101"/>
      <c r="AKM8" s="101"/>
      <c r="AKN8" s="101"/>
      <c r="AKO8" s="101"/>
      <c r="AKP8" s="101"/>
      <c r="AKQ8" s="101"/>
      <c r="AKR8" s="101"/>
      <c r="AKS8" s="101"/>
      <c r="AKT8" s="101"/>
      <c r="AKU8" s="101"/>
      <c r="AKV8" s="101"/>
      <c r="AKW8" s="101"/>
      <c r="AKX8" s="101"/>
      <c r="AKY8" s="101"/>
      <c r="AKZ8" s="101"/>
      <c r="ALA8" s="101"/>
      <c r="ALB8" s="101"/>
      <c r="ALC8" s="101"/>
    </row>
    <row r="9" spans="1:991" x14ac:dyDescent="0.2">
      <c r="A9" s="257" t="s">
        <v>26</v>
      </c>
      <c r="B9" s="258"/>
      <c r="C9" s="259"/>
      <c r="D9" s="259"/>
      <c r="E9" s="260">
        <v>0</v>
      </c>
      <c r="F9" s="260">
        <v>0</v>
      </c>
      <c r="G9" s="260">
        <v>0</v>
      </c>
      <c r="H9" s="260">
        <v>0</v>
      </c>
      <c r="I9" s="259"/>
      <c r="J9" s="260">
        <v>0.468555555555556</v>
      </c>
      <c r="K9" s="524"/>
      <c r="L9" s="524"/>
      <c r="M9" s="384">
        <v>0</v>
      </c>
      <c r="N9" s="260"/>
      <c r="O9" s="403"/>
      <c r="P9" s="403"/>
      <c r="Q9" s="260">
        <v>1.78</v>
      </c>
      <c r="R9" s="260"/>
      <c r="S9" s="403"/>
      <c r="T9" s="403"/>
      <c r="U9" s="260">
        <v>1.9400000000000002</v>
      </c>
      <c r="V9" s="517"/>
    </row>
    <row r="10" spans="1:991" x14ac:dyDescent="0.2">
      <c r="A10" s="266" t="s">
        <v>27</v>
      </c>
      <c r="C10" s="95"/>
      <c r="D10" s="95"/>
      <c r="E10" s="96">
        <v>0.10065263157894699</v>
      </c>
      <c r="F10" s="96">
        <v>8.1052631578947404E-3</v>
      </c>
      <c r="G10" s="96">
        <v>0</v>
      </c>
      <c r="H10" s="96">
        <v>0</v>
      </c>
      <c r="I10" s="95"/>
      <c r="J10" s="96">
        <v>1.38</v>
      </c>
      <c r="K10" s="526"/>
      <c r="L10" s="526"/>
      <c r="M10" s="385">
        <v>0</v>
      </c>
      <c r="N10" s="96"/>
      <c r="O10" s="411"/>
      <c r="P10" s="411"/>
      <c r="Q10" s="96">
        <v>0</v>
      </c>
      <c r="R10" s="96"/>
      <c r="S10" s="411"/>
      <c r="T10" s="411"/>
      <c r="U10" s="96">
        <v>0</v>
      </c>
      <c r="V10" s="518"/>
    </row>
    <row r="11" spans="1:991" x14ac:dyDescent="0.2">
      <c r="A11" s="266" t="s">
        <v>100</v>
      </c>
      <c r="C11" s="95"/>
      <c r="D11" s="95"/>
      <c r="E11" s="96">
        <v>0.122126315789474</v>
      </c>
      <c r="F11" s="96">
        <v>0.413368421052632</v>
      </c>
      <c r="G11" s="96">
        <v>0.17324999999999999</v>
      </c>
      <c r="H11" s="96">
        <v>9.7000000000000003E-2</v>
      </c>
      <c r="I11" s="95"/>
      <c r="J11" s="96">
        <v>4.5999999999999999E-3</v>
      </c>
      <c r="K11" s="526"/>
      <c r="L11" s="526"/>
      <c r="M11" s="385">
        <v>0</v>
      </c>
      <c r="N11" s="96"/>
      <c r="O11" s="411"/>
      <c r="P11" s="411"/>
      <c r="Q11" s="96">
        <v>0.04</v>
      </c>
      <c r="R11" s="96"/>
      <c r="S11" s="411"/>
      <c r="T11" s="411"/>
      <c r="U11" s="96">
        <v>3.3333333333333335E-3</v>
      </c>
      <c r="V11" s="518"/>
    </row>
    <row r="12" spans="1:991" x14ac:dyDescent="0.2">
      <c r="A12" s="266" t="s">
        <v>322</v>
      </c>
      <c r="C12" s="95"/>
      <c r="D12" s="95"/>
      <c r="E12" s="385"/>
      <c r="F12" s="385"/>
      <c r="G12" s="385"/>
      <c r="H12" s="385"/>
      <c r="I12" s="95"/>
      <c r="J12" s="385"/>
      <c r="K12" s="526"/>
      <c r="L12" s="526"/>
      <c r="M12" s="385">
        <v>0</v>
      </c>
      <c r="N12" s="96"/>
      <c r="O12" s="411"/>
      <c r="P12" s="411"/>
      <c r="Q12" s="96">
        <v>0</v>
      </c>
      <c r="R12" s="96"/>
      <c r="S12" s="411"/>
      <c r="T12" s="411"/>
      <c r="U12" s="96">
        <v>0</v>
      </c>
      <c r="V12" s="518"/>
    </row>
    <row r="13" spans="1:991" x14ac:dyDescent="0.2">
      <c r="A13" s="266" t="s">
        <v>323</v>
      </c>
      <c r="C13" s="95"/>
      <c r="D13" s="95"/>
      <c r="E13" s="385"/>
      <c r="F13" s="385"/>
      <c r="G13" s="385"/>
      <c r="H13" s="385"/>
      <c r="I13" s="95"/>
      <c r="J13" s="385"/>
      <c r="K13" s="526"/>
      <c r="L13" s="526"/>
      <c r="M13" s="385">
        <v>0</v>
      </c>
      <c r="N13" s="96"/>
      <c r="O13" s="411"/>
      <c r="P13" s="411"/>
      <c r="Q13" s="96">
        <v>0</v>
      </c>
      <c r="R13" s="96"/>
      <c r="S13" s="411"/>
      <c r="T13" s="411"/>
      <c r="U13" s="96">
        <v>0</v>
      </c>
      <c r="V13" s="518"/>
    </row>
    <row r="14" spans="1:991" x14ac:dyDescent="0.2">
      <c r="A14" s="266" t="s">
        <v>101</v>
      </c>
      <c r="C14" s="95"/>
      <c r="D14" s="95"/>
      <c r="E14" s="96">
        <v>0.12968421052631601</v>
      </c>
      <c r="F14" s="96">
        <v>2.6368421052631601</v>
      </c>
      <c r="G14" s="96">
        <v>9.4125000000000007E-3</v>
      </c>
      <c r="H14" s="96">
        <v>1.7145999999999999</v>
      </c>
      <c r="I14" s="95"/>
      <c r="J14" s="96">
        <v>1.5025888888888901</v>
      </c>
      <c r="K14" s="526"/>
      <c r="L14" s="526"/>
      <c r="M14" s="385">
        <v>0</v>
      </c>
      <c r="N14" s="96"/>
      <c r="O14" s="411"/>
      <c r="P14" s="411"/>
      <c r="Q14" s="96">
        <v>2.58</v>
      </c>
      <c r="R14" s="96"/>
      <c r="S14" s="411"/>
      <c r="T14" s="411"/>
      <c r="U14" s="96">
        <v>0.16666666666666666</v>
      </c>
      <c r="V14" s="518"/>
    </row>
    <row r="15" spans="1:991" x14ac:dyDescent="0.2">
      <c r="A15" s="269" t="s">
        <v>17</v>
      </c>
      <c r="B15" s="270"/>
      <c r="C15" s="271"/>
      <c r="D15" s="271"/>
      <c r="E15" s="272">
        <v>0.214126315789474</v>
      </c>
      <c r="F15" s="272">
        <v>0.413368421052632</v>
      </c>
      <c r="G15" s="272">
        <v>0.18479999999999999</v>
      </c>
      <c r="H15" s="272">
        <v>1.3305</v>
      </c>
      <c r="I15" s="271"/>
      <c r="J15" s="272">
        <v>2.8911444444444401</v>
      </c>
      <c r="K15" s="528"/>
      <c r="L15" s="528"/>
      <c r="M15" s="287">
        <v>0</v>
      </c>
      <c r="N15" s="287"/>
      <c r="O15" s="429"/>
      <c r="P15" s="429"/>
      <c r="Q15" s="272">
        <v>1.78</v>
      </c>
      <c r="R15" s="272">
        <v>12.89</v>
      </c>
      <c r="S15" s="429"/>
      <c r="T15" s="429"/>
      <c r="U15" s="272">
        <v>1.9400000000000002</v>
      </c>
      <c r="V15" s="519">
        <v>22.076666666666668</v>
      </c>
    </row>
    <row r="16" spans="1:991" x14ac:dyDescent="0.2">
      <c r="A16" s="386"/>
    </row>
    <row r="17" spans="1:991" x14ac:dyDescent="0.2">
      <c r="A17" s="387"/>
    </row>
    <row r="18" spans="1:991" s="86" customFormat="1" x14ac:dyDescent="0.2">
      <c r="A18" s="86" t="s">
        <v>104</v>
      </c>
      <c r="B18" s="88"/>
      <c r="C18" s="89"/>
      <c r="D18" s="89"/>
      <c r="E18" s="100"/>
      <c r="F18" s="100"/>
      <c r="G18" s="100"/>
      <c r="H18" s="100"/>
      <c r="I18" s="89"/>
      <c r="J18" s="100"/>
      <c r="K18" s="89"/>
      <c r="L18" s="89"/>
      <c r="M18" s="27"/>
      <c r="N18" s="27"/>
      <c r="O18" s="89"/>
      <c r="P18" s="89"/>
      <c r="Q18" s="90"/>
      <c r="R18" s="90"/>
      <c r="S18" s="89"/>
      <c r="T18" s="89"/>
      <c r="U18" s="90"/>
      <c r="V18" s="90"/>
      <c r="W18" s="90"/>
      <c r="X18" s="90"/>
    </row>
    <row r="19" spans="1:991" s="86" customFormat="1" x14ac:dyDescent="0.2">
      <c r="A19" s="388"/>
      <c r="B19" s="88"/>
      <c r="C19" s="89"/>
      <c r="D19" s="89"/>
      <c r="E19" s="100"/>
      <c r="F19" s="100"/>
      <c r="G19" s="100"/>
      <c r="H19" s="100"/>
      <c r="I19" s="89"/>
      <c r="J19" s="100"/>
      <c r="K19" s="89"/>
      <c r="L19" s="89"/>
      <c r="M19" s="27"/>
      <c r="N19" s="27"/>
      <c r="O19" s="89"/>
      <c r="P19" s="89"/>
      <c r="Q19" s="90"/>
      <c r="R19" s="90"/>
      <c r="S19" s="89"/>
      <c r="T19" s="89"/>
      <c r="U19" s="90"/>
      <c r="V19" s="90"/>
      <c r="W19" s="90"/>
      <c r="X19" s="90"/>
    </row>
    <row r="20" spans="1:991" x14ac:dyDescent="0.2">
      <c r="A20" s="86" t="s">
        <v>1395</v>
      </c>
    </row>
    <row r="21" spans="1:991" x14ac:dyDescent="0.2">
      <c r="A21" s="257" t="s">
        <v>106</v>
      </c>
      <c r="B21" s="258" t="s">
        <v>1392</v>
      </c>
      <c r="C21" s="261"/>
      <c r="D21" s="261"/>
      <c r="E21" s="264"/>
      <c r="F21" s="264"/>
      <c r="G21" s="264"/>
      <c r="H21" s="264">
        <v>2</v>
      </c>
      <c r="I21" s="261"/>
      <c r="J21" s="264"/>
      <c r="K21" s="262"/>
      <c r="L21" s="262"/>
      <c r="M21" s="264"/>
      <c r="N21" s="264"/>
      <c r="O21" s="263"/>
      <c r="P21" s="263"/>
      <c r="Q21" s="264"/>
      <c r="R21" s="264"/>
      <c r="S21" s="263"/>
      <c r="T21" s="263"/>
      <c r="U21" s="264"/>
      <c r="V21" s="281"/>
    </row>
    <row r="22" spans="1:991" x14ac:dyDescent="0.2">
      <c r="A22" s="266" t="s">
        <v>36</v>
      </c>
      <c r="B22" s="87" t="s">
        <v>37</v>
      </c>
      <c r="C22" s="102"/>
      <c r="D22" s="102"/>
      <c r="I22" s="102"/>
      <c r="K22" s="103"/>
      <c r="L22" s="103"/>
      <c r="Q22" s="27">
        <v>2</v>
      </c>
      <c r="V22" s="267"/>
    </row>
    <row r="23" spans="1:991" x14ac:dyDescent="0.2">
      <c r="A23" s="266" t="s">
        <v>214</v>
      </c>
      <c r="B23" s="87" t="s">
        <v>495</v>
      </c>
      <c r="Q23" s="27">
        <v>2</v>
      </c>
      <c r="R23" s="27">
        <v>3</v>
      </c>
      <c r="V23" s="267"/>
    </row>
    <row r="24" spans="1:991" x14ac:dyDescent="0.2">
      <c r="A24" s="269" t="s">
        <v>105</v>
      </c>
      <c r="B24" s="270" t="s">
        <v>1391</v>
      </c>
      <c r="C24" s="273"/>
      <c r="D24" s="273"/>
      <c r="E24" s="276">
        <v>4</v>
      </c>
      <c r="F24" s="276">
        <v>14</v>
      </c>
      <c r="G24" s="276">
        <v>2</v>
      </c>
      <c r="H24" s="276">
        <v>8</v>
      </c>
      <c r="I24" s="273"/>
      <c r="J24" s="276">
        <v>10</v>
      </c>
      <c r="K24" s="274"/>
      <c r="L24" s="274"/>
      <c r="M24" s="276"/>
      <c r="N24" s="276"/>
      <c r="O24" s="275"/>
      <c r="P24" s="275"/>
      <c r="Q24" s="276">
        <v>18</v>
      </c>
      <c r="R24" s="276">
        <v>6</v>
      </c>
      <c r="S24" s="275"/>
      <c r="T24" s="275"/>
      <c r="U24" s="276">
        <v>1</v>
      </c>
      <c r="V24" s="277"/>
    </row>
    <row r="25" spans="1:991" s="86" customFormat="1" x14ac:dyDescent="0.2">
      <c r="A25" s="86" t="s">
        <v>1411</v>
      </c>
      <c r="B25" s="88"/>
      <c r="C25" s="89"/>
      <c r="D25" s="89"/>
      <c r="E25" s="90">
        <f>COUNT(E21:E24)</f>
        <v>1</v>
      </c>
      <c r="F25" s="90">
        <f>COUNT(F21:F24)</f>
        <v>1</v>
      </c>
      <c r="G25" s="90">
        <f>COUNT(G21:G24)</f>
        <v>1</v>
      </c>
      <c r="H25" s="90">
        <f>COUNT(H21:H24)</f>
        <v>2</v>
      </c>
      <c r="I25" s="89"/>
      <c r="J25" s="90">
        <f>COUNT(J21:J24)</f>
        <v>1</v>
      </c>
      <c r="K25" s="89"/>
      <c r="L25" s="89"/>
      <c r="M25" s="90">
        <f>COUNT(M21:M24)</f>
        <v>0</v>
      </c>
      <c r="N25" s="90">
        <f>COUNT(N21:N24)</f>
        <v>0</v>
      </c>
      <c r="O25" s="89"/>
      <c r="P25" s="89"/>
      <c r="Q25" s="90">
        <f>COUNT(Q21:Q24)</f>
        <v>3</v>
      </c>
      <c r="R25" s="90">
        <f>COUNT(R21:R24)</f>
        <v>2</v>
      </c>
      <c r="S25" s="89"/>
      <c r="T25" s="89"/>
      <c r="U25" s="90">
        <f>COUNT(U21:U24)</f>
        <v>1</v>
      </c>
      <c r="V25" s="90">
        <f>COUNT(V21:V24)</f>
        <v>0</v>
      </c>
      <c r="W25" s="90"/>
      <c r="X25" s="27"/>
    </row>
    <row r="26" spans="1:991" x14ac:dyDescent="0.2">
      <c r="A26" s="86"/>
    </row>
    <row r="27" spans="1:991" x14ac:dyDescent="0.2">
      <c r="A27" s="86" t="s">
        <v>1637</v>
      </c>
    </row>
    <row r="28" spans="1:991" x14ac:dyDescent="0.2">
      <c r="A28" s="86"/>
    </row>
    <row r="29" spans="1:991" x14ac:dyDescent="0.2">
      <c r="A29" s="86" t="s">
        <v>1657</v>
      </c>
      <c r="X29" s="90" t="s">
        <v>1660</v>
      </c>
    </row>
    <row r="30" spans="1:991" x14ac:dyDescent="0.2">
      <c r="A30" s="257" t="s">
        <v>28</v>
      </c>
      <c r="B30" s="258" t="s">
        <v>332</v>
      </c>
      <c r="C30" s="261"/>
      <c r="D30" s="261"/>
      <c r="E30" s="264"/>
      <c r="F30" s="264">
        <v>1</v>
      </c>
      <c r="G30" s="264"/>
      <c r="H30" s="264"/>
      <c r="I30" s="261"/>
      <c r="J30" s="264">
        <v>1</v>
      </c>
      <c r="K30" s="262"/>
      <c r="L30" s="262"/>
      <c r="M30" s="265"/>
      <c r="N30" s="264"/>
      <c r="O30" s="263"/>
      <c r="P30" s="263"/>
      <c r="Q30" s="264"/>
      <c r="R30" s="264"/>
      <c r="S30" s="263"/>
      <c r="T30" s="263"/>
      <c r="U30" s="264"/>
      <c r="V30" s="281"/>
      <c r="X30" s="27" t="s">
        <v>1659</v>
      </c>
    </row>
    <row r="31" spans="1:991" ht="13.5" customHeight="1" x14ac:dyDescent="0.2">
      <c r="A31" s="266" t="s">
        <v>11</v>
      </c>
      <c r="B31" s="87" t="s">
        <v>47</v>
      </c>
      <c r="C31" s="102"/>
      <c r="D31" s="102"/>
      <c r="I31" s="102"/>
      <c r="J31" s="27">
        <v>1</v>
      </c>
      <c r="K31" s="389"/>
      <c r="L31" s="389"/>
      <c r="N31" s="390"/>
      <c r="O31" s="391"/>
      <c r="P31" s="391"/>
      <c r="Q31" s="390">
        <v>4</v>
      </c>
      <c r="R31" s="390"/>
      <c r="S31" s="391"/>
      <c r="T31" s="391"/>
      <c r="V31" s="267"/>
      <c r="W31" s="390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  <c r="IW31" s="87"/>
      <c r="IX31" s="87"/>
      <c r="IY31" s="87"/>
      <c r="IZ31" s="87"/>
      <c r="JA31" s="87"/>
      <c r="JB31" s="87"/>
      <c r="JC31" s="87"/>
      <c r="JD31" s="87"/>
      <c r="JE31" s="87"/>
      <c r="JF31" s="87"/>
      <c r="JG31" s="87"/>
      <c r="JH31" s="87"/>
      <c r="JI31" s="87"/>
      <c r="JJ31" s="87"/>
      <c r="JK31" s="87"/>
      <c r="JL31" s="87"/>
      <c r="JM31" s="87"/>
      <c r="JN31" s="87"/>
      <c r="JO31" s="87"/>
      <c r="JP31" s="87"/>
      <c r="JQ31" s="87"/>
      <c r="JR31" s="87"/>
      <c r="JS31" s="87"/>
      <c r="JT31" s="87"/>
      <c r="JU31" s="87"/>
      <c r="JV31" s="87"/>
      <c r="JW31" s="87"/>
      <c r="JX31" s="87"/>
      <c r="JY31" s="87"/>
      <c r="JZ31" s="87"/>
      <c r="KA31" s="87"/>
      <c r="KB31" s="87"/>
      <c r="KC31" s="87"/>
      <c r="KD31" s="87"/>
      <c r="KE31" s="87"/>
      <c r="KF31" s="87"/>
      <c r="KG31" s="87"/>
      <c r="KH31" s="87"/>
      <c r="KI31" s="87"/>
      <c r="KJ31" s="87"/>
      <c r="KK31" s="87"/>
      <c r="KL31" s="87"/>
      <c r="KM31" s="87"/>
      <c r="KN31" s="87"/>
      <c r="KO31" s="87"/>
      <c r="KP31" s="87"/>
      <c r="KQ31" s="87"/>
      <c r="KR31" s="87"/>
      <c r="KS31" s="87"/>
      <c r="KT31" s="87"/>
      <c r="KU31" s="87"/>
      <c r="KV31" s="87"/>
      <c r="KW31" s="87"/>
      <c r="KX31" s="87"/>
      <c r="KY31" s="87"/>
      <c r="KZ31" s="87"/>
      <c r="LA31" s="87"/>
      <c r="LB31" s="87"/>
      <c r="LC31" s="87"/>
      <c r="LD31" s="87"/>
      <c r="LE31" s="87"/>
      <c r="LF31" s="87"/>
      <c r="LG31" s="87"/>
      <c r="LH31" s="87"/>
      <c r="LI31" s="87"/>
      <c r="LJ31" s="87"/>
      <c r="LK31" s="87"/>
      <c r="LL31" s="87"/>
      <c r="LM31" s="87"/>
      <c r="LN31" s="87"/>
      <c r="LO31" s="87"/>
      <c r="LP31" s="87"/>
      <c r="LQ31" s="87"/>
      <c r="LR31" s="87"/>
      <c r="LS31" s="87"/>
      <c r="LT31" s="87"/>
      <c r="LU31" s="87"/>
      <c r="LV31" s="87"/>
      <c r="LW31" s="87"/>
      <c r="LX31" s="87"/>
      <c r="LY31" s="87"/>
      <c r="LZ31" s="87"/>
      <c r="MA31" s="87"/>
      <c r="MB31" s="87"/>
      <c r="MC31" s="87"/>
      <c r="MD31" s="87"/>
      <c r="ME31" s="87"/>
      <c r="MF31" s="87"/>
      <c r="MG31" s="87"/>
      <c r="MH31" s="87"/>
      <c r="MI31" s="87"/>
      <c r="MJ31" s="87"/>
      <c r="MK31" s="87"/>
      <c r="ML31" s="87"/>
      <c r="MM31" s="87"/>
      <c r="MN31" s="87"/>
      <c r="MO31" s="87"/>
      <c r="MP31" s="87"/>
      <c r="MQ31" s="87"/>
      <c r="MR31" s="87"/>
      <c r="MS31" s="87"/>
      <c r="MT31" s="87"/>
      <c r="MU31" s="87"/>
      <c r="MV31" s="87"/>
      <c r="MW31" s="87"/>
      <c r="MX31" s="87"/>
      <c r="MY31" s="87"/>
      <c r="MZ31" s="87"/>
      <c r="NA31" s="87"/>
      <c r="NB31" s="87"/>
      <c r="NC31" s="87"/>
      <c r="ND31" s="87"/>
      <c r="NE31" s="87"/>
      <c r="NF31" s="87"/>
      <c r="NG31" s="87"/>
      <c r="NH31" s="87"/>
      <c r="NI31" s="87"/>
      <c r="NJ31" s="87"/>
      <c r="NK31" s="87"/>
      <c r="NL31" s="87"/>
      <c r="NM31" s="87"/>
      <c r="NN31" s="87"/>
      <c r="NO31" s="87"/>
      <c r="NP31" s="87"/>
      <c r="NQ31" s="87"/>
      <c r="NR31" s="87"/>
      <c r="NS31" s="87"/>
      <c r="NT31" s="87"/>
      <c r="NU31" s="87"/>
      <c r="NV31" s="87"/>
      <c r="NW31" s="87"/>
      <c r="NX31" s="87"/>
      <c r="NY31" s="87"/>
      <c r="NZ31" s="87"/>
      <c r="OA31" s="87"/>
      <c r="OB31" s="87"/>
      <c r="OC31" s="87"/>
      <c r="OD31" s="87"/>
      <c r="OE31" s="87"/>
      <c r="OF31" s="87"/>
      <c r="OG31" s="87"/>
      <c r="OH31" s="87"/>
      <c r="OI31" s="87"/>
      <c r="OJ31" s="87"/>
      <c r="OK31" s="87"/>
      <c r="OL31" s="87"/>
      <c r="OM31" s="87"/>
      <c r="ON31" s="87"/>
      <c r="OO31" s="87"/>
      <c r="OP31" s="87"/>
      <c r="OQ31" s="87"/>
      <c r="OR31" s="87"/>
      <c r="OS31" s="87"/>
      <c r="OT31" s="87"/>
      <c r="OU31" s="87"/>
      <c r="OV31" s="87"/>
      <c r="OW31" s="87"/>
      <c r="OX31" s="87"/>
      <c r="OY31" s="87"/>
      <c r="OZ31" s="87"/>
      <c r="PA31" s="87"/>
      <c r="PB31" s="87"/>
      <c r="PC31" s="87"/>
      <c r="PD31" s="87"/>
      <c r="PE31" s="87"/>
      <c r="PF31" s="87"/>
      <c r="PG31" s="87"/>
      <c r="PH31" s="87"/>
      <c r="PI31" s="87"/>
      <c r="PJ31" s="87"/>
      <c r="PK31" s="87"/>
      <c r="PL31" s="87"/>
      <c r="PM31" s="87"/>
      <c r="PN31" s="87"/>
      <c r="PO31" s="87"/>
      <c r="PP31" s="87"/>
      <c r="PQ31" s="87"/>
      <c r="PR31" s="87"/>
      <c r="PS31" s="87"/>
      <c r="PT31" s="87"/>
      <c r="PU31" s="87"/>
      <c r="PV31" s="87"/>
      <c r="PW31" s="87"/>
      <c r="PX31" s="87"/>
      <c r="PY31" s="87"/>
      <c r="PZ31" s="87"/>
      <c r="QA31" s="87"/>
      <c r="QB31" s="87"/>
      <c r="QC31" s="87"/>
      <c r="QD31" s="87"/>
      <c r="QE31" s="87"/>
      <c r="QF31" s="87"/>
      <c r="QG31" s="87"/>
      <c r="QH31" s="87"/>
      <c r="QI31" s="87"/>
      <c r="QJ31" s="87"/>
      <c r="QK31" s="87"/>
      <c r="QL31" s="87"/>
      <c r="QM31" s="87"/>
      <c r="QN31" s="87"/>
      <c r="QO31" s="87"/>
      <c r="QP31" s="87"/>
      <c r="QQ31" s="87"/>
      <c r="QR31" s="87"/>
      <c r="QS31" s="87"/>
      <c r="QT31" s="87"/>
      <c r="QU31" s="87"/>
      <c r="QV31" s="87"/>
      <c r="QW31" s="87"/>
      <c r="QX31" s="87"/>
      <c r="QY31" s="87"/>
      <c r="QZ31" s="87"/>
      <c r="RA31" s="87"/>
      <c r="RB31" s="87"/>
      <c r="RC31" s="87"/>
      <c r="RD31" s="87"/>
      <c r="RE31" s="87"/>
      <c r="RF31" s="87"/>
      <c r="RG31" s="87"/>
      <c r="RH31" s="87"/>
      <c r="RI31" s="87"/>
      <c r="RJ31" s="87"/>
      <c r="RK31" s="87"/>
      <c r="RL31" s="87"/>
      <c r="RM31" s="87"/>
      <c r="RN31" s="87"/>
      <c r="RO31" s="87"/>
      <c r="RP31" s="87"/>
      <c r="RQ31" s="87"/>
      <c r="RR31" s="87"/>
      <c r="RS31" s="87"/>
      <c r="RT31" s="87"/>
      <c r="RU31" s="87"/>
      <c r="RV31" s="87"/>
      <c r="RW31" s="87"/>
      <c r="RX31" s="87"/>
      <c r="RY31" s="87"/>
      <c r="RZ31" s="87"/>
      <c r="SA31" s="87"/>
      <c r="SB31" s="87"/>
      <c r="SC31" s="87"/>
      <c r="SD31" s="87"/>
      <c r="SE31" s="87"/>
      <c r="SF31" s="87"/>
      <c r="SG31" s="87"/>
      <c r="SH31" s="87"/>
      <c r="SI31" s="87"/>
      <c r="SJ31" s="87"/>
      <c r="SK31" s="87"/>
      <c r="SL31" s="87"/>
      <c r="SM31" s="87"/>
      <c r="SN31" s="87"/>
      <c r="SO31" s="87"/>
      <c r="SP31" s="87"/>
      <c r="SQ31" s="87"/>
      <c r="SR31" s="87"/>
      <c r="SS31" s="87"/>
      <c r="ST31" s="87"/>
      <c r="SU31" s="87"/>
      <c r="SV31" s="87"/>
      <c r="SW31" s="87"/>
      <c r="SX31" s="87"/>
      <c r="SY31" s="87"/>
      <c r="SZ31" s="87"/>
      <c r="TA31" s="87"/>
      <c r="TB31" s="87"/>
      <c r="TC31" s="87"/>
      <c r="TD31" s="87"/>
      <c r="TE31" s="87"/>
      <c r="TF31" s="87"/>
      <c r="TG31" s="87"/>
      <c r="TH31" s="87"/>
      <c r="TI31" s="87"/>
      <c r="TJ31" s="87"/>
      <c r="TK31" s="87"/>
      <c r="TL31" s="87"/>
      <c r="TM31" s="87"/>
      <c r="TN31" s="87"/>
      <c r="TO31" s="87"/>
      <c r="TP31" s="87"/>
      <c r="TQ31" s="87"/>
      <c r="TR31" s="87"/>
      <c r="TS31" s="87"/>
      <c r="TT31" s="87"/>
      <c r="TU31" s="87"/>
      <c r="TV31" s="87"/>
      <c r="TW31" s="87"/>
      <c r="TX31" s="87"/>
      <c r="TY31" s="87"/>
      <c r="TZ31" s="87"/>
      <c r="UA31" s="87"/>
      <c r="UB31" s="87"/>
      <c r="UC31" s="87"/>
      <c r="UD31" s="87"/>
      <c r="UE31" s="87"/>
      <c r="UF31" s="87"/>
      <c r="UG31" s="87"/>
      <c r="UH31" s="87"/>
      <c r="UI31" s="87"/>
      <c r="UJ31" s="87"/>
      <c r="UK31" s="87"/>
      <c r="UL31" s="87"/>
      <c r="UM31" s="87"/>
      <c r="UN31" s="87"/>
      <c r="UO31" s="87"/>
      <c r="UP31" s="87"/>
      <c r="UQ31" s="87"/>
      <c r="UR31" s="87"/>
      <c r="US31" s="87"/>
      <c r="UT31" s="87"/>
      <c r="UU31" s="87"/>
      <c r="UV31" s="87"/>
      <c r="UW31" s="87"/>
      <c r="UX31" s="87"/>
      <c r="UY31" s="87"/>
      <c r="UZ31" s="87"/>
      <c r="VA31" s="87"/>
      <c r="VB31" s="87"/>
      <c r="VC31" s="87"/>
      <c r="VD31" s="87"/>
      <c r="VE31" s="87"/>
      <c r="VF31" s="87"/>
      <c r="VG31" s="87"/>
      <c r="VH31" s="87"/>
      <c r="VI31" s="87"/>
      <c r="VJ31" s="87"/>
      <c r="VK31" s="87"/>
      <c r="VL31" s="87"/>
      <c r="VM31" s="87"/>
      <c r="VN31" s="87"/>
      <c r="VO31" s="87"/>
      <c r="VP31" s="87"/>
      <c r="VQ31" s="87"/>
      <c r="VR31" s="87"/>
      <c r="VS31" s="87"/>
      <c r="VT31" s="87"/>
      <c r="VU31" s="87"/>
      <c r="VV31" s="87"/>
      <c r="VW31" s="87"/>
      <c r="VX31" s="87"/>
      <c r="VY31" s="87"/>
      <c r="VZ31" s="87"/>
      <c r="WA31" s="87"/>
      <c r="WB31" s="87"/>
      <c r="WC31" s="87"/>
      <c r="WD31" s="87"/>
      <c r="WE31" s="87"/>
      <c r="WF31" s="87"/>
      <c r="WG31" s="87"/>
      <c r="WH31" s="87"/>
      <c r="WI31" s="87"/>
      <c r="WJ31" s="87"/>
      <c r="WK31" s="87"/>
      <c r="WL31" s="87"/>
      <c r="WM31" s="87"/>
      <c r="WN31" s="87"/>
      <c r="WO31" s="87"/>
      <c r="WP31" s="87"/>
      <c r="WQ31" s="87"/>
      <c r="WR31" s="87"/>
      <c r="WS31" s="87"/>
      <c r="WT31" s="87"/>
      <c r="WU31" s="87"/>
      <c r="WV31" s="87"/>
      <c r="WW31" s="87"/>
      <c r="WX31" s="87"/>
      <c r="WY31" s="87"/>
      <c r="WZ31" s="87"/>
      <c r="XA31" s="87"/>
      <c r="XB31" s="87"/>
      <c r="XC31" s="87"/>
      <c r="XD31" s="87"/>
      <c r="XE31" s="87"/>
      <c r="XF31" s="87"/>
      <c r="XG31" s="87"/>
      <c r="XH31" s="87"/>
      <c r="XI31" s="87"/>
      <c r="XJ31" s="87"/>
      <c r="XK31" s="87"/>
      <c r="XL31" s="87"/>
      <c r="XM31" s="87"/>
      <c r="XN31" s="87"/>
      <c r="XO31" s="87"/>
      <c r="XP31" s="87"/>
      <c r="XQ31" s="87"/>
      <c r="XR31" s="87"/>
      <c r="XS31" s="87"/>
      <c r="XT31" s="87"/>
      <c r="XU31" s="87"/>
      <c r="XV31" s="87"/>
      <c r="XW31" s="87"/>
      <c r="XX31" s="87"/>
      <c r="XY31" s="87"/>
      <c r="XZ31" s="87"/>
      <c r="YA31" s="87"/>
      <c r="YB31" s="87"/>
      <c r="YC31" s="87"/>
      <c r="YD31" s="87"/>
      <c r="YE31" s="87"/>
      <c r="YF31" s="87"/>
      <c r="YG31" s="87"/>
      <c r="YH31" s="87"/>
      <c r="YI31" s="87"/>
      <c r="YJ31" s="87"/>
      <c r="YK31" s="87"/>
      <c r="YL31" s="87"/>
      <c r="YM31" s="87"/>
      <c r="YN31" s="87"/>
      <c r="YO31" s="87"/>
      <c r="YP31" s="87"/>
      <c r="YQ31" s="87"/>
      <c r="YR31" s="87"/>
      <c r="YS31" s="87"/>
      <c r="YT31" s="87"/>
      <c r="YU31" s="87"/>
      <c r="YV31" s="87"/>
      <c r="YW31" s="87"/>
      <c r="YX31" s="87"/>
      <c r="YY31" s="87"/>
      <c r="YZ31" s="87"/>
      <c r="ZA31" s="87"/>
      <c r="ZB31" s="87"/>
      <c r="ZC31" s="87"/>
      <c r="ZD31" s="87"/>
      <c r="ZE31" s="87"/>
      <c r="ZF31" s="87"/>
      <c r="ZG31" s="87"/>
      <c r="ZH31" s="87"/>
      <c r="ZI31" s="87"/>
      <c r="ZJ31" s="87"/>
      <c r="ZK31" s="87"/>
      <c r="ZL31" s="87"/>
      <c r="ZM31" s="87"/>
      <c r="ZN31" s="87"/>
      <c r="ZO31" s="87"/>
      <c r="ZP31" s="87"/>
      <c r="ZQ31" s="87"/>
      <c r="ZR31" s="87"/>
      <c r="ZS31" s="87"/>
      <c r="ZT31" s="87"/>
      <c r="ZU31" s="87"/>
      <c r="ZV31" s="87"/>
      <c r="ZW31" s="87"/>
      <c r="ZX31" s="87"/>
      <c r="ZY31" s="87"/>
      <c r="ZZ31" s="87"/>
      <c r="AAA31" s="87"/>
      <c r="AAB31" s="87"/>
      <c r="AAC31" s="87"/>
      <c r="AAD31" s="87"/>
      <c r="AAE31" s="87"/>
      <c r="AAF31" s="87"/>
      <c r="AAG31" s="87"/>
      <c r="AAH31" s="87"/>
      <c r="AAI31" s="87"/>
      <c r="AAJ31" s="87"/>
      <c r="AAK31" s="87"/>
      <c r="AAL31" s="87"/>
      <c r="AAM31" s="87"/>
      <c r="AAN31" s="87"/>
      <c r="AAO31" s="87"/>
      <c r="AAP31" s="87"/>
      <c r="AAQ31" s="87"/>
      <c r="AAR31" s="87"/>
      <c r="AAS31" s="87"/>
      <c r="AAT31" s="87"/>
      <c r="AAU31" s="87"/>
      <c r="AAV31" s="87"/>
      <c r="AAW31" s="87"/>
      <c r="AAX31" s="87"/>
      <c r="AAY31" s="87"/>
      <c r="AAZ31" s="87"/>
      <c r="ABA31" s="87"/>
      <c r="ABB31" s="87"/>
      <c r="ABC31" s="87"/>
      <c r="ABD31" s="87"/>
      <c r="ABE31" s="87"/>
      <c r="ABF31" s="87"/>
      <c r="ABG31" s="87"/>
      <c r="ABH31" s="87"/>
      <c r="ABI31" s="87"/>
      <c r="ABJ31" s="87"/>
      <c r="ABK31" s="87"/>
      <c r="ABL31" s="87"/>
      <c r="ABM31" s="87"/>
      <c r="ABN31" s="87"/>
      <c r="ABO31" s="87"/>
      <c r="ABP31" s="87"/>
      <c r="ABQ31" s="87"/>
      <c r="ABR31" s="87"/>
      <c r="ABS31" s="87"/>
      <c r="ABT31" s="87"/>
      <c r="ABU31" s="87"/>
      <c r="ABV31" s="87"/>
      <c r="ABW31" s="87"/>
      <c r="ABX31" s="87"/>
      <c r="ABY31" s="87"/>
      <c r="ABZ31" s="87"/>
      <c r="ACA31" s="87"/>
      <c r="ACB31" s="87"/>
      <c r="ACC31" s="87"/>
      <c r="ACD31" s="87"/>
      <c r="ACE31" s="87"/>
      <c r="ACF31" s="87"/>
      <c r="ACG31" s="87"/>
      <c r="ACH31" s="87"/>
      <c r="ACI31" s="87"/>
      <c r="ACJ31" s="87"/>
      <c r="ACK31" s="87"/>
      <c r="ACL31" s="87"/>
      <c r="ACM31" s="87"/>
      <c r="ACN31" s="87"/>
      <c r="ACO31" s="87"/>
      <c r="ACP31" s="87"/>
      <c r="ACQ31" s="87"/>
      <c r="ACR31" s="87"/>
      <c r="ACS31" s="87"/>
      <c r="ACT31" s="87"/>
      <c r="ACU31" s="87"/>
      <c r="ACV31" s="87"/>
      <c r="ACW31" s="87"/>
      <c r="ACX31" s="87"/>
      <c r="ACY31" s="87"/>
      <c r="ACZ31" s="87"/>
      <c r="ADA31" s="87"/>
      <c r="ADB31" s="87"/>
      <c r="ADC31" s="87"/>
      <c r="ADD31" s="87"/>
      <c r="ADE31" s="87"/>
      <c r="ADF31" s="87"/>
      <c r="ADG31" s="87"/>
      <c r="ADH31" s="87"/>
      <c r="ADI31" s="87"/>
      <c r="ADJ31" s="87"/>
      <c r="ADK31" s="87"/>
      <c r="ADL31" s="87"/>
      <c r="ADM31" s="87"/>
      <c r="ADN31" s="87"/>
      <c r="ADO31" s="87"/>
      <c r="ADP31" s="87"/>
      <c r="ADQ31" s="87"/>
      <c r="ADR31" s="87"/>
      <c r="ADS31" s="87"/>
      <c r="ADT31" s="87"/>
      <c r="ADU31" s="87"/>
      <c r="ADV31" s="87"/>
      <c r="ADW31" s="87"/>
      <c r="ADX31" s="87"/>
      <c r="ADY31" s="87"/>
      <c r="ADZ31" s="87"/>
      <c r="AEA31" s="87"/>
      <c r="AEB31" s="87"/>
      <c r="AEC31" s="87"/>
      <c r="AED31" s="87"/>
      <c r="AEE31" s="87"/>
      <c r="AEF31" s="87"/>
      <c r="AEG31" s="87"/>
      <c r="AEH31" s="87"/>
      <c r="AEI31" s="87"/>
      <c r="AEJ31" s="87"/>
      <c r="AEK31" s="87"/>
      <c r="AEL31" s="87"/>
      <c r="AEM31" s="87"/>
      <c r="AEN31" s="87"/>
      <c r="AEO31" s="87"/>
      <c r="AEP31" s="87"/>
      <c r="AEQ31" s="87"/>
      <c r="AER31" s="87"/>
      <c r="AES31" s="87"/>
      <c r="AET31" s="87"/>
      <c r="AEU31" s="87"/>
      <c r="AEV31" s="87"/>
      <c r="AEW31" s="87"/>
      <c r="AEX31" s="87"/>
      <c r="AEY31" s="87"/>
      <c r="AEZ31" s="87"/>
      <c r="AFA31" s="87"/>
      <c r="AFB31" s="87"/>
      <c r="AFC31" s="87"/>
      <c r="AFD31" s="87"/>
      <c r="AFE31" s="87"/>
      <c r="AFF31" s="87"/>
      <c r="AFG31" s="87"/>
      <c r="AFH31" s="87"/>
      <c r="AFI31" s="87"/>
      <c r="AFJ31" s="87"/>
      <c r="AFK31" s="87"/>
      <c r="AFL31" s="87"/>
      <c r="AFM31" s="87"/>
      <c r="AFN31" s="87"/>
      <c r="AFO31" s="87"/>
      <c r="AFP31" s="87"/>
      <c r="AFQ31" s="87"/>
      <c r="AFR31" s="87"/>
      <c r="AFS31" s="87"/>
      <c r="AFT31" s="87"/>
      <c r="AFU31" s="87"/>
      <c r="AFV31" s="87"/>
      <c r="AFW31" s="87"/>
      <c r="AFX31" s="87"/>
      <c r="AFY31" s="87"/>
      <c r="AFZ31" s="87"/>
      <c r="AGA31" s="87"/>
      <c r="AGB31" s="87"/>
      <c r="AGC31" s="87"/>
      <c r="AGD31" s="87"/>
      <c r="AGE31" s="87"/>
      <c r="AGF31" s="87"/>
      <c r="AGG31" s="87"/>
      <c r="AGH31" s="87"/>
      <c r="AGI31" s="87"/>
      <c r="AGJ31" s="87"/>
      <c r="AGK31" s="87"/>
      <c r="AGL31" s="87"/>
      <c r="AGM31" s="87"/>
      <c r="AGN31" s="87"/>
      <c r="AGO31" s="87"/>
      <c r="AGP31" s="87"/>
      <c r="AGQ31" s="87"/>
      <c r="AGR31" s="87"/>
      <c r="AGS31" s="87"/>
      <c r="AGT31" s="87"/>
      <c r="AGU31" s="87"/>
      <c r="AGV31" s="87"/>
      <c r="AGW31" s="87"/>
      <c r="AGX31" s="87"/>
      <c r="AGY31" s="87"/>
      <c r="AGZ31" s="87"/>
      <c r="AHA31" s="87"/>
      <c r="AHB31" s="87"/>
      <c r="AHC31" s="87"/>
      <c r="AHD31" s="87"/>
      <c r="AHE31" s="87"/>
      <c r="AHF31" s="87"/>
      <c r="AHG31" s="87"/>
      <c r="AHH31" s="87"/>
      <c r="AHI31" s="87"/>
      <c r="AHJ31" s="87"/>
      <c r="AHK31" s="87"/>
      <c r="AHL31" s="87"/>
      <c r="AHM31" s="87"/>
      <c r="AHN31" s="87"/>
      <c r="AHO31" s="87"/>
      <c r="AHP31" s="87"/>
      <c r="AHQ31" s="87"/>
      <c r="AHR31" s="87"/>
      <c r="AHS31" s="87"/>
      <c r="AHT31" s="87"/>
      <c r="AHU31" s="87"/>
      <c r="AHV31" s="87"/>
      <c r="AHW31" s="87"/>
      <c r="AHX31" s="87"/>
      <c r="AHY31" s="87"/>
      <c r="AHZ31" s="87"/>
      <c r="AIA31" s="87"/>
      <c r="AIB31" s="87"/>
      <c r="AIC31" s="87"/>
      <c r="AID31" s="87"/>
      <c r="AIE31" s="87"/>
      <c r="AIF31" s="87"/>
      <c r="AIG31" s="87"/>
      <c r="AIH31" s="87"/>
      <c r="AII31" s="87"/>
      <c r="AIJ31" s="87"/>
      <c r="AIK31" s="87"/>
      <c r="AIL31" s="87"/>
      <c r="AIM31" s="87"/>
      <c r="AIN31" s="87"/>
      <c r="AIO31" s="87"/>
      <c r="AIP31" s="87"/>
      <c r="AIQ31" s="87"/>
      <c r="AIR31" s="87"/>
      <c r="AIS31" s="87"/>
      <c r="AIT31" s="87"/>
      <c r="AIU31" s="87"/>
      <c r="AIV31" s="87"/>
      <c r="AIW31" s="87"/>
      <c r="AIX31" s="87"/>
      <c r="AIY31" s="87"/>
      <c r="AIZ31" s="87"/>
      <c r="AJA31" s="87"/>
      <c r="AJB31" s="87"/>
      <c r="AJC31" s="87"/>
      <c r="AJD31" s="87"/>
      <c r="AJE31" s="87"/>
      <c r="AJF31" s="87"/>
      <c r="AJG31" s="87"/>
      <c r="AJH31" s="87"/>
      <c r="AJI31" s="87"/>
      <c r="AJJ31" s="87"/>
      <c r="AJK31" s="87"/>
      <c r="AJL31" s="87"/>
      <c r="AJM31" s="87"/>
      <c r="AJN31" s="87"/>
      <c r="AJO31" s="87"/>
      <c r="AJP31" s="87"/>
      <c r="AJQ31" s="87"/>
      <c r="AJR31" s="87"/>
      <c r="AJS31" s="87"/>
      <c r="AJT31" s="87"/>
      <c r="AJU31" s="87"/>
      <c r="AJV31" s="87"/>
      <c r="AJW31" s="87"/>
      <c r="AJX31" s="87"/>
      <c r="AJY31" s="87"/>
      <c r="AJZ31" s="87"/>
      <c r="AKA31" s="87"/>
      <c r="AKB31" s="87"/>
      <c r="AKC31" s="87"/>
      <c r="AKD31" s="87"/>
      <c r="AKE31" s="87"/>
      <c r="AKF31" s="87"/>
      <c r="AKG31" s="87"/>
      <c r="AKH31" s="87"/>
      <c r="AKI31" s="87"/>
      <c r="AKJ31" s="87"/>
      <c r="AKK31" s="87"/>
      <c r="AKL31" s="87"/>
      <c r="AKM31" s="87"/>
      <c r="AKN31" s="87"/>
      <c r="AKO31" s="87"/>
      <c r="AKP31" s="87"/>
      <c r="AKQ31" s="87"/>
      <c r="AKR31" s="87"/>
      <c r="AKS31" s="87"/>
      <c r="AKT31" s="87"/>
      <c r="AKU31" s="87"/>
      <c r="AKV31" s="87"/>
      <c r="AKW31" s="87"/>
      <c r="AKX31" s="87"/>
      <c r="AKY31" s="87"/>
      <c r="AKZ31" s="87"/>
      <c r="ALA31" s="87"/>
      <c r="ALB31" s="87"/>
      <c r="ALC31" s="87"/>
    </row>
    <row r="32" spans="1:991" ht="13.5" customHeight="1" x14ac:dyDescent="0.2">
      <c r="A32" s="266" t="s">
        <v>136</v>
      </c>
      <c r="B32" s="87" t="s">
        <v>872</v>
      </c>
      <c r="C32" s="102"/>
      <c r="D32" s="102"/>
      <c r="I32" s="102"/>
      <c r="K32" s="389"/>
      <c r="L32" s="389"/>
      <c r="N32" s="390"/>
      <c r="O32" s="391"/>
      <c r="P32" s="391"/>
      <c r="Q32" s="390">
        <v>1</v>
      </c>
      <c r="R32" s="390"/>
      <c r="S32" s="391"/>
      <c r="T32" s="391"/>
      <c r="V32" s="267"/>
      <c r="W32" s="390"/>
      <c r="X32" s="27" t="s">
        <v>1659</v>
      </c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  <c r="IN32" s="87"/>
      <c r="IO32" s="87"/>
      <c r="IP32" s="87"/>
      <c r="IQ32" s="87"/>
      <c r="IR32" s="87"/>
      <c r="IS32" s="87"/>
      <c r="IT32" s="87"/>
      <c r="IU32" s="87"/>
      <c r="IV32" s="87"/>
      <c r="IW32" s="87"/>
      <c r="IX32" s="87"/>
      <c r="IY32" s="87"/>
      <c r="IZ32" s="87"/>
      <c r="JA32" s="87"/>
      <c r="JB32" s="87"/>
      <c r="JC32" s="87"/>
      <c r="JD32" s="87"/>
      <c r="JE32" s="87"/>
      <c r="JF32" s="87"/>
      <c r="JG32" s="87"/>
      <c r="JH32" s="87"/>
      <c r="JI32" s="87"/>
      <c r="JJ32" s="87"/>
      <c r="JK32" s="87"/>
      <c r="JL32" s="87"/>
      <c r="JM32" s="87"/>
      <c r="JN32" s="87"/>
      <c r="JO32" s="87"/>
      <c r="JP32" s="87"/>
      <c r="JQ32" s="87"/>
      <c r="JR32" s="87"/>
      <c r="JS32" s="87"/>
      <c r="JT32" s="87"/>
      <c r="JU32" s="87"/>
      <c r="JV32" s="87"/>
      <c r="JW32" s="87"/>
      <c r="JX32" s="87"/>
      <c r="JY32" s="87"/>
      <c r="JZ32" s="87"/>
      <c r="KA32" s="87"/>
      <c r="KB32" s="87"/>
      <c r="KC32" s="87"/>
      <c r="KD32" s="87"/>
      <c r="KE32" s="87"/>
      <c r="KF32" s="87"/>
      <c r="KG32" s="87"/>
      <c r="KH32" s="87"/>
      <c r="KI32" s="87"/>
      <c r="KJ32" s="87"/>
      <c r="KK32" s="87"/>
      <c r="KL32" s="87"/>
      <c r="KM32" s="87"/>
      <c r="KN32" s="87"/>
      <c r="KO32" s="87"/>
      <c r="KP32" s="87"/>
      <c r="KQ32" s="87"/>
      <c r="KR32" s="87"/>
      <c r="KS32" s="87"/>
      <c r="KT32" s="87"/>
      <c r="KU32" s="87"/>
      <c r="KV32" s="87"/>
      <c r="KW32" s="87"/>
      <c r="KX32" s="87"/>
      <c r="KY32" s="87"/>
      <c r="KZ32" s="87"/>
      <c r="LA32" s="87"/>
      <c r="LB32" s="87"/>
      <c r="LC32" s="87"/>
      <c r="LD32" s="87"/>
      <c r="LE32" s="87"/>
      <c r="LF32" s="87"/>
      <c r="LG32" s="87"/>
      <c r="LH32" s="87"/>
      <c r="LI32" s="87"/>
      <c r="LJ32" s="87"/>
      <c r="LK32" s="87"/>
      <c r="LL32" s="87"/>
      <c r="LM32" s="87"/>
      <c r="LN32" s="87"/>
      <c r="LO32" s="87"/>
      <c r="LP32" s="87"/>
      <c r="LQ32" s="87"/>
      <c r="LR32" s="87"/>
      <c r="LS32" s="87"/>
      <c r="LT32" s="87"/>
      <c r="LU32" s="87"/>
      <c r="LV32" s="87"/>
      <c r="LW32" s="87"/>
      <c r="LX32" s="87"/>
      <c r="LY32" s="87"/>
      <c r="LZ32" s="87"/>
      <c r="MA32" s="87"/>
      <c r="MB32" s="87"/>
      <c r="MC32" s="87"/>
      <c r="MD32" s="87"/>
      <c r="ME32" s="87"/>
      <c r="MF32" s="87"/>
      <c r="MG32" s="87"/>
      <c r="MH32" s="87"/>
      <c r="MI32" s="87"/>
      <c r="MJ32" s="87"/>
      <c r="MK32" s="87"/>
      <c r="ML32" s="87"/>
      <c r="MM32" s="87"/>
      <c r="MN32" s="87"/>
      <c r="MO32" s="87"/>
      <c r="MP32" s="87"/>
      <c r="MQ32" s="87"/>
      <c r="MR32" s="87"/>
      <c r="MS32" s="87"/>
      <c r="MT32" s="87"/>
      <c r="MU32" s="87"/>
      <c r="MV32" s="87"/>
      <c r="MW32" s="87"/>
      <c r="MX32" s="87"/>
      <c r="MY32" s="87"/>
      <c r="MZ32" s="87"/>
      <c r="NA32" s="87"/>
      <c r="NB32" s="87"/>
      <c r="NC32" s="87"/>
      <c r="ND32" s="87"/>
      <c r="NE32" s="87"/>
      <c r="NF32" s="87"/>
      <c r="NG32" s="87"/>
      <c r="NH32" s="87"/>
      <c r="NI32" s="87"/>
      <c r="NJ32" s="87"/>
      <c r="NK32" s="87"/>
      <c r="NL32" s="87"/>
      <c r="NM32" s="87"/>
      <c r="NN32" s="87"/>
      <c r="NO32" s="87"/>
      <c r="NP32" s="87"/>
      <c r="NQ32" s="87"/>
      <c r="NR32" s="87"/>
      <c r="NS32" s="87"/>
      <c r="NT32" s="87"/>
      <c r="NU32" s="87"/>
      <c r="NV32" s="87"/>
      <c r="NW32" s="87"/>
      <c r="NX32" s="87"/>
      <c r="NY32" s="87"/>
      <c r="NZ32" s="87"/>
      <c r="OA32" s="87"/>
      <c r="OB32" s="87"/>
      <c r="OC32" s="87"/>
      <c r="OD32" s="87"/>
      <c r="OE32" s="87"/>
      <c r="OF32" s="87"/>
      <c r="OG32" s="87"/>
      <c r="OH32" s="87"/>
      <c r="OI32" s="87"/>
      <c r="OJ32" s="87"/>
      <c r="OK32" s="87"/>
      <c r="OL32" s="87"/>
      <c r="OM32" s="87"/>
      <c r="ON32" s="87"/>
      <c r="OO32" s="87"/>
      <c r="OP32" s="87"/>
      <c r="OQ32" s="87"/>
      <c r="OR32" s="87"/>
      <c r="OS32" s="87"/>
      <c r="OT32" s="87"/>
      <c r="OU32" s="87"/>
      <c r="OV32" s="87"/>
      <c r="OW32" s="87"/>
      <c r="OX32" s="87"/>
      <c r="OY32" s="87"/>
      <c r="OZ32" s="87"/>
      <c r="PA32" s="87"/>
      <c r="PB32" s="87"/>
      <c r="PC32" s="87"/>
      <c r="PD32" s="87"/>
      <c r="PE32" s="87"/>
      <c r="PF32" s="87"/>
      <c r="PG32" s="87"/>
      <c r="PH32" s="87"/>
      <c r="PI32" s="87"/>
      <c r="PJ32" s="87"/>
      <c r="PK32" s="87"/>
      <c r="PL32" s="87"/>
      <c r="PM32" s="87"/>
      <c r="PN32" s="87"/>
      <c r="PO32" s="87"/>
      <c r="PP32" s="87"/>
      <c r="PQ32" s="87"/>
      <c r="PR32" s="87"/>
      <c r="PS32" s="87"/>
      <c r="PT32" s="87"/>
      <c r="PU32" s="87"/>
      <c r="PV32" s="87"/>
      <c r="PW32" s="87"/>
      <c r="PX32" s="87"/>
      <c r="PY32" s="87"/>
      <c r="PZ32" s="87"/>
      <c r="QA32" s="87"/>
      <c r="QB32" s="87"/>
      <c r="QC32" s="87"/>
      <c r="QD32" s="87"/>
      <c r="QE32" s="87"/>
      <c r="QF32" s="87"/>
      <c r="QG32" s="87"/>
      <c r="QH32" s="87"/>
      <c r="QI32" s="87"/>
      <c r="QJ32" s="87"/>
      <c r="QK32" s="87"/>
      <c r="QL32" s="87"/>
      <c r="QM32" s="87"/>
      <c r="QN32" s="87"/>
      <c r="QO32" s="87"/>
      <c r="QP32" s="87"/>
      <c r="QQ32" s="87"/>
      <c r="QR32" s="87"/>
      <c r="QS32" s="87"/>
      <c r="QT32" s="87"/>
      <c r="QU32" s="87"/>
      <c r="QV32" s="87"/>
      <c r="QW32" s="87"/>
      <c r="QX32" s="87"/>
      <c r="QY32" s="87"/>
      <c r="QZ32" s="87"/>
      <c r="RA32" s="87"/>
      <c r="RB32" s="87"/>
      <c r="RC32" s="87"/>
      <c r="RD32" s="87"/>
      <c r="RE32" s="87"/>
      <c r="RF32" s="87"/>
      <c r="RG32" s="87"/>
      <c r="RH32" s="87"/>
      <c r="RI32" s="87"/>
      <c r="RJ32" s="87"/>
      <c r="RK32" s="87"/>
      <c r="RL32" s="87"/>
      <c r="RM32" s="87"/>
      <c r="RN32" s="87"/>
      <c r="RO32" s="87"/>
      <c r="RP32" s="87"/>
      <c r="RQ32" s="87"/>
      <c r="RR32" s="87"/>
      <c r="RS32" s="87"/>
      <c r="RT32" s="87"/>
      <c r="RU32" s="87"/>
      <c r="RV32" s="87"/>
      <c r="RW32" s="87"/>
      <c r="RX32" s="87"/>
      <c r="RY32" s="87"/>
      <c r="RZ32" s="87"/>
      <c r="SA32" s="87"/>
      <c r="SB32" s="87"/>
      <c r="SC32" s="87"/>
      <c r="SD32" s="87"/>
      <c r="SE32" s="87"/>
      <c r="SF32" s="87"/>
      <c r="SG32" s="87"/>
      <c r="SH32" s="87"/>
      <c r="SI32" s="87"/>
      <c r="SJ32" s="87"/>
      <c r="SK32" s="87"/>
      <c r="SL32" s="87"/>
      <c r="SM32" s="87"/>
      <c r="SN32" s="87"/>
      <c r="SO32" s="87"/>
      <c r="SP32" s="87"/>
      <c r="SQ32" s="87"/>
      <c r="SR32" s="87"/>
      <c r="SS32" s="87"/>
      <c r="ST32" s="87"/>
      <c r="SU32" s="87"/>
      <c r="SV32" s="87"/>
      <c r="SW32" s="87"/>
      <c r="SX32" s="87"/>
      <c r="SY32" s="87"/>
      <c r="SZ32" s="87"/>
      <c r="TA32" s="87"/>
      <c r="TB32" s="87"/>
      <c r="TC32" s="87"/>
      <c r="TD32" s="87"/>
      <c r="TE32" s="87"/>
      <c r="TF32" s="87"/>
      <c r="TG32" s="87"/>
      <c r="TH32" s="87"/>
      <c r="TI32" s="87"/>
      <c r="TJ32" s="87"/>
      <c r="TK32" s="87"/>
      <c r="TL32" s="87"/>
      <c r="TM32" s="87"/>
      <c r="TN32" s="87"/>
      <c r="TO32" s="87"/>
      <c r="TP32" s="87"/>
      <c r="TQ32" s="87"/>
      <c r="TR32" s="87"/>
      <c r="TS32" s="87"/>
      <c r="TT32" s="87"/>
      <c r="TU32" s="87"/>
      <c r="TV32" s="87"/>
      <c r="TW32" s="87"/>
      <c r="TX32" s="87"/>
      <c r="TY32" s="87"/>
      <c r="TZ32" s="87"/>
      <c r="UA32" s="87"/>
      <c r="UB32" s="87"/>
      <c r="UC32" s="87"/>
      <c r="UD32" s="87"/>
      <c r="UE32" s="87"/>
      <c r="UF32" s="87"/>
      <c r="UG32" s="87"/>
      <c r="UH32" s="87"/>
      <c r="UI32" s="87"/>
      <c r="UJ32" s="87"/>
      <c r="UK32" s="87"/>
      <c r="UL32" s="87"/>
      <c r="UM32" s="87"/>
      <c r="UN32" s="87"/>
      <c r="UO32" s="87"/>
      <c r="UP32" s="87"/>
      <c r="UQ32" s="87"/>
      <c r="UR32" s="87"/>
      <c r="US32" s="87"/>
      <c r="UT32" s="87"/>
      <c r="UU32" s="87"/>
      <c r="UV32" s="87"/>
      <c r="UW32" s="87"/>
      <c r="UX32" s="87"/>
      <c r="UY32" s="87"/>
      <c r="UZ32" s="87"/>
      <c r="VA32" s="87"/>
      <c r="VB32" s="87"/>
      <c r="VC32" s="87"/>
      <c r="VD32" s="87"/>
      <c r="VE32" s="87"/>
      <c r="VF32" s="87"/>
      <c r="VG32" s="87"/>
      <c r="VH32" s="87"/>
      <c r="VI32" s="87"/>
      <c r="VJ32" s="87"/>
      <c r="VK32" s="87"/>
      <c r="VL32" s="87"/>
      <c r="VM32" s="87"/>
      <c r="VN32" s="87"/>
      <c r="VO32" s="87"/>
      <c r="VP32" s="87"/>
      <c r="VQ32" s="87"/>
      <c r="VR32" s="87"/>
      <c r="VS32" s="87"/>
      <c r="VT32" s="87"/>
      <c r="VU32" s="87"/>
      <c r="VV32" s="87"/>
      <c r="VW32" s="87"/>
      <c r="VX32" s="87"/>
      <c r="VY32" s="87"/>
      <c r="VZ32" s="87"/>
      <c r="WA32" s="87"/>
      <c r="WB32" s="87"/>
      <c r="WC32" s="87"/>
      <c r="WD32" s="87"/>
      <c r="WE32" s="87"/>
      <c r="WF32" s="87"/>
      <c r="WG32" s="87"/>
      <c r="WH32" s="87"/>
      <c r="WI32" s="87"/>
      <c r="WJ32" s="87"/>
      <c r="WK32" s="87"/>
      <c r="WL32" s="87"/>
      <c r="WM32" s="87"/>
      <c r="WN32" s="87"/>
      <c r="WO32" s="87"/>
      <c r="WP32" s="87"/>
      <c r="WQ32" s="87"/>
      <c r="WR32" s="87"/>
      <c r="WS32" s="87"/>
      <c r="WT32" s="87"/>
      <c r="WU32" s="87"/>
      <c r="WV32" s="87"/>
      <c r="WW32" s="87"/>
      <c r="WX32" s="87"/>
      <c r="WY32" s="87"/>
      <c r="WZ32" s="87"/>
      <c r="XA32" s="87"/>
      <c r="XB32" s="87"/>
      <c r="XC32" s="87"/>
      <c r="XD32" s="87"/>
      <c r="XE32" s="87"/>
      <c r="XF32" s="87"/>
      <c r="XG32" s="87"/>
      <c r="XH32" s="87"/>
      <c r="XI32" s="87"/>
      <c r="XJ32" s="87"/>
      <c r="XK32" s="87"/>
      <c r="XL32" s="87"/>
      <c r="XM32" s="87"/>
      <c r="XN32" s="87"/>
      <c r="XO32" s="87"/>
      <c r="XP32" s="87"/>
      <c r="XQ32" s="87"/>
      <c r="XR32" s="87"/>
      <c r="XS32" s="87"/>
      <c r="XT32" s="87"/>
      <c r="XU32" s="87"/>
      <c r="XV32" s="87"/>
      <c r="XW32" s="87"/>
      <c r="XX32" s="87"/>
      <c r="XY32" s="87"/>
      <c r="XZ32" s="87"/>
      <c r="YA32" s="87"/>
      <c r="YB32" s="87"/>
      <c r="YC32" s="87"/>
      <c r="YD32" s="87"/>
      <c r="YE32" s="87"/>
      <c r="YF32" s="87"/>
      <c r="YG32" s="87"/>
      <c r="YH32" s="87"/>
      <c r="YI32" s="87"/>
      <c r="YJ32" s="87"/>
      <c r="YK32" s="87"/>
      <c r="YL32" s="87"/>
      <c r="YM32" s="87"/>
      <c r="YN32" s="87"/>
      <c r="YO32" s="87"/>
      <c r="YP32" s="87"/>
      <c r="YQ32" s="87"/>
      <c r="YR32" s="87"/>
      <c r="YS32" s="87"/>
      <c r="YT32" s="87"/>
      <c r="YU32" s="87"/>
      <c r="YV32" s="87"/>
      <c r="YW32" s="87"/>
      <c r="YX32" s="87"/>
      <c r="YY32" s="87"/>
      <c r="YZ32" s="87"/>
      <c r="ZA32" s="87"/>
      <c r="ZB32" s="87"/>
      <c r="ZC32" s="87"/>
      <c r="ZD32" s="87"/>
      <c r="ZE32" s="87"/>
      <c r="ZF32" s="87"/>
      <c r="ZG32" s="87"/>
      <c r="ZH32" s="87"/>
      <c r="ZI32" s="87"/>
      <c r="ZJ32" s="87"/>
      <c r="ZK32" s="87"/>
      <c r="ZL32" s="87"/>
      <c r="ZM32" s="87"/>
      <c r="ZN32" s="87"/>
      <c r="ZO32" s="87"/>
      <c r="ZP32" s="87"/>
      <c r="ZQ32" s="87"/>
      <c r="ZR32" s="87"/>
      <c r="ZS32" s="87"/>
      <c r="ZT32" s="87"/>
      <c r="ZU32" s="87"/>
      <c r="ZV32" s="87"/>
      <c r="ZW32" s="87"/>
      <c r="ZX32" s="87"/>
      <c r="ZY32" s="87"/>
      <c r="ZZ32" s="87"/>
      <c r="AAA32" s="87"/>
      <c r="AAB32" s="87"/>
      <c r="AAC32" s="87"/>
      <c r="AAD32" s="87"/>
      <c r="AAE32" s="87"/>
      <c r="AAF32" s="87"/>
      <c r="AAG32" s="87"/>
      <c r="AAH32" s="87"/>
      <c r="AAI32" s="87"/>
      <c r="AAJ32" s="87"/>
      <c r="AAK32" s="87"/>
      <c r="AAL32" s="87"/>
      <c r="AAM32" s="87"/>
      <c r="AAN32" s="87"/>
      <c r="AAO32" s="87"/>
      <c r="AAP32" s="87"/>
      <c r="AAQ32" s="87"/>
      <c r="AAR32" s="87"/>
      <c r="AAS32" s="87"/>
      <c r="AAT32" s="87"/>
      <c r="AAU32" s="87"/>
      <c r="AAV32" s="87"/>
      <c r="AAW32" s="87"/>
      <c r="AAX32" s="87"/>
      <c r="AAY32" s="87"/>
      <c r="AAZ32" s="87"/>
      <c r="ABA32" s="87"/>
      <c r="ABB32" s="87"/>
      <c r="ABC32" s="87"/>
      <c r="ABD32" s="87"/>
      <c r="ABE32" s="87"/>
      <c r="ABF32" s="87"/>
      <c r="ABG32" s="87"/>
      <c r="ABH32" s="87"/>
      <c r="ABI32" s="87"/>
      <c r="ABJ32" s="87"/>
      <c r="ABK32" s="87"/>
      <c r="ABL32" s="87"/>
      <c r="ABM32" s="87"/>
      <c r="ABN32" s="87"/>
      <c r="ABO32" s="87"/>
      <c r="ABP32" s="87"/>
      <c r="ABQ32" s="87"/>
      <c r="ABR32" s="87"/>
      <c r="ABS32" s="87"/>
      <c r="ABT32" s="87"/>
      <c r="ABU32" s="87"/>
      <c r="ABV32" s="87"/>
      <c r="ABW32" s="87"/>
      <c r="ABX32" s="87"/>
      <c r="ABY32" s="87"/>
      <c r="ABZ32" s="87"/>
      <c r="ACA32" s="87"/>
      <c r="ACB32" s="87"/>
      <c r="ACC32" s="87"/>
      <c r="ACD32" s="87"/>
      <c r="ACE32" s="87"/>
      <c r="ACF32" s="87"/>
      <c r="ACG32" s="87"/>
      <c r="ACH32" s="87"/>
      <c r="ACI32" s="87"/>
      <c r="ACJ32" s="87"/>
      <c r="ACK32" s="87"/>
      <c r="ACL32" s="87"/>
      <c r="ACM32" s="87"/>
      <c r="ACN32" s="87"/>
      <c r="ACO32" s="87"/>
      <c r="ACP32" s="87"/>
      <c r="ACQ32" s="87"/>
      <c r="ACR32" s="87"/>
      <c r="ACS32" s="87"/>
      <c r="ACT32" s="87"/>
      <c r="ACU32" s="87"/>
      <c r="ACV32" s="87"/>
      <c r="ACW32" s="87"/>
      <c r="ACX32" s="87"/>
      <c r="ACY32" s="87"/>
      <c r="ACZ32" s="87"/>
      <c r="ADA32" s="87"/>
      <c r="ADB32" s="87"/>
      <c r="ADC32" s="87"/>
      <c r="ADD32" s="87"/>
      <c r="ADE32" s="87"/>
      <c r="ADF32" s="87"/>
      <c r="ADG32" s="87"/>
      <c r="ADH32" s="87"/>
      <c r="ADI32" s="87"/>
      <c r="ADJ32" s="87"/>
      <c r="ADK32" s="87"/>
      <c r="ADL32" s="87"/>
      <c r="ADM32" s="87"/>
      <c r="ADN32" s="87"/>
      <c r="ADO32" s="87"/>
      <c r="ADP32" s="87"/>
      <c r="ADQ32" s="87"/>
      <c r="ADR32" s="87"/>
      <c r="ADS32" s="87"/>
      <c r="ADT32" s="87"/>
      <c r="ADU32" s="87"/>
      <c r="ADV32" s="87"/>
      <c r="ADW32" s="87"/>
      <c r="ADX32" s="87"/>
      <c r="ADY32" s="87"/>
      <c r="ADZ32" s="87"/>
      <c r="AEA32" s="87"/>
      <c r="AEB32" s="87"/>
      <c r="AEC32" s="87"/>
      <c r="AED32" s="87"/>
      <c r="AEE32" s="87"/>
      <c r="AEF32" s="87"/>
      <c r="AEG32" s="87"/>
      <c r="AEH32" s="87"/>
      <c r="AEI32" s="87"/>
      <c r="AEJ32" s="87"/>
      <c r="AEK32" s="87"/>
      <c r="AEL32" s="87"/>
      <c r="AEM32" s="87"/>
      <c r="AEN32" s="87"/>
      <c r="AEO32" s="87"/>
      <c r="AEP32" s="87"/>
      <c r="AEQ32" s="87"/>
      <c r="AER32" s="87"/>
      <c r="AES32" s="87"/>
      <c r="AET32" s="87"/>
      <c r="AEU32" s="87"/>
      <c r="AEV32" s="87"/>
      <c r="AEW32" s="87"/>
      <c r="AEX32" s="87"/>
      <c r="AEY32" s="87"/>
      <c r="AEZ32" s="87"/>
      <c r="AFA32" s="87"/>
      <c r="AFB32" s="87"/>
      <c r="AFC32" s="87"/>
      <c r="AFD32" s="87"/>
      <c r="AFE32" s="87"/>
      <c r="AFF32" s="87"/>
      <c r="AFG32" s="87"/>
      <c r="AFH32" s="87"/>
      <c r="AFI32" s="87"/>
      <c r="AFJ32" s="87"/>
      <c r="AFK32" s="87"/>
      <c r="AFL32" s="87"/>
      <c r="AFM32" s="87"/>
      <c r="AFN32" s="87"/>
      <c r="AFO32" s="87"/>
      <c r="AFP32" s="87"/>
      <c r="AFQ32" s="87"/>
      <c r="AFR32" s="87"/>
      <c r="AFS32" s="87"/>
      <c r="AFT32" s="87"/>
      <c r="AFU32" s="87"/>
      <c r="AFV32" s="87"/>
      <c r="AFW32" s="87"/>
      <c r="AFX32" s="87"/>
      <c r="AFY32" s="87"/>
      <c r="AFZ32" s="87"/>
      <c r="AGA32" s="87"/>
      <c r="AGB32" s="87"/>
      <c r="AGC32" s="87"/>
      <c r="AGD32" s="87"/>
      <c r="AGE32" s="87"/>
      <c r="AGF32" s="87"/>
      <c r="AGG32" s="87"/>
      <c r="AGH32" s="87"/>
      <c r="AGI32" s="87"/>
      <c r="AGJ32" s="87"/>
      <c r="AGK32" s="87"/>
      <c r="AGL32" s="87"/>
      <c r="AGM32" s="87"/>
      <c r="AGN32" s="87"/>
      <c r="AGO32" s="87"/>
      <c r="AGP32" s="87"/>
      <c r="AGQ32" s="87"/>
      <c r="AGR32" s="87"/>
      <c r="AGS32" s="87"/>
      <c r="AGT32" s="87"/>
      <c r="AGU32" s="87"/>
      <c r="AGV32" s="87"/>
      <c r="AGW32" s="87"/>
      <c r="AGX32" s="87"/>
      <c r="AGY32" s="87"/>
      <c r="AGZ32" s="87"/>
      <c r="AHA32" s="87"/>
      <c r="AHB32" s="87"/>
      <c r="AHC32" s="87"/>
      <c r="AHD32" s="87"/>
      <c r="AHE32" s="87"/>
      <c r="AHF32" s="87"/>
      <c r="AHG32" s="87"/>
      <c r="AHH32" s="87"/>
      <c r="AHI32" s="87"/>
      <c r="AHJ32" s="87"/>
      <c r="AHK32" s="87"/>
      <c r="AHL32" s="87"/>
      <c r="AHM32" s="87"/>
      <c r="AHN32" s="87"/>
      <c r="AHO32" s="87"/>
      <c r="AHP32" s="87"/>
      <c r="AHQ32" s="87"/>
      <c r="AHR32" s="87"/>
      <c r="AHS32" s="87"/>
      <c r="AHT32" s="87"/>
      <c r="AHU32" s="87"/>
      <c r="AHV32" s="87"/>
      <c r="AHW32" s="87"/>
      <c r="AHX32" s="87"/>
      <c r="AHY32" s="87"/>
      <c r="AHZ32" s="87"/>
      <c r="AIA32" s="87"/>
      <c r="AIB32" s="87"/>
      <c r="AIC32" s="87"/>
      <c r="AID32" s="87"/>
      <c r="AIE32" s="87"/>
      <c r="AIF32" s="87"/>
      <c r="AIG32" s="87"/>
      <c r="AIH32" s="87"/>
      <c r="AII32" s="87"/>
      <c r="AIJ32" s="87"/>
      <c r="AIK32" s="87"/>
      <c r="AIL32" s="87"/>
      <c r="AIM32" s="87"/>
      <c r="AIN32" s="87"/>
      <c r="AIO32" s="87"/>
      <c r="AIP32" s="87"/>
      <c r="AIQ32" s="87"/>
      <c r="AIR32" s="87"/>
      <c r="AIS32" s="87"/>
      <c r="AIT32" s="87"/>
      <c r="AIU32" s="87"/>
      <c r="AIV32" s="87"/>
      <c r="AIW32" s="87"/>
      <c r="AIX32" s="87"/>
      <c r="AIY32" s="87"/>
      <c r="AIZ32" s="87"/>
      <c r="AJA32" s="87"/>
      <c r="AJB32" s="87"/>
      <c r="AJC32" s="87"/>
      <c r="AJD32" s="87"/>
      <c r="AJE32" s="87"/>
      <c r="AJF32" s="87"/>
      <c r="AJG32" s="87"/>
      <c r="AJH32" s="87"/>
      <c r="AJI32" s="87"/>
      <c r="AJJ32" s="87"/>
      <c r="AJK32" s="87"/>
      <c r="AJL32" s="87"/>
      <c r="AJM32" s="87"/>
      <c r="AJN32" s="87"/>
      <c r="AJO32" s="87"/>
      <c r="AJP32" s="87"/>
      <c r="AJQ32" s="87"/>
      <c r="AJR32" s="87"/>
      <c r="AJS32" s="87"/>
      <c r="AJT32" s="87"/>
      <c r="AJU32" s="87"/>
      <c r="AJV32" s="87"/>
      <c r="AJW32" s="87"/>
      <c r="AJX32" s="87"/>
      <c r="AJY32" s="87"/>
      <c r="AJZ32" s="87"/>
      <c r="AKA32" s="87"/>
      <c r="AKB32" s="87"/>
      <c r="AKC32" s="87"/>
      <c r="AKD32" s="87"/>
      <c r="AKE32" s="87"/>
      <c r="AKF32" s="87"/>
      <c r="AKG32" s="87"/>
      <c r="AKH32" s="87"/>
      <c r="AKI32" s="87"/>
      <c r="AKJ32" s="87"/>
      <c r="AKK32" s="87"/>
      <c r="AKL32" s="87"/>
      <c r="AKM32" s="87"/>
      <c r="AKN32" s="87"/>
      <c r="AKO32" s="87"/>
      <c r="AKP32" s="87"/>
      <c r="AKQ32" s="87"/>
      <c r="AKR32" s="87"/>
      <c r="AKS32" s="87"/>
      <c r="AKT32" s="87"/>
      <c r="AKU32" s="87"/>
      <c r="AKV32" s="87"/>
      <c r="AKW32" s="87"/>
      <c r="AKX32" s="87"/>
      <c r="AKY32" s="87"/>
      <c r="AKZ32" s="87"/>
      <c r="ALA32" s="87"/>
      <c r="ALB32" s="87"/>
      <c r="ALC32" s="87"/>
    </row>
    <row r="33" spans="1:991" ht="13.5" customHeight="1" x14ac:dyDescent="0.2">
      <c r="A33" s="266" t="s">
        <v>9</v>
      </c>
      <c r="B33" s="87" t="s">
        <v>442</v>
      </c>
      <c r="C33" s="102"/>
      <c r="D33" s="102"/>
      <c r="I33" s="102"/>
      <c r="K33" s="103"/>
      <c r="L33" s="103"/>
      <c r="Q33" s="27">
        <v>1</v>
      </c>
      <c r="V33" s="267"/>
      <c r="X33" s="27" t="s">
        <v>1659</v>
      </c>
    </row>
    <row r="34" spans="1:991" x14ac:dyDescent="0.2">
      <c r="A34" s="266" t="s">
        <v>15</v>
      </c>
      <c r="B34" s="87" t="s">
        <v>440</v>
      </c>
      <c r="C34" s="102"/>
      <c r="D34" s="102"/>
      <c r="I34" s="102"/>
      <c r="K34" s="389"/>
      <c r="L34" s="389"/>
      <c r="N34" s="390"/>
      <c r="O34" s="391"/>
      <c r="P34" s="391"/>
      <c r="Q34" s="390">
        <v>2</v>
      </c>
      <c r="R34" s="390"/>
      <c r="S34" s="391"/>
      <c r="T34" s="391"/>
      <c r="V34" s="267"/>
      <c r="W34" s="390"/>
      <c r="X34" s="27" t="s">
        <v>1659</v>
      </c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  <c r="FA34" s="87"/>
      <c r="FB34" s="87"/>
      <c r="FC34" s="87"/>
      <c r="FD34" s="87"/>
      <c r="FE34" s="87"/>
      <c r="FF34" s="87"/>
      <c r="FG34" s="87"/>
      <c r="FH34" s="87"/>
      <c r="FI34" s="87"/>
      <c r="FJ34" s="87"/>
      <c r="FK34" s="87"/>
      <c r="FL34" s="87"/>
      <c r="FM34" s="87"/>
      <c r="FN34" s="87"/>
      <c r="FO34" s="87"/>
      <c r="FP34" s="87"/>
      <c r="FQ34" s="87"/>
      <c r="FR34" s="87"/>
      <c r="FS34" s="87"/>
      <c r="FT34" s="87"/>
      <c r="FU34" s="87"/>
      <c r="FV34" s="87"/>
      <c r="FW34" s="87"/>
      <c r="FX34" s="87"/>
      <c r="FY34" s="87"/>
      <c r="FZ34" s="87"/>
      <c r="GA34" s="87"/>
      <c r="GB34" s="87"/>
      <c r="GC34" s="87"/>
      <c r="GD34" s="87"/>
      <c r="GE34" s="87"/>
      <c r="GF34" s="87"/>
      <c r="GG34" s="87"/>
      <c r="GH34" s="87"/>
      <c r="GI34" s="87"/>
      <c r="GJ34" s="87"/>
      <c r="GK34" s="87"/>
      <c r="GL34" s="87"/>
      <c r="GM34" s="87"/>
      <c r="GN34" s="87"/>
      <c r="GO34" s="87"/>
      <c r="GP34" s="87"/>
      <c r="GQ34" s="87"/>
      <c r="GR34" s="87"/>
      <c r="GS34" s="87"/>
      <c r="GT34" s="87"/>
      <c r="GU34" s="87"/>
      <c r="GV34" s="87"/>
      <c r="GW34" s="87"/>
      <c r="GX34" s="87"/>
      <c r="GY34" s="87"/>
      <c r="GZ34" s="87"/>
      <c r="HA34" s="87"/>
      <c r="HB34" s="87"/>
      <c r="HC34" s="87"/>
      <c r="HD34" s="87"/>
      <c r="HE34" s="87"/>
      <c r="HF34" s="87"/>
      <c r="HG34" s="87"/>
      <c r="HH34" s="87"/>
      <c r="HI34" s="87"/>
      <c r="HJ34" s="87"/>
      <c r="HK34" s="87"/>
      <c r="HL34" s="87"/>
      <c r="HM34" s="87"/>
      <c r="HN34" s="87"/>
      <c r="HO34" s="87"/>
      <c r="HP34" s="87"/>
      <c r="HQ34" s="87"/>
      <c r="HR34" s="87"/>
      <c r="HS34" s="87"/>
      <c r="HT34" s="87"/>
      <c r="HU34" s="87"/>
      <c r="HV34" s="87"/>
      <c r="HW34" s="87"/>
      <c r="HX34" s="87"/>
      <c r="HY34" s="87"/>
      <c r="HZ34" s="87"/>
      <c r="IA34" s="87"/>
      <c r="IB34" s="87"/>
      <c r="IC34" s="87"/>
      <c r="ID34" s="87"/>
      <c r="IE34" s="87"/>
      <c r="IF34" s="87"/>
      <c r="IG34" s="87"/>
      <c r="IH34" s="87"/>
      <c r="II34" s="87"/>
      <c r="IJ34" s="87"/>
      <c r="IK34" s="87"/>
      <c r="IL34" s="87"/>
      <c r="IM34" s="87"/>
      <c r="IN34" s="87"/>
      <c r="IO34" s="87"/>
      <c r="IP34" s="87"/>
      <c r="IQ34" s="87"/>
      <c r="IR34" s="87"/>
      <c r="IS34" s="87"/>
      <c r="IT34" s="87"/>
      <c r="IU34" s="87"/>
      <c r="IV34" s="87"/>
      <c r="IW34" s="87"/>
      <c r="IX34" s="87"/>
      <c r="IY34" s="87"/>
      <c r="IZ34" s="87"/>
      <c r="JA34" s="87"/>
      <c r="JB34" s="87"/>
      <c r="JC34" s="87"/>
      <c r="JD34" s="87"/>
      <c r="JE34" s="87"/>
      <c r="JF34" s="87"/>
      <c r="JG34" s="87"/>
      <c r="JH34" s="87"/>
      <c r="JI34" s="87"/>
      <c r="JJ34" s="87"/>
      <c r="JK34" s="87"/>
      <c r="JL34" s="87"/>
      <c r="JM34" s="87"/>
      <c r="JN34" s="87"/>
      <c r="JO34" s="87"/>
      <c r="JP34" s="87"/>
      <c r="JQ34" s="87"/>
      <c r="JR34" s="87"/>
      <c r="JS34" s="87"/>
      <c r="JT34" s="87"/>
      <c r="JU34" s="87"/>
      <c r="JV34" s="87"/>
      <c r="JW34" s="87"/>
      <c r="JX34" s="87"/>
      <c r="JY34" s="87"/>
      <c r="JZ34" s="87"/>
      <c r="KA34" s="87"/>
      <c r="KB34" s="87"/>
      <c r="KC34" s="87"/>
      <c r="KD34" s="87"/>
      <c r="KE34" s="87"/>
      <c r="KF34" s="87"/>
      <c r="KG34" s="87"/>
      <c r="KH34" s="87"/>
      <c r="KI34" s="87"/>
      <c r="KJ34" s="87"/>
      <c r="KK34" s="87"/>
      <c r="KL34" s="87"/>
      <c r="KM34" s="87"/>
      <c r="KN34" s="87"/>
      <c r="KO34" s="87"/>
      <c r="KP34" s="87"/>
      <c r="KQ34" s="87"/>
      <c r="KR34" s="87"/>
      <c r="KS34" s="87"/>
      <c r="KT34" s="87"/>
      <c r="KU34" s="87"/>
      <c r="KV34" s="87"/>
      <c r="KW34" s="87"/>
      <c r="KX34" s="87"/>
      <c r="KY34" s="87"/>
      <c r="KZ34" s="87"/>
      <c r="LA34" s="87"/>
      <c r="LB34" s="87"/>
      <c r="LC34" s="87"/>
      <c r="LD34" s="87"/>
      <c r="LE34" s="87"/>
      <c r="LF34" s="87"/>
      <c r="LG34" s="87"/>
      <c r="LH34" s="87"/>
      <c r="LI34" s="87"/>
      <c r="LJ34" s="87"/>
      <c r="LK34" s="87"/>
      <c r="LL34" s="87"/>
      <c r="LM34" s="87"/>
      <c r="LN34" s="87"/>
      <c r="LO34" s="87"/>
      <c r="LP34" s="87"/>
      <c r="LQ34" s="87"/>
      <c r="LR34" s="87"/>
      <c r="LS34" s="87"/>
      <c r="LT34" s="87"/>
      <c r="LU34" s="87"/>
      <c r="LV34" s="87"/>
      <c r="LW34" s="87"/>
      <c r="LX34" s="87"/>
      <c r="LY34" s="87"/>
      <c r="LZ34" s="87"/>
      <c r="MA34" s="87"/>
      <c r="MB34" s="87"/>
      <c r="MC34" s="87"/>
      <c r="MD34" s="87"/>
      <c r="ME34" s="87"/>
      <c r="MF34" s="87"/>
      <c r="MG34" s="87"/>
      <c r="MH34" s="87"/>
      <c r="MI34" s="87"/>
      <c r="MJ34" s="87"/>
      <c r="MK34" s="87"/>
      <c r="ML34" s="87"/>
      <c r="MM34" s="87"/>
      <c r="MN34" s="87"/>
      <c r="MO34" s="87"/>
      <c r="MP34" s="87"/>
      <c r="MQ34" s="87"/>
      <c r="MR34" s="87"/>
      <c r="MS34" s="87"/>
      <c r="MT34" s="87"/>
      <c r="MU34" s="87"/>
      <c r="MV34" s="87"/>
      <c r="MW34" s="87"/>
      <c r="MX34" s="87"/>
      <c r="MY34" s="87"/>
      <c r="MZ34" s="87"/>
      <c r="NA34" s="87"/>
      <c r="NB34" s="87"/>
      <c r="NC34" s="87"/>
      <c r="ND34" s="87"/>
      <c r="NE34" s="87"/>
      <c r="NF34" s="87"/>
      <c r="NG34" s="87"/>
      <c r="NH34" s="87"/>
      <c r="NI34" s="87"/>
      <c r="NJ34" s="87"/>
      <c r="NK34" s="87"/>
      <c r="NL34" s="87"/>
      <c r="NM34" s="87"/>
      <c r="NN34" s="87"/>
      <c r="NO34" s="87"/>
      <c r="NP34" s="87"/>
      <c r="NQ34" s="87"/>
      <c r="NR34" s="87"/>
      <c r="NS34" s="87"/>
      <c r="NT34" s="87"/>
      <c r="NU34" s="87"/>
      <c r="NV34" s="87"/>
      <c r="NW34" s="87"/>
      <c r="NX34" s="87"/>
      <c r="NY34" s="87"/>
      <c r="NZ34" s="87"/>
      <c r="OA34" s="87"/>
      <c r="OB34" s="87"/>
      <c r="OC34" s="87"/>
      <c r="OD34" s="87"/>
      <c r="OE34" s="87"/>
      <c r="OF34" s="87"/>
      <c r="OG34" s="87"/>
      <c r="OH34" s="87"/>
      <c r="OI34" s="87"/>
      <c r="OJ34" s="87"/>
      <c r="OK34" s="87"/>
      <c r="OL34" s="87"/>
      <c r="OM34" s="87"/>
      <c r="ON34" s="87"/>
      <c r="OO34" s="87"/>
      <c r="OP34" s="87"/>
      <c r="OQ34" s="87"/>
      <c r="OR34" s="87"/>
      <c r="OS34" s="87"/>
      <c r="OT34" s="87"/>
      <c r="OU34" s="87"/>
      <c r="OV34" s="87"/>
      <c r="OW34" s="87"/>
      <c r="OX34" s="87"/>
      <c r="OY34" s="87"/>
      <c r="OZ34" s="87"/>
      <c r="PA34" s="87"/>
      <c r="PB34" s="87"/>
      <c r="PC34" s="87"/>
      <c r="PD34" s="87"/>
      <c r="PE34" s="87"/>
      <c r="PF34" s="87"/>
      <c r="PG34" s="87"/>
      <c r="PH34" s="87"/>
      <c r="PI34" s="87"/>
      <c r="PJ34" s="87"/>
      <c r="PK34" s="87"/>
      <c r="PL34" s="87"/>
      <c r="PM34" s="87"/>
      <c r="PN34" s="87"/>
      <c r="PO34" s="87"/>
      <c r="PP34" s="87"/>
      <c r="PQ34" s="87"/>
      <c r="PR34" s="87"/>
      <c r="PS34" s="87"/>
      <c r="PT34" s="87"/>
      <c r="PU34" s="87"/>
      <c r="PV34" s="87"/>
      <c r="PW34" s="87"/>
      <c r="PX34" s="87"/>
      <c r="PY34" s="87"/>
      <c r="PZ34" s="87"/>
      <c r="QA34" s="87"/>
      <c r="QB34" s="87"/>
      <c r="QC34" s="87"/>
      <c r="QD34" s="87"/>
      <c r="QE34" s="87"/>
      <c r="QF34" s="87"/>
      <c r="QG34" s="87"/>
      <c r="QH34" s="87"/>
      <c r="QI34" s="87"/>
      <c r="QJ34" s="87"/>
      <c r="QK34" s="87"/>
      <c r="QL34" s="87"/>
      <c r="QM34" s="87"/>
      <c r="QN34" s="87"/>
      <c r="QO34" s="87"/>
      <c r="QP34" s="87"/>
      <c r="QQ34" s="87"/>
      <c r="QR34" s="87"/>
      <c r="QS34" s="87"/>
      <c r="QT34" s="87"/>
      <c r="QU34" s="87"/>
      <c r="QV34" s="87"/>
      <c r="QW34" s="87"/>
      <c r="QX34" s="87"/>
      <c r="QY34" s="87"/>
      <c r="QZ34" s="87"/>
      <c r="RA34" s="87"/>
      <c r="RB34" s="87"/>
      <c r="RC34" s="87"/>
      <c r="RD34" s="87"/>
      <c r="RE34" s="87"/>
      <c r="RF34" s="87"/>
      <c r="RG34" s="87"/>
      <c r="RH34" s="87"/>
      <c r="RI34" s="87"/>
      <c r="RJ34" s="87"/>
      <c r="RK34" s="87"/>
      <c r="RL34" s="87"/>
      <c r="RM34" s="87"/>
      <c r="RN34" s="87"/>
      <c r="RO34" s="87"/>
      <c r="RP34" s="87"/>
      <c r="RQ34" s="87"/>
      <c r="RR34" s="87"/>
      <c r="RS34" s="87"/>
      <c r="RT34" s="87"/>
      <c r="RU34" s="87"/>
      <c r="RV34" s="87"/>
      <c r="RW34" s="87"/>
      <c r="RX34" s="87"/>
      <c r="RY34" s="87"/>
      <c r="RZ34" s="87"/>
      <c r="SA34" s="87"/>
      <c r="SB34" s="87"/>
      <c r="SC34" s="87"/>
      <c r="SD34" s="87"/>
      <c r="SE34" s="87"/>
      <c r="SF34" s="87"/>
      <c r="SG34" s="87"/>
      <c r="SH34" s="87"/>
      <c r="SI34" s="87"/>
      <c r="SJ34" s="87"/>
      <c r="SK34" s="87"/>
      <c r="SL34" s="87"/>
      <c r="SM34" s="87"/>
      <c r="SN34" s="87"/>
      <c r="SO34" s="87"/>
      <c r="SP34" s="87"/>
      <c r="SQ34" s="87"/>
      <c r="SR34" s="87"/>
      <c r="SS34" s="87"/>
      <c r="ST34" s="87"/>
      <c r="SU34" s="87"/>
      <c r="SV34" s="87"/>
      <c r="SW34" s="87"/>
      <c r="SX34" s="87"/>
      <c r="SY34" s="87"/>
      <c r="SZ34" s="87"/>
      <c r="TA34" s="87"/>
      <c r="TB34" s="87"/>
      <c r="TC34" s="87"/>
      <c r="TD34" s="87"/>
      <c r="TE34" s="87"/>
      <c r="TF34" s="87"/>
      <c r="TG34" s="87"/>
      <c r="TH34" s="87"/>
      <c r="TI34" s="87"/>
      <c r="TJ34" s="87"/>
      <c r="TK34" s="87"/>
      <c r="TL34" s="87"/>
      <c r="TM34" s="87"/>
      <c r="TN34" s="87"/>
      <c r="TO34" s="87"/>
      <c r="TP34" s="87"/>
      <c r="TQ34" s="87"/>
      <c r="TR34" s="87"/>
      <c r="TS34" s="87"/>
      <c r="TT34" s="87"/>
      <c r="TU34" s="87"/>
      <c r="TV34" s="87"/>
      <c r="TW34" s="87"/>
      <c r="TX34" s="87"/>
      <c r="TY34" s="87"/>
      <c r="TZ34" s="87"/>
      <c r="UA34" s="87"/>
      <c r="UB34" s="87"/>
      <c r="UC34" s="87"/>
      <c r="UD34" s="87"/>
      <c r="UE34" s="87"/>
      <c r="UF34" s="87"/>
      <c r="UG34" s="87"/>
      <c r="UH34" s="87"/>
      <c r="UI34" s="87"/>
      <c r="UJ34" s="87"/>
      <c r="UK34" s="87"/>
      <c r="UL34" s="87"/>
      <c r="UM34" s="87"/>
      <c r="UN34" s="87"/>
      <c r="UO34" s="87"/>
      <c r="UP34" s="87"/>
      <c r="UQ34" s="87"/>
      <c r="UR34" s="87"/>
      <c r="US34" s="87"/>
      <c r="UT34" s="87"/>
      <c r="UU34" s="87"/>
      <c r="UV34" s="87"/>
      <c r="UW34" s="87"/>
      <c r="UX34" s="87"/>
      <c r="UY34" s="87"/>
      <c r="UZ34" s="87"/>
      <c r="VA34" s="87"/>
      <c r="VB34" s="87"/>
      <c r="VC34" s="87"/>
      <c r="VD34" s="87"/>
      <c r="VE34" s="87"/>
      <c r="VF34" s="87"/>
      <c r="VG34" s="87"/>
      <c r="VH34" s="87"/>
      <c r="VI34" s="87"/>
      <c r="VJ34" s="87"/>
      <c r="VK34" s="87"/>
      <c r="VL34" s="87"/>
      <c r="VM34" s="87"/>
      <c r="VN34" s="87"/>
      <c r="VO34" s="87"/>
      <c r="VP34" s="87"/>
      <c r="VQ34" s="87"/>
      <c r="VR34" s="87"/>
      <c r="VS34" s="87"/>
      <c r="VT34" s="87"/>
      <c r="VU34" s="87"/>
      <c r="VV34" s="87"/>
      <c r="VW34" s="87"/>
      <c r="VX34" s="87"/>
      <c r="VY34" s="87"/>
      <c r="VZ34" s="87"/>
      <c r="WA34" s="87"/>
      <c r="WB34" s="87"/>
      <c r="WC34" s="87"/>
      <c r="WD34" s="87"/>
      <c r="WE34" s="87"/>
      <c r="WF34" s="87"/>
      <c r="WG34" s="87"/>
      <c r="WH34" s="87"/>
      <c r="WI34" s="87"/>
      <c r="WJ34" s="87"/>
      <c r="WK34" s="87"/>
      <c r="WL34" s="87"/>
      <c r="WM34" s="87"/>
      <c r="WN34" s="87"/>
      <c r="WO34" s="87"/>
      <c r="WP34" s="87"/>
      <c r="WQ34" s="87"/>
      <c r="WR34" s="87"/>
      <c r="WS34" s="87"/>
      <c r="WT34" s="87"/>
      <c r="WU34" s="87"/>
      <c r="WV34" s="87"/>
      <c r="WW34" s="87"/>
      <c r="WX34" s="87"/>
      <c r="WY34" s="87"/>
      <c r="WZ34" s="87"/>
      <c r="XA34" s="87"/>
      <c r="XB34" s="87"/>
      <c r="XC34" s="87"/>
      <c r="XD34" s="87"/>
      <c r="XE34" s="87"/>
      <c r="XF34" s="87"/>
      <c r="XG34" s="87"/>
      <c r="XH34" s="87"/>
      <c r="XI34" s="87"/>
      <c r="XJ34" s="87"/>
      <c r="XK34" s="87"/>
      <c r="XL34" s="87"/>
      <c r="XM34" s="87"/>
      <c r="XN34" s="87"/>
      <c r="XO34" s="87"/>
      <c r="XP34" s="87"/>
      <c r="XQ34" s="87"/>
      <c r="XR34" s="87"/>
      <c r="XS34" s="87"/>
      <c r="XT34" s="87"/>
      <c r="XU34" s="87"/>
      <c r="XV34" s="87"/>
      <c r="XW34" s="87"/>
      <c r="XX34" s="87"/>
      <c r="XY34" s="87"/>
      <c r="XZ34" s="87"/>
      <c r="YA34" s="87"/>
      <c r="YB34" s="87"/>
      <c r="YC34" s="87"/>
      <c r="YD34" s="87"/>
      <c r="YE34" s="87"/>
      <c r="YF34" s="87"/>
      <c r="YG34" s="87"/>
      <c r="YH34" s="87"/>
      <c r="YI34" s="87"/>
      <c r="YJ34" s="87"/>
      <c r="YK34" s="87"/>
      <c r="YL34" s="87"/>
      <c r="YM34" s="87"/>
      <c r="YN34" s="87"/>
      <c r="YO34" s="87"/>
      <c r="YP34" s="87"/>
      <c r="YQ34" s="87"/>
      <c r="YR34" s="87"/>
      <c r="YS34" s="87"/>
      <c r="YT34" s="87"/>
      <c r="YU34" s="87"/>
      <c r="YV34" s="87"/>
      <c r="YW34" s="87"/>
      <c r="YX34" s="87"/>
      <c r="YY34" s="87"/>
      <c r="YZ34" s="87"/>
      <c r="ZA34" s="87"/>
      <c r="ZB34" s="87"/>
      <c r="ZC34" s="87"/>
      <c r="ZD34" s="87"/>
      <c r="ZE34" s="87"/>
      <c r="ZF34" s="87"/>
      <c r="ZG34" s="87"/>
      <c r="ZH34" s="87"/>
      <c r="ZI34" s="87"/>
      <c r="ZJ34" s="87"/>
      <c r="ZK34" s="87"/>
      <c r="ZL34" s="87"/>
      <c r="ZM34" s="87"/>
      <c r="ZN34" s="87"/>
      <c r="ZO34" s="87"/>
      <c r="ZP34" s="87"/>
      <c r="ZQ34" s="87"/>
      <c r="ZR34" s="87"/>
      <c r="ZS34" s="87"/>
      <c r="ZT34" s="87"/>
      <c r="ZU34" s="87"/>
      <c r="ZV34" s="87"/>
      <c r="ZW34" s="87"/>
      <c r="ZX34" s="87"/>
      <c r="ZY34" s="87"/>
      <c r="ZZ34" s="87"/>
      <c r="AAA34" s="87"/>
      <c r="AAB34" s="87"/>
      <c r="AAC34" s="87"/>
      <c r="AAD34" s="87"/>
      <c r="AAE34" s="87"/>
      <c r="AAF34" s="87"/>
      <c r="AAG34" s="87"/>
      <c r="AAH34" s="87"/>
      <c r="AAI34" s="87"/>
      <c r="AAJ34" s="87"/>
      <c r="AAK34" s="87"/>
      <c r="AAL34" s="87"/>
      <c r="AAM34" s="87"/>
      <c r="AAN34" s="87"/>
      <c r="AAO34" s="87"/>
      <c r="AAP34" s="87"/>
      <c r="AAQ34" s="87"/>
      <c r="AAR34" s="87"/>
      <c r="AAS34" s="87"/>
      <c r="AAT34" s="87"/>
      <c r="AAU34" s="87"/>
      <c r="AAV34" s="87"/>
      <c r="AAW34" s="87"/>
      <c r="AAX34" s="87"/>
      <c r="AAY34" s="87"/>
      <c r="AAZ34" s="87"/>
      <c r="ABA34" s="87"/>
      <c r="ABB34" s="87"/>
      <c r="ABC34" s="87"/>
      <c r="ABD34" s="87"/>
      <c r="ABE34" s="87"/>
      <c r="ABF34" s="87"/>
      <c r="ABG34" s="87"/>
      <c r="ABH34" s="87"/>
      <c r="ABI34" s="87"/>
      <c r="ABJ34" s="87"/>
      <c r="ABK34" s="87"/>
      <c r="ABL34" s="87"/>
      <c r="ABM34" s="87"/>
      <c r="ABN34" s="87"/>
      <c r="ABO34" s="87"/>
      <c r="ABP34" s="87"/>
      <c r="ABQ34" s="87"/>
      <c r="ABR34" s="87"/>
      <c r="ABS34" s="87"/>
      <c r="ABT34" s="87"/>
      <c r="ABU34" s="87"/>
      <c r="ABV34" s="87"/>
      <c r="ABW34" s="87"/>
      <c r="ABX34" s="87"/>
      <c r="ABY34" s="87"/>
      <c r="ABZ34" s="87"/>
      <c r="ACA34" s="87"/>
      <c r="ACB34" s="87"/>
      <c r="ACC34" s="87"/>
      <c r="ACD34" s="87"/>
      <c r="ACE34" s="87"/>
      <c r="ACF34" s="87"/>
      <c r="ACG34" s="87"/>
      <c r="ACH34" s="87"/>
      <c r="ACI34" s="87"/>
      <c r="ACJ34" s="87"/>
      <c r="ACK34" s="87"/>
      <c r="ACL34" s="87"/>
      <c r="ACM34" s="87"/>
      <c r="ACN34" s="87"/>
      <c r="ACO34" s="87"/>
      <c r="ACP34" s="87"/>
      <c r="ACQ34" s="87"/>
      <c r="ACR34" s="87"/>
      <c r="ACS34" s="87"/>
      <c r="ACT34" s="87"/>
      <c r="ACU34" s="87"/>
      <c r="ACV34" s="87"/>
      <c r="ACW34" s="87"/>
      <c r="ACX34" s="87"/>
      <c r="ACY34" s="87"/>
      <c r="ACZ34" s="87"/>
      <c r="ADA34" s="87"/>
      <c r="ADB34" s="87"/>
      <c r="ADC34" s="87"/>
      <c r="ADD34" s="87"/>
      <c r="ADE34" s="87"/>
      <c r="ADF34" s="87"/>
      <c r="ADG34" s="87"/>
      <c r="ADH34" s="87"/>
      <c r="ADI34" s="87"/>
      <c r="ADJ34" s="87"/>
      <c r="ADK34" s="87"/>
      <c r="ADL34" s="87"/>
      <c r="ADM34" s="87"/>
      <c r="ADN34" s="87"/>
      <c r="ADO34" s="87"/>
      <c r="ADP34" s="87"/>
      <c r="ADQ34" s="87"/>
      <c r="ADR34" s="87"/>
      <c r="ADS34" s="87"/>
      <c r="ADT34" s="87"/>
      <c r="ADU34" s="87"/>
      <c r="ADV34" s="87"/>
      <c r="ADW34" s="87"/>
      <c r="ADX34" s="87"/>
      <c r="ADY34" s="87"/>
      <c r="ADZ34" s="87"/>
      <c r="AEA34" s="87"/>
      <c r="AEB34" s="87"/>
      <c r="AEC34" s="87"/>
      <c r="AED34" s="87"/>
      <c r="AEE34" s="87"/>
      <c r="AEF34" s="87"/>
      <c r="AEG34" s="87"/>
      <c r="AEH34" s="87"/>
      <c r="AEI34" s="87"/>
      <c r="AEJ34" s="87"/>
      <c r="AEK34" s="87"/>
      <c r="AEL34" s="87"/>
      <c r="AEM34" s="87"/>
      <c r="AEN34" s="87"/>
      <c r="AEO34" s="87"/>
      <c r="AEP34" s="87"/>
      <c r="AEQ34" s="87"/>
      <c r="AER34" s="87"/>
      <c r="AES34" s="87"/>
      <c r="AET34" s="87"/>
      <c r="AEU34" s="87"/>
      <c r="AEV34" s="87"/>
      <c r="AEW34" s="87"/>
      <c r="AEX34" s="87"/>
      <c r="AEY34" s="87"/>
      <c r="AEZ34" s="87"/>
      <c r="AFA34" s="87"/>
      <c r="AFB34" s="87"/>
      <c r="AFC34" s="87"/>
      <c r="AFD34" s="87"/>
      <c r="AFE34" s="87"/>
      <c r="AFF34" s="87"/>
      <c r="AFG34" s="87"/>
      <c r="AFH34" s="87"/>
      <c r="AFI34" s="87"/>
      <c r="AFJ34" s="87"/>
      <c r="AFK34" s="87"/>
      <c r="AFL34" s="87"/>
      <c r="AFM34" s="87"/>
      <c r="AFN34" s="87"/>
      <c r="AFO34" s="87"/>
      <c r="AFP34" s="87"/>
      <c r="AFQ34" s="87"/>
      <c r="AFR34" s="87"/>
      <c r="AFS34" s="87"/>
      <c r="AFT34" s="87"/>
      <c r="AFU34" s="87"/>
      <c r="AFV34" s="87"/>
      <c r="AFW34" s="87"/>
      <c r="AFX34" s="87"/>
      <c r="AFY34" s="87"/>
      <c r="AFZ34" s="87"/>
      <c r="AGA34" s="87"/>
      <c r="AGB34" s="87"/>
      <c r="AGC34" s="87"/>
      <c r="AGD34" s="87"/>
      <c r="AGE34" s="87"/>
      <c r="AGF34" s="87"/>
      <c r="AGG34" s="87"/>
      <c r="AGH34" s="87"/>
      <c r="AGI34" s="87"/>
      <c r="AGJ34" s="87"/>
      <c r="AGK34" s="87"/>
      <c r="AGL34" s="87"/>
      <c r="AGM34" s="87"/>
      <c r="AGN34" s="87"/>
      <c r="AGO34" s="87"/>
      <c r="AGP34" s="87"/>
      <c r="AGQ34" s="87"/>
      <c r="AGR34" s="87"/>
      <c r="AGS34" s="87"/>
      <c r="AGT34" s="87"/>
      <c r="AGU34" s="87"/>
      <c r="AGV34" s="87"/>
      <c r="AGW34" s="87"/>
      <c r="AGX34" s="87"/>
      <c r="AGY34" s="87"/>
      <c r="AGZ34" s="87"/>
      <c r="AHA34" s="87"/>
      <c r="AHB34" s="87"/>
      <c r="AHC34" s="87"/>
      <c r="AHD34" s="87"/>
      <c r="AHE34" s="87"/>
      <c r="AHF34" s="87"/>
      <c r="AHG34" s="87"/>
      <c r="AHH34" s="87"/>
      <c r="AHI34" s="87"/>
      <c r="AHJ34" s="87"/>
      <c r="AHK34" s="87"/>
      <c r="AHL34" s="87"/>
      <c r="AHM34" s="87"/>
      <c r="AHN34" s="87"/>
      <c r="AHO34" s="87"/>
      <c r="AHP34" s="87"/>
      <c r="AHQ34" s="87"/>
      <c r="AHR34" s="87"/>
      <c r="AHS34" s="87"/>
      <c r="AHT34" s="87"/>
      <c r="AHU34" s="87"/>
      <c r="AHV34" s="87"/>
      <c r="AHW34" s="87"/>
      <c r="AHX34" s="87"/>
      <c r="AHY34" s="87"/>
      <c r="AHZ34" s="87"/>
      <c r="AIA34" s="87"/>
      <c r="AIB34" s="87"/>
      <c r="AIC34" s="87"/>
      <c r="AID34" s="87"/>
      <c r="AIE34" s="87"/>
      <c r="AIF34" s="87"/>
      <c r="AIG34" s="87"/>
      <c r="AIH34" s="87"/>
      <c r="AII34" s="87"/>
      <c r="AIJ34" s="87"/>
      <c r="AIK34" s="87"/>
      <c r="AIL34" s="87"/>
      <c r="AIM34" s="87"/>
      <c r="AIN34" s="87"/>
      <c r="AIO34" s="87"/>
      <c r="AIP34" s="87"/>
      <c r="AIQ34" s="87"/>
      <c r="AIR34" s="87"/>
      <c r="AIS34" s="87"/>
      <c r="AIT34" s="87"/>
      <c r="AIU34" s="87"/>
      <c r="AIV34" s="87"/>
      <c r="AIW34" s="87"/>
      <c r="AIX34" s="87"/>
      <c r="AIY34" s="87"/>
      <c r="AIZ34" s="87"/>
      <c r="AJA34" s="87"/>
      <c r="AJB34" s="87"/>
      <c r="AJC34" s="87"/>
      <c r="AJD34" s="87"/>
      <c r="AJE34" s="87"/>
      <c r="AJF34" s="87"/>
      <c r="AJG34" s="87"/>
      <c r="AJH34" s="87"/>
      <c r="AJI34" s="87"/>
      <c r="AJJ34" s="87"/>
      <c r="AJK34" s="87"/>
      <c r="AJL34" s="87"/>
      <c r="AJM34" s="87"/>
      <c r="AJN34" s="87"/>
      <c r="AJO34" s="87"/>
      <c r="AJP34" s="87"/>
      <c r="AJQ34" s="87"/>
      <c r="AJR34" s="87"/>
      <c r="AJS34" s="87"/>
      <c r="AJT34" s="87"/>
      <c r="AJU34" s="87"/>
      <c r="AJV34" s="87"/>
      <c r="AJW34" s="87"/>
      <c r="AJX34" s="87"/>
      <c r="AJY34" s="87"/>
      <c r="AJZ34" s="87"/>
      <c r="AKA34" s="87"/>
      <c r="AKB34" s="87"/>
      <c r="AKC34" s="87"/>
      <c r="AKD34" s="87"/>
      <c r="AKE34" s="87"/>
      <c r="AKF34" s="87"/>
      <c r="AKG34" s="87"/>
      <c r="AKH34" s="87"/>
      <c r="AKI34" s="87"/>
      <c r="AKJ34" s="87"/>
      <c r="AKK34" s="87"/>
      <c r="AKL34" s="87"/>
      <c r="AKM34" s="87"/>
      <c r="AKN34" s="87"/>
      <c r="AKO34" s="87"/>
      <c r="AKP34" s="87"/>
      <c r="AKQ34" s="87"/>
      <c r="AKR34" s="87"/>
      <c r="AKS34" s="87"/>
      <c r="AKT34" s="87"/>
      <c r="AKU34" s="87"/>
      <c r="AKV34" s="87"/>
      <c r="AKW34" s="87"/>
      <c r="AKX34" s="87"/>
      <c r="AKY34" s="87"/>
      <c r="AKZ34" s="87"/>
      <c r="ALA34" s="87"/>
      <c r="ALB34" s="87"/>
      <c r="ALC34" s="87"/>
    </row>
    <row r="35" spans="1:991" ht="13.5" customHeight="1" x14ac:dyDescent="0.2">
      <c r="A35" s="266" t="s">
        <v>8</v>
      </c>
      <c r="B35" s="87" t="s">
        <v>336</v>
      </c>
      <c r="C35" s="102"/>
      <c r="D35" s="102"/>
      <c r="I35" s="102"/>
      <c r="K35" s="389"/>
      <c r="L35" s="389"/>
      <c r="N35" s="390"/>
      <c r="O35" s="391"/>
      <c r="P35" s="391"/>
      <c r="Q35" s="390">
        <v>3</v>
      </c>
      <c r="R35" s="390"/>
      <c r="S35" s="391"/>
      <c r="T35" s="391"/>
      <c r="U35" s="27">
        <v>2</v>
      </c>
      <c r="V35" s="267"/>
      <c r="W35" s="390"/>
      <c r="X35" s="27" t="s">
        <v>1659</v>
      </c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  <c r="EK35" s="87"/>
      <c r="EL35" s="87"/>
      <c r="EM35" s="87"/>
      <c r="EN35" s="87"/>
      <c r="EO35" s="87"/>
      <c r="EP35" s="87"/>
      <c r="EQ35" s="87"/>
      <c r="ER35" s="87"/>
      <c r="ES35" s="87"/>
      <c r="ET35" s="87"/>
      <c r="EU35" s="87"/>
      <c r="EV35" s="87"/>
      <c r="EW35" s="87"/>
      <c r="EX35" s="87"/>
      <c r="EY35" s="87"/>
      <c r="EZ35" s="87"/>
      <c r="FA35" s="87"/>
      <c r="FB35" s="87"/>
      <c r="FC35" s="87"/>
      <c r="FD35" s="87"/>
      <c r="FE35" s="87"/>
      <c r="FF35" s="87"/>
      <c r="FG35" s="87"/>
      <c r="FH35" s="87"/>
      <c r="FI35" s="87"/>
      <c r="FJ35" s="87"/>
      <c r="FK35" s="87"/>
      <c r="FL35" s="87"/>
      <c r="FM35" s="87"/>
      <c r="FN35" s="87"/>
      <c r="FO35" s="87"/>
      <c r="FP35" s="87"/>
      <c r="FQ35" s="87"/>
      <c r="FR35" s="87"/>
      <c r="FS35" s="87"/>
      <c r="FT35" s="87"/>
      <c r="FU35" s="87"/>
      <c r="FV35" s="87"/>
      <c r="FW35" s="87"/>
      <c r="FX35" s="87"/>
      <c r="FY35" s="87"/>
      <c r="FZ35" s="87"/>
      <c r="GA35" s="87"/>
      <c r="GB35" s="87"/>
      <c r="GC35" s="87"/>
      <c r="GD35" s="87"/>
      <c r="GE35" s="87"/>
      <c r="GF35" s="87"/>
      <c r="GG35" s="87"/>
      <c r="GH35" s="87"/>
      <c r="GI35" s="87"/>
      <c r="GJ35" s="87"/>
      <c r="GK35" s="87"/>
      <c r="GL35" s="87"/>
      <c r="GM35" s="87"/>
      <c r="GN35" s="87"/>
      <c r="GO35" s="87"/>
      <c r="GP35" s="87"/>
      <c r="GQ35" s="87"/>
      <c r="GR35" s="87"/>
      <c r="GS35" s="87"/>
      <c r="GT35" s="87"/>
      <c r="GU35" s="87"/>
      <c r="GV35" s="87"/>
      <c r="GW35" s="87"/>
      <c r="GX35" s="87"/>
      <c r="GY35" s="87"/>
      <c r="GZ35" s="87"/>
      <c r="HA35" s="87"/>
      <c r="HB35" s="87"/>
      <c r="HC35" s="87"/>
      <c r="HD35" s="87"/>
      <c r="HE35" s="87"/>
      <c r="HF35" s="87"/>
      <c r="HG35" s="87"/>
      <c r="HH35" s="87"/>
      <c r="HI35" s="87"/>
      <c r="HJ35" s="87"/>
      <c r="HK35" s="87"/>
      <c r="HL35" s="87"/>
      <c r="HM35" s="87"/>
      <c r="HN35" s="87"/>
      <c r="HO35" s="87"/>
      <c r="HP35" s="87"/>
      <c r="HQ35" s="87"/>
      <c r="HR35" s="87"/>
      <c r="HS35" s="87"/>
      <c r="HT35" s="87"/>
      <c r="HU35" s="87"/>
      <c r="HV35" s="87"/>
      <c r="HW35" s="87"/>
      <c r="HX35" s="87"/>
      <c r="HY35" s="87"/>
      <c r="HZ35" s="87"/>
      <c r="IA35" s="87"/>
      <c r="IB35" s="87"/>
      <c r="IC35" s="87"/>
      <c r="ID35" s="87"/>
      <c r="IE35" s="87"/>
      <c r="IF35" s="87"/>
      <c r="IG35" s="87"/>
      <c r="IH35" s="87"/>
      <c r="II35" s="87"/>
      <c r="IJ35" s="87"/>
      <c r="IK35" s="87"/>
      <c r="IL35" s="87"/>
      <c r="IM35" s="87"/>
      <c r="IN35" s="87"/>
      <c r="IO35" s="87"/>
      <c r="IP35" s="87"/>
      <c r="IQ35" s="87"/>
      <c r="IR35" s="87"/>
      <c r="IS35" s="87"/>
      <c r="IT35" s="87"/>
      <c r="IU35" s="87"/>
      <c r="IV35" s="87"/>
      <c r="IW35" s="87"/>
      <c r="IX35" s="87"/>
      <c r="IY35" s="87"/>
      <c r="IZ35" s="87"/>
      <c r="JA35" s="87"/>
      <c r="JB35" s="87"/>
      <c r="JC35" s="87"/>
      <c r="JD35" s="87"/>
      <c r="JE35" s="87"/>
      <c r="JF35" s="87"/>
      <c r="JG35" s="87"/>
      <c r="JH35" s="87"/>
      <c r="JI35" s="87"/>
      <c r="JJ35" s="87"/>
      <c r="JK35" s="87"/>
      <c r="JL35" s="87"/>
      <c r="JM35" s="87"/>
      <c r="JN35" s="87"/>
      <c r="JO35" s="87"/>
      <c r="JP35" s="87"/>
      <c r="JQ35" s="87"/>
      <c r="JR35" s="87"/>
      <c r="JS35" s="87"/>
      <c r="JT35" s="87"/>
      <c r="JU35" s="87"/>
      <c r="JV35" s="87"/>
      <c r="JW35" s="87"/>
      <c r="JX35" s="87"/>
      <c r="JY35" s="87"/>
      <c r="JZ35" s="87"/>
      <c r="KA35" s="87"/>
      <c r="KB35" s="87"/>
      <c r="KC35" s="87"/>
      <c r="KD35" s="87"/>
      <c r="KE35" s="87"/>
      <c r="KF35" s="87"/>
      <c r="KG35" s="87"/>
      <c r="KH35" s="87"/>
      <c r="KI35" s="87"/>
      <c r="KJ35" s="87"/>
      <c r="KK35" s="87"/>
      <c r="KL35" s="87"/>
      <c r="KM35" s="87"/>
      <c r="KN35" s="87"/>
      <c r="KO35" s="87"/>
      <c r="KP35" s="87"/>
      <c r="KQ35" s="87"/>
      <c r="KR35" s="87"/>
      <c r="KS35" s="87"/>
      <c r="KT35" s="87"/>
      <c r="KU35" s="87"/>
      <c r="KV35" s="87"/>
      <c r="KW35" s="87"/>
      <c r="KX35" s="87"/>
      <c r="KY35" s="87"/>
      <c r="KZ35" s="87"/>
      <c r="LA35" s="87"/>
      <c r="LB35" s="87"/>
      <c r="LC35" s="87"/>
      <c r="LD35" s="87"/>
      <c r="LE35" s="87"/>
      <c r="LF35" s="87"/>
      <c r="LG35" s="87"/>
      <c r="LH35" s="87"/>
      <c r="LI35" s="87"/>
      <c r="LJ35" s="87"/>
      <c r="LK35" s="87"/>
      <c r="LL35" s="87"/>
      <c r="LM35" s="87"/>
      <c r="LN35" s="87"/>
      <c r="LO35" s="87"/>
      <c r="LP35" s="87"/>
      <c r="LQ35" s="87"/>
      <c r="LR35" s="87"/>
      <c r="LS35" s="87"/>
      <c r="LT35" s="87"/>
      <c r="LU35" s="87"/>
      <c r="LV35" s="87"/>
      <c r="LW35" s="87"/>
      <c r="LX35" s="87"/>
      <c r="LY35" s="87"/>
      <c r="LZ35" s="87"/>
      <c r="MA35" s="87"/>
      <c r="MB35" s="87"/>
      <c r="MC35" s="87"/>
      <c r="MD35" s="87"/>
      <c r="ME35" s="87"/>
      <c r="MF35" s="87"/>
      <c r="MG35" s="87"/>
      <c r="MH35" s="87"/>
      <c r="MI35" s="87"/>
      <c r="MJ35" s="87"/>
      <c r="MK35" s="87"/>
      <c r="ML35" s="87"/>
      <c r="MM35" s="87"/>
      <c r="MN35" s="87"/>
      <c r="MO35" s="87"/>
      <c r="MP35" s="87"/>
      <c r="MQ35" s="87"/>
      <c r="MR35" s="87"/>
      <c r="MS35" s="87"/>
      <c r="MT35" s="87"/>
      <c r="MU35" s="87"/>
      <c r="MV35" s="87"/>
      <c r="MW35" s="87"/>
      <c r="MX35" s="87"/>
      <c r="MY35" s="87"/>
      <c r="MZ35" s="87"/>
      <c r="NA35" s="87"/>
      <c r="NB35" s="87"/>
      <c r="NC35" s="87"/>
      <c r="ND35" s="87"/>
      <c r="NE35" s="87"/>
      <c r="NF35" s="87"/>
      <c r="NG35" s="87"/>
      <c r="NH35" s="87"/>
      <c r="NI35" s="87"/>
      <c r="NJ35" s="87"/>
      <c r="NK35" s="87"/>
      <c r="NL35" s="87"/>
      <c r="NM35" s="87"/>
      <c r="NN35" s="87"/>
      <c r="NO35" s="87"/>
      <c r="NP35" s="87"/>
      <c r="NQ35" s="87"/>
      <c r="NR35" s="87"/>
      <c r="NS35" s="87"/>
      <c r="NT35" s="87"/>
      <c r="NU35" s="87"/>
      <c r="NV35" s="87"/>
      <c r="NW35" s="87"/>
      <c r="NX35" s="87"/>
      <c r="NY35" s="87"/>
      <c r="NZ35" s="87"/>
      <c r="OA35" s="87"/>
      <c r="OB35" s="87"/>
      <c r="OC35" s="87"/>
      <c r="OD35" s="87"/>
      <c r="OE35" s="87"/>
      <c r="OF35" s="87"/>
      <c r="OG35" s="87"/>
      <c r="OH35" s="87"/>
      <c r="OI35" s="87"/>
      <c r="OJ35" s="87"/>
      <c r="OK35" s="87"/>
      <c r="OL35" s="87"/>
      <c r="OM35" s="87"/>
      <c r="ON35" s="87"/>
      <c r="OO35" s="87"/>
      <c r="OP35" s="87"/>
      <c r="OQ35" s="87"/>
      <c r="OR35" s="87"/>
      <c r="OS35" s="87"/>
      <c r="OT35" s="87"/>
      <c r="OU35" s="87"/>
      <c r="OV35" s="87"/>
      <c r="OW35" s="87"/>
      <c r="OX35" s="87"/>
      <c r="OY35" s="87"/>
      <c r="OZ35" s="87"/>
      <c r="PA35" s="87"/>
      <c r="PB35" s="87"/>
      <c r="PC35" s="87"/>
      <c r="PD35" s="87"/>
      <c r="PE35" s="87"/>
      <c r="PF35" s="87"/>
      <c r="PG35" s="87"/>
      <c r="PH35" s="87"/>
      <c r="PI35" s="87"/>
      <c r="PJ35" s="87"/>
      <c r="PK35" s="87"/>
      <c r="PL35" s="87"/>
      <c r="PM35" s="87"/>
      <c r="PN35" s="87"/>
      <c r="PO35" s="87"/>
      <c r="PP35" s="87"/>
      <c r="PQ35" s="87"/>
      <c r="PR35" s="87"/>
      <c r="PS35" s="87"/>
      <c r="PT35" s="87"/>
      <c r="PU35" s="87"/>
      <c r="PV35" s="87"/>
      <c r="PW35" s="87"/>
      <c r="PX35" s="87"/>
      <c r="PY35" s="87"/>
      <c r="PZ35" s="87"/>
      <c r="QA35" s="87"/>
      <c r="QB35" s="87"/>
      <c r="QC35" s="87"/>
      <c r="QD35" s="87"/>
      <c r="QE35" s="87"/>
      <c r="QF35" s="87"/>
      <c r="QG35" s="87"/>
      <c r="QH35" s="87"/>
      <c r="QI35" s="87"/>
      <c r="QJ35" s="87"/>
      <c r="QK35" s="87"/>
      <c r="QL35" s="87"/>
      <c r="QM35" s="87"/>
      <c r="QN35" s="87"/>
      <c r="QO35" s="87"/>
      <c r="QP35" s="87"/>
      <c r="QQ35" s="87"/>
      <c r="QR35" s="87"/>
      <c r="QS35" s="87"/>
      <c r="QT35" s="87"/>
      <c r="QU35" s="87"/>
      <c r="QV35" s="87"/>
      <c r="QW35" s="87"/>
      <c r="QX35" s="87"/>
      <c r="QY35" s="87"/>
      <c r="QZ35" s="87"/>
      <c r="RA35" s="87"/>
      <c r="RB35" s="87"/>
      <c r="RC35" s="87"/>
      <c r="RD35" s="87"/>
      <c r="RE35" s="87"/>
      <c r="RF35" s="87"/>
      <c r="RG35" s="87"/>
      <c r="RH35" s="87"/>
      <c r="RI35" s="87"/>
      <c r="RJ35" s="87"/>
      <c r="RK35" s="87"/>
      <c r="RL35" s="87"/>
      <c r="RM35" s="87"/>
      <c r="RN35" s="87"/>
      <c r="RO35" s="87"/>
      <c r="RP35" s="87"/>
      <c r="RQ35" s="87"/>
      <c r="RR35" s="87"/>
      <c r="RS35" s="87"/>
      <c r="RT35" s="87"/>
      <c r="RU35" s="87"/>
      <c r="RV35" s="87"/>
      <c r="RW35" s="87"/>
      <c r="RX35" s="87"/>
      <c r="RY35" s="87"/>
      <c r="RZ35" s="87"/>
      <c r="SA35" s="87"/>
      <c r="SB35" s="87"/>
      <c r="SC35" s="87"/>
      <c r="SD35" s="87"/>
      <c r="SE35" s="87"/>
      <c r="SF35" s="87"/>
      <c r="SG35" s="87"/>
      <c r="SH35" s="87"/>
      <c r="SI35" s="87"/>
      <c r="SJ35" s="87"/>
      <c r="SK35" s="87"/>
      <c r="SL35" s="87"/>
      <c r="SM35" s="87"/>
      <c r="SN35" s="87"/>
      <c r="SO35" s="87"/>
      <c r="SP35" s="87"/>
      <c r="SQ35" s="87"/>
      <c r="SR35" s="87"/>
      <c r="SS35" s="87"/>
      <c r="ST35" s="87"/>
      <c r="SU35" s="87"/>
      <c r="SV35" s="87"/>
      <c r="SW35" s="87"/>
      <c r="SX35" s="87"/>
      <c r="SY35" s="87"/>
      <c r="SZ35" s="87"/>
      <c r="TA35" s="87"/>
      <c r="TB35" s="87"/>
      <c r="TC35" s="87"/>
      <c r="TD35" s="87"/>
      <c r="TE35" s="87"/>
      <c r="TF35" s="87"/>
      <c r="TG35" s="87"/>
      <c r="TH35" s="87"/>
      <c r="TI35" s="87"/>
      <c r="TJ35" s="87"/>
      <c r="TK35" s="87"/>
      <c r="TL35" s="87"/>
      <c r="TM35" s="87"/>
      <c r="TN35" s="87"/>
      <c r="TO35" s="87"/>
      <c r="TP35" s="87"/>
      <c r="TQ35" s="87"/>
      <c r="TR35" s="87"/>
      <c r="TS35" s="87"/>
      <c r="TT35" s="87"/>
      <c r="TU35" s="87"/>
      <c r="TV35" s="87"/>
      <c r="TW35" s="87"/>
      <c r="TX35" s="87"/>
      <c r="TY35" s="87"/>
      <c r="TZ35" s="87"/>
      <c r="UA35" s="87"/>
      <c r="UB35" s="87"/>
      <c r="UC35" s="87"/>
      <c r="UD35" s="87"/>
      <c r="UE35" s="87"/>
      <c r="UF35" s="87"/>
      <c r="UG35" s="87"/>
      <c r="UH35" s="87"/>
      <c r="UI35" s="87"/>
      <c r="UJ35" s="87"/>
      <c r="UK35" s="87"/>
      <c r="UL35" s="87"/>
      <c r="UM35" s="87"/>
      <c r="UN35" s="87"/>
      <c r="UO35" s="87"/>
      <c r="UP35" s="87"/>
      <c r="UQ35" s="87"/>
      <c r="UR35" s="87"/>
      <c r="US35" s="87"/>
      <c r="UT35" s="87"/>
      <c r="UU35" s="87"/>
      <c r="UV35" s="87"/>
      <c r="UW35" s="87"/>
      <c r="UX35" s="87"/>
      <c r="UY35" s="87"/>
      <c r="UZ35" s="87"/>
      <c r="VA35" s="87"/>
      <c r="VB35" s="87"/>
      <c r="VC35" s="87"/>
      <c r="VD35" s="87"/>
      <c r="VE35" s="87"/>
      <c r="VF35" s="87"/>
      <c r="VG35" s="87"/>
      <c r="VH35" s="87"/>
      <c r="VI35" s="87"/>
      <c r="VJ35" s="87"/>
      <c r="VK35" s="87"/>
      <c r="VL35" s="87"/>
      <c r="VM35" s="87"/>
      <c r="VN35" s="87"/>
      <c r="VO35" s="87"/>
      <c r="VP35" s="87"/>
      <c r="VQ35" s="87"/>
      <c r="VR35" s="87"/>
      <c r="VS35" s="87"/>
      <c r="VT35" s="87"/>
      <c r="VU35" s="87"/>
      <c r="VV35" s="87"/>
      <c r="VW35" s="87"/>
      <c r="VX35" s="87"/>
      <c r="VY35" s="87"/>
      <c r="VZ35" s="87"/>
      <c r="WA35" s="87"/>
      <c r="WB35" s="87"/>
      <c r="WC35" s="87"/>
      <c r="WD35" s="87"/>
      <c r="WE35" s="87"/>
      <c r="WF35" s="87"/>
      <c r="WG35" s="87"/>
      <c r="WH35" s="87"/>
      <c r="WI35" s="87"/>
      <c r="WJ35" s="87"/>
      <c r="WK35" s="87"/>
      <c r="WL35" s="87"/>
      <c r="WM35" s="87"/>
      <c r="WN35" s="87"/>
      <c r="WO35" s="87"/>
      <c r="WP35" s="87"/>
      <c r="WQ35" s="87"/>
      <c r="WR35" s="87"/>
      <c r="WS35" s="87"/>
      <c r="WT35" s="87"/>
      <c r="WU35" s="87"/>
      <c r="WV35" s="87"/>
      <c r="WW35" s="87"/>
      <c r="WX35" s="87"/>
      <c r="WY35" s="87"/>
      <c r="WZ35" s="87"/>
      <c r="XA35" s="87"/>
      <c r="XB35" s="87"/>
      <c r="XC35" s="87"/>
      <c r="XD35" s="87"/>
      <c r="XE35" s="87"/>
      <c r="XF35" s="87"/>
      <c r="XG35" s="87"/>
      <c r="XH35" s="87"/>
      <c r="XI35" s="87"/>
      <c r="XJ35" s="87"/>
      <c r="XK35" s="87"/>
      <c r="XL35" s="87"/>
      <c r="XM35" s="87"/>
      <c r="XN35" s="87"/>
      <c r="XO35" s="87"/>
      <c r="XP35" s="87"/>
      <c r="XQ35" s="87"/>
      <c r="XR35" s="87"/>
      <c r="XS35" s="87"/>
      <c r="XT35" s="87"/>
      <c r="XU35" s="87"/>
      <c r="XV35" s="87"/>
      <c r="XW35" s="87"/>
      <c r="XX35" s="87"/>
      <c r="XY35" s="87"/>
      <c r="XZ35" s="87"/>
      <c r="YA35" s="87"/>
      <c r="YB35" s="87"/>
      <c r="YC35" s="87"/>
      <c r="YD35" s="87"/>
      <c r="YE35" s="87"/>
      <c r="YF35" s="87"/>
      <c r="YG35" s="87"/>
      <c r="YH35" s="87"/>
      <c r="YI35" s="87"/>
      <c r="YJ35" s="87"/>
      <c r="YK35" s="87"/>
      <c r="YL35" s="87"/>
      <c r="YM35" s="87"/>
      <c r="YN35" s="87"/>
      <c r="YO35" s="87"/>
      <c r="YP35" s="87"/>
      <c r="YQ35" s="87"/>
      <c r="YR35" s="87"/>
      <c r="YS35" s="87"/>
      <c r="YT35" s="87"/>
      <c r="YU35" s="87"/>
      <c r="YV35" s="87"/>
      <c r="YW35" s="87"/>
      <c r="YX35" s="87"/>
      <c r="YY35" s="87"/>
      <c r="YZ35" s="87"/>
      <c r="ZA35" s="87"/>
      <c r="ZB35" s="87"/>
      <c r="ZC35" s="87"/>
      <c r="ZD35" s="87"/>
      <c r="ZE35" s="87"/>
      <c r="ZF35" s="87"/>
      <c r="ZG35" s="87"/>
      <c r="ZH35" s="87"/>
      <c r="ZI35" s="87"/>
      <c r="ZJ35" s="87"/>
      <c r="ZK35" s="87"/>
      <c r="ZL35" s="87"/>
      <c r="ZM35" s="87"/>
      <c r="ZN35" s="87"/>
      <c r="ZO35" s="87"/>
      <c r="ZP35" s="87"/>
      <c r="ZQ35" s="87"/>
      <c r="ZR35" s="87"/>
      <c r="ZS35" s="87"/>
      <c r="ZT35" s="87"/>
      <c r="ZU35" s="87"/>
      <c r="ZV35" s="87"/>
      <c r="ZW35" s="87"/>
      <c r="ZX35" s="87"/>
      <c r="ZY35" s="87"/>
      <c r="ZZ35" s="87"/>
      <c r="AAA35" s="87"/>
      <c r="AAB35" s="87"/>
      <c r="AAC35" s="87"/>
      <c r="AAD35" s="87"/>
      <c r="AAE35" s="87"/>
      <c r="AAF35" s="87"/>
      <c r="AAG35" s="87"/>
      <c r="AAH35" s="87"/>
      <c r="AAI35" s="87"/>
      <c r="AAJ35" s="87"/>
      <c r="AAK35" s="87"/>
      <c r="AAL35" s="87"/>
      <c r="AAM35" s="87"/>
      <c r="AAN35" s="87"/>
      <c r="AAO35" s="87"/>
      <c r="AAP35" s="87"/>
      <c r="AAQ35" s="87"/>
      <c r="AAR35" s="87"/>
      <c r="AAS35" s="87"/>
      <c r="AAT35" s="87"/>
      <c r="AAU35" s="87"/>
      <c r="AAV35" s="87"/>
      <c r="AAW35" s="87"/>
      <c r="AAX35" s="87"/>
      <c r="AAY35" s="87"/>
      <c r="AAZ35" s="87"/>
      <c r="ABA35" s="87"/>
      <c r="ABB35" s="87"/>
      <c r="ABC35" s="87"/>
      <c r="ABD35" s="87"/>
      <c r="ABE35" s="87"/>
      <c r="ABF35" s="87"/>
      <c r="ABG35" s="87"/>
      <c r="ABH35" s="87"/>
      <c r="ABI35" s="87"/>
      <c r="ABJ35" s="87"/>
      <c r="ABK35" s="87"/>
      <c r="ABL35" s="87"/>
      <c r="ABM35" s="87"/>
      <c r="ABN35" s="87"/>
      <c r="ABO35" s="87"/>
      <c r="ABP35" s="87"/>
      <c r="ABQ35" s="87"/>
      <c r="ABR35" s="87"/>
      <c r="ABS35" s="87"/>
      <c r="ABT35" s="87"/>
      <c r="ABU35" s="87"/>
      <c r="ABV35" s="87"/>
      <c r="ABW35" s="87"/>
      <c r="ABX35" s="87"/>
      <c r="ABY35" s="87"/>
      <c r="ABZ35" s="87"/>
      <c r="ACA35" s="87"/>
      <c r="ACB35" s="87"/>
      <c r="ACC35" s="87"/>
      <c r="ACD35" s="87"/>
      <c r="ACE35" s="87"/>
      <c r="ACF35" s="87"/>
      <c r="ACG35" s="87"/>
      <c r="ACH35" s="87"/>
      <c r="ACI35" s="87"/>
      <c r="ACJ35" s="87"/>
      <c r="ACK35" s="87"/>
      <c r="ACL35" s="87"/>
      <c r="ACM35" s="87"/>
      <c r="ACN35" s="87"/>
      <c r="ACO35" s="87"/>
      <c r="ACP35" s="87"/>
      <c r="ACQ35" s="87"/>
      <c r="ACR35" s="87"/>
      <c r="ACS35" s="87"/>
      <c r="ACT35" s="87"/>
      <c r="ACU35" s="87"/>
      <c r="ACV35" s="87"/>
      <c r="ACW35" s="87"/>
      <c r="ACX35" s="87"/>
      <c r="ACY35" s="87"/>
      <c r="ACZ35" s="87"/>
      <c r="ADA35" s="87"/>
      <c r="ADB35" s="87"/>
      <c r="ADC35" s="87"/>
      <c r="ADD35" s="87"/>
      <c r="ADE35" s="87"/>
      <c r="ADF35" s="87"/>
      <c r="ADG35" s="87"/>
      <c r="ADH35" s="87"/>
      <c r="ADI35" s="87"/>
      <c r="ADJ35" s="87"/>
      <c r="ADK35" s="87"/>
      <c r="ADL35" s="87"/>
      <c r="ADM35" s="87"/>
      <c r="ADN35" s="87"/>
      <c r="ADO35" s="87"/>
      <c r="ADP35" s="87"/>
      <c r="ADQ35" s="87"/>
      <c r="ADR35" s="87"/>
      <c r="ADS35" s="87"/>
      <c r="ADT35" s="87"/>
      <c r="ADU35" s="87"/>
      <c r="ADV35" s="87"/>
      <c r="ADW35" s="87"/>
      <c r="ADX35" s="87"/>
      <c r="ADY35" s="87"/>
      <c r="ADZ35" s="87"/>
      <c r="AEA35" s="87"/>
      <c r="AEB35" s="87"/>
      <c r="AEC35" s="87"/>
      <c r="AED35" s="87"/>
      <c r="AEE35" s="87"/>
      <c r="AEF35" s="87"/>
      <c r="AEG35" s="87"/>
      <c r="AEH35" s="87"/>
      <c r="AEI35" s="87"/>
      <c r="AEJ35" s="87"/>
      <c r="AEK35" s="87"/>
      <c r="AEL35" s="87"/>
      <c r="AEM35" s="87"/>
      <c r="AEN35" s="87"/>
      <c r="AEO35" s="87"/>
      <c r="AEP35" s="87"/>
      <c r="AEQ35" s="87"/>
      <c r="AER35" s="87"/>
      <c r="AES35" s="87"/>
      <c r="AET35" s="87"/>
      <c r="AEU35" s="87"/>
      <c r="AEV35" s="87"/>
      <c r="AEW35" s="87"/>
      <c r="AEX35" s="87"/>
      <c r="AEY35" s="87"/>
      <c r="AEZ35" s="87"/>
      <c r="AFA35" s="87"/>
      <c r="AFB35" s="87"/>
      <c r="AFC35" s="87"/>
      <c r="AFD35" s="87"/>
      <c r="AFE35" s="87"/>
      <c r="AFF35" s="87"/>
      <c r="AFG35" s="87"/>
      <c r="AFH35" s="87"/>
      <c r="AFI35" s="87"/>
      <c r="AFJ35" s="87"/>
      <c r="AFK35" s="87"/>
      <c r="AFL35" s="87"/>
      <c r="AFM35" s="87"/>
      <c r="AFN35" s="87"/>
      <c r="AFO35" s="87"/>
      <c r="AFP35" s="87"/>
      <c r="AFQ35" s="87"/>
      <c r="AFR35" s="87"/>
      <c r="AFS35" s="87"/>
      <c r="AFT35" s="87"/>
      <c r="AFU35" s="87"/>
      <c r="AFV35" s="87"/>
      <c r="AFW35" s="87"/>
      <c r="AFX35" s="87"/>
      <c r="AFY35" s="87"/>
      <c r="AFZ35" s="87"/>
      <c r="AGA35" s="87"/>
      <c r="AGB35" s="87"/>
      <c r="AGC35" s="87"/>
      <c r="AGD35" s="87"/>
      <c r="AGE35" s="87"/>
      <c r="AGF35" s="87"/>
      <c r="AGG35" s="87"/>
      <c r="AGH35" s="87"/>
      <c r="AGI35" s="87"/>
      <c r="AGJ35" s="87"/>
      <c r="AGK35" s="87"/>
      <c r="AGL35" s="87"/>
      <c r="AGM35" s="87"/>
      <c r="AGN35" s="87"/>
      <c r="AGO35" s="87"/>
      <c r="AGP35" s="87"/>
      <c r="AGQ35" s="87"/>
      <c r="AGR35" s="87"/>
      <c r="AGS35" s="87"/>
      <c r="AGT35" s="87"/>
      <c r="AGU35" s="87"/>
      <c r="AGV35" s="87"/>
      <c r="AGW35" s="87"/>
      <c r="AGX35" s="87"/>
      <c r="AGY35" s="87"/>
      <c r="AGZ35" s="87"/>
      <c r="AHA35" s="87"/>
      <c r="AHB35" s="87"/>
      <c r="AHC35" s="87"/>
      <c r="AHD35" s="87"/>
      <c r="AHE35" s="87"/>
      <c r="AHF35" s="87"/>
      <c r="AHG35" s="87"/>
      <c r="AHH35" s="87"/>
      <c r="AHI35" s="87"/>
      <c r="AHJ35" s="87"/>
      <c r="AHK35" s="87"/>
      <c r="AHL35" s="87"/>
      <c r="AHM35" s="87"/>
      <c r="AHN35" s="87"/>
      <c r="AHO35" s="87"/>
      <c r="AHP35" s="87"/>
      <c r="AHQ35" s="87"/>
      <c r="AHR35" s="87"/>
      <c r="AHS35" s="87"/>
      <c r="AHT35" s="87"/>
      <c r="AHU35" s="87"/>
      <c r="AHV35" s="87"/>
      <c r="AHW35" s="87"/>
      <c r="AHX35" s="87"/>
      <c r="AHY35" s="87"/>
      <c r="AHZ35" s="87"/>
      <c r="AIA35" s="87"/>
      <c r="AIB35" s="87"/>
      <c r="AIC35" s="87"/>
      <c r="AID35" s="87"/>
      <c r="AIE35" s="87"/>
      <c r="AIF35" s="87"/>
      <c r="AIG35" s="87"/>
      <c r="AIH35" s="87"/>
      <c r="AII35" s="87"/>
      <c r="AIJ35" s="87"/>
      <c r="AIK35" s="87"/>
      <c r="AIL35" s="87"/>
      <c r="AIM35" s="87"/>
      <c r="AIN35" s="87"/>
      <c r="AIO35" s="87"/>
      <c r="AIP35" s="87"/>
      <c r="AIQ35" s="87"/>
      <c r="AIR35" s="87"/>
      <c r="AIS35" s="87"/>
      <c r="AIT35" s="87"/>
      <c r="AIU35" s="87"/>
      <c r="AIV35" s="87"/>
      <c r="AIW35" s="87"/>
      <c r="AIX35" s="87"/>
      <c r="AIY35" s="87"/>
      <c r="AIZ35" s="87"/>
      <c r="AJA35" s="87"/>
      <c r="AJB35" s="87"/>
      <c r="AJC35" s="87"/>
      <c r="AJD35" s="87"/>
      <c r="AJE35" s="87"/>
      <c r="AJF35" s="87"/>
      <c r="AJG35" s="87"/>
      <c r="AJH35" s="87"/>
      <c r="AJI35" s="87"/>
      <c r="AJJ35" s="87"/>
      <c r="AJK35" s="87"/>
      <c r="AJL35" s="87"/>
      <c r="AJM35" s="87"/>
      <c r="AJN35" s="87"/>
      <c r="AJO35" s="87"/>
      <c r="AJP35" s="87"/>
      <c r="AJQ35" s="87"/>
      <c r="AJR35" s="87"/>
      <c r="AJS35" s="87"/>
      <c r="AJT35" s="87"/>
      <c r="AJU35" s="87"/>
      <c r="AJV35" s="87"/>
      <c r="AJW35" s="87"/>
      <c r="AJX35" s="87"/>
      <c r="AJY35" s="87"/>
      <c r="AJZ35" s="87"/>
      <c r="AKA35" s="87"/>
      <c r="AKB35" s="87"/>
      <c r="AKC35" s="87"/>
      <c r="AKD35" s="87"/>
      <c r="AKE35" s="87"/>
      <c r="AKF35" s="87"/>
      <c r="AKG35" s="87"/>
      <c r="AKH35" s="87"/>
      <c r="AKI35" s="87"/>
      <c r="AKJ35" s="87"/>
      <c r="AKK35" s="87"/>
      <c r="AKL35" s="87"/>
      <c r="AKM35" s="87"/>
      <c r="AKN35" s="87"/>
      <c r="AKO35" s="87"/>
      <c r="AKP35" s="87"/>
      <c r="AKQ35" s="87"/>
      <c r="AKR35" s="87"/>
      <c r="AKS35" s="87"/>
      <c r="AKT35" s="87"/>
      <c r="AKU35" s="87"/>
      <c r="AKV35" s="87"/>
      <c r="AKW35" s="87"/>
      <c r="AKX35" s="87"/>
      <c r="AKY35" s="87"/>
      <c r="AKZ35" s="87"/>
      <c r="ALA35" s="87"/>
      <c r="ALB35" s="87"/>
      <c r="ALC35" s="87"/>
    </row>
    <row r="36" spans="1:991" ht="13.5" customHeight="1" x14ac:dyDescent="0.2">
      <c r="A36" s="266" t="s">
        <v>7</v>
      </c>
      <c r="B36" s="87" t="s">
        <v>1806</v>
      </c>
      <c r="C36" s="102"/>
      <c r="D36" s="102"/>
      <c r="I36" s="102"/>
      <c r="K36" s="389"/>
      <c r="L36" s="389"/>
      <c r="N36" s="390"/>
      <c r="O36" s="391"/>
      <c r="P36" s="391"/>
      <c r="Q36" s="390">
        <v>4</v>
      </c>
      <c r="R36" s="390"/>
      <c r="S36" s="391"/>
      <c r="T36" s="391"/>
      <c r="U36" s="27">
        <v>3</v>
      </c>
      <c r="V36" s="267"/>
      <c r="W36" s="390"/>
      <c r="X36" s="27" t="s">
        <v>1659</v>
      </c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  <c r="FA36" s="87"/>
      <c r="FB36" s="87"/>
      <c r="FC36" s="87"/>
      <c r="FD36" s="87"/>
      <c r="FE36" s="87"/>
      <c r="FF36" s="87"/>
      <c r="FG36" s="87"/>
      <c r="FH36" s="87"/>
      <c r="FI36" s="87"/>
      <c r="FJ36" s="87"/>
      <c r="FK36" s="87"/>
      <c r="FL36" s="87"/>
      <c r="FM36" s="87"/>
      <c r="FN36" s="87"/>
      <c r="FO36" s="87"/>
      <c r="FP36" s="87"/>
      <c r="FQ36" s="87"/>
      <c r="FR36" s="87"/>
      <c r="FS36" s="87"/>
      <c r="FT36" s="87"/>
      <c r="FU36" s="87"/>
      <c r="FV36" s="87"/>
      <c r="FW36" s="87"/>
      <c r="FX36" s="87"/>
      <c r="FY36" s="87"/>
      <c r="FZ36" s="87"/>
      <c r="GA36" s="87"/>
      <c r="GB36" s="87"/>
      <c r="GC36" s="87"/>
      <c r="GD36" s="87"/>
      <c r="GE36" s="87"/>
      <c r="GF36" s="87"/>
      <c r="GG36" s="87"/>
      <c r="GH36" s="87"/>
      <c r="GI36" s="87"/>
      <c r="GJ36" s="87"/>
      <c r="GK36" s="87"/>
      <c r="GL36" s="87"/>
      <c r="GM36" s="87"/>
      <c r="GN36" s="87"/>
      <c r="GO36" s="87"/>
      <c r="GP36" s="87"/>
      <c r="GQ36" s="87"/>
      <c r="GR36" s="87"/>
      <c r="GS36" s="87"/>
      <c r="GT36" s="87"/>
      <c r="GU36" s="87"/>
      <c r="GV36" s="87"/>
      <c r="GW36" s="87"/>
      <c r="GX36" s="87"/>
      <c r="GY36" s="87"/>
      <c r="GZ36" s="87"/>
      <c r="HA36" s="87"/>
      <c r="HB36" s="87"/>
      <c r="HC36" s="87"/>
      <c r="HD36" s="87"/>
      <c r="HE36" s="87"/>
      <c r="HF36" s="87"/>
      <c r="HG36" s="87"/>
      <c r="HH36" s="87"/>
      <c r="HI36" s="87"/>
      <c r="HJ36" s="87"/>
      <c r="HK36" s="87"/>
      <c r="HL36" s="87"/>
      <c r="HM36" s="87"/>
      <c r="HN36" s="87"/>
      <c r="HO36" s="87"/>
      <c r="HP36" s="87"/>
      <c r="HQ36" s="87"/>
      <c r="HR36" s="87"/>
      <c r="HS36" s="87"/>
      <c r="HT36" s="87"/>
      <c r="HU36" s="87"/>
      <c r="HV36" s="87"/>
      <c r="HW36" s="87"/>
      <c r="HX36" s="87"/>
      <c r="HY36" s="87"/>
      <c r="HZ36" s="87"/>
      <c r="IA36" s="87"/>
      <c r="IB36" s="87"/>
      <c r="IC36" s="87"/>
      <c r="ID36" s="87"/>
      <c r="IE36" s="87"/>
      <c r="IF36" s="87"/>
      <c r="IG36" s="87"/>
      <c r="IH36" s="87"/>
      <c r="II36" s="87"/>
      <c r="IJ36" s="87"/>
      <c r="IK36" s="87"/>
      <c r="IL36" s="87"/>
      <c r="IM36" s="87"/>
      <c r="IN36" s="87"/>
      <c r="IO36" s="87"/>
      <c r="IP36" s="87"/>
      <c r="IQ36" s="87"/>
      <c r="IR36" s="87"/>
      <c r="IS36" s="87"/>
      <c r="IT36" s="87"/>
      <c r="IU36" s="87"/>
      <c r="IV36" s="87"/>
      <c r="IW36" s="87"/>
      <c r="IX36" s="87"/>
      <c r="IY36" s="87"/>
      <c r="IZ36" s="87"/>
      <c r="JA36" s="87"/>
      <c r="JB36" s="87"/>
      <c r="JC36" s="87"/>
      <c r="JD36" s="87"/>
      <c r="JE36" s="87"/>
      <c r="JF36" s="87"/>
      <c r="JG36" s="87"/>
      <c r="JH36" s="87"/>
      <c r="JI36" s="87"/>
      <c r="JJ36" s="87"/>
      <c r="JK36" s="87"/>
      <c r="JL36" s="87"/>
      <c r="JM36" s="87"/>
      <c r="JN36" s="87"/>
      <c r="JO36" s="87"/>
      <c r="JP36" s="87"/>
      <c r="JQ36" s="87"/>
      <c r="JR36" s="87"/>
      <c r="JS36" s="87"/>
      <c r="JT36" s="87"/>
      <c r="JU36" s="87"/>
      <c r="JV36" s="87"/>
      <c r="JW36" s="87"/>
      <c r="JX36" s="87"/>
      <c r="JY36" s="87"/>
      <c r="JZ36" s="87"/>
      <c r="KA36" s="87"/>
      <c r="KB36" s="87"/>
      <c r="KC36" s="87"/>
      <c r="KD36" s="87"/>
      <c r="KE36" s="87"/>
      <c r="KF36" s="87"/>
      <c r="KG36" s="87"/>
      <c r="KH36" s="87"/>
      <c r="KI36" s="87"/>
      <c r="KJ36" s="87"/>
      <c r="KK36" s="87"/>
      <c r="KL36" s="87"/>
      <c r="KM36" s="87"/>
      <c r="KN36" s="87"/>
      <c r="KO36" s="87"/>
      <c r="KP36" s="87"/>
      <c r="KQ36" s="87"/>
      <c r="KR36" s="87"/>
      <c r="KS36" s="87"/>
      <c r="KT36" s="87"/>
      <c r="KU36" s="87"/>
      <c r="KV36" s="87"/>
      <c r="KW36" s="87"/>
      <c r="KX36" s="87"/>
      <c r="KY36" s="87"/>
      <c r="KZ36" s="87"/>
      <c r="LA36" s="87"/>
      <c r="LB36" s="87"/>
      <c r="LC36" s="87"/>
      <c r="LD36" s="87"/>
      <c r="LE36" s="87"/>
      <c r="LF36" s="87"/>
      <c r="LG36" s="87"/>
      <c r="LH36" s="87"/>
      <c r="LI36" s="87"/>
      <c r="LJ36" s="87"/>
      <c r="LK36" s="87"/>
      <c r="LL36" s="87"/>
      <c r="LM36" s="87"/>
      <c r="LN36" s="87"/>
      <c r="LO36" s="87"/>
      <c r="LP36" s="87"/>
      <c r="LQ36" s="87"/>
      <c r="LR36" s="87"/>
      <c r="LS36" s="87"/>
      <c r="LT36" s="87"/>
      <c r="LU36" s="87"/>
      <c r="LV36" s="87"/>
      <c r="LW36" s="87"/>
      <c r="LX36" s="87"/>
      <c r="LY36" s="87"/>
      <c r="LZ36" s="87"/>
      <c r="MA36" s="87"/>
      <c r="MB36" s="87"/>
      <c r="MC36" s="87"/>
      <c r="MD36" s="87"/>
      <c r="ME36" s="87"/>
      <c r="MF36" s="87"/>
      <c r="MG36" s="87"/>
      <c r="MH36" s="87"/>
      <c r="MI36" s="87"/>
      <c r="MJ36" s="87"/>
      <c r="MK36" s="87"/>
      <c r="ML36" s="87"/>
      <c r="MM36" s="87"/>
      <c r="MN36" s="87"/>
      <c r="MO36" s="87"/>
      <c r="MP36" s="87"/>
      <c r="MQ36" s="87"/>
      <c r="MR36" s="87"/>
      <c r="MS36" s="87"/>
      <c r="MT36" s="87"/>
      <c r="MU36" s="87"/>
      <c r="MV36" s="87"/>
      <c r="MW36" s="87"/>
      <c r="MX36" s="87"/>
      <c r="MY36" s="87"/>
      <c r="MZ36" s="87"/>
      <c r="NA36" s="87"/>
      <c r="NB36" s="87"/>
      <c r="NC36" s="87"/>
      <c r="ND36" s="87"/>
      <c r="NE36" s="87"/>
      <c r="NF36" s="87"/>
      <c r="NG36" s="87"/>
      <c r="NH36" s="87"/>
      <c r="NI36" s="87"/>
      <c r="NJ36" s="87"/>
      <c r="NK36" s="87"/>
      <c r="NL36" s="87"/>
      <c r="NM36" s="87"/>
      <c r="NN36" s="87"/>
      <c r="NO36" s="87"/>
      <c r="NP36" s="87"/>
      <c r="NQ36" s="87"/>
      <c r="NR36" s="87"/>
      <c r="NS36" s="87"/>
      <c r="NT36" s="87"/>
      <c r="NU36" s="87"/>
      <c r="NV36" s="87"/>
      <c r="NW36" s="87"/>
      <c r="NX36" s="87"/>
      <c r="NY36" s="87"/>
      <c r="NZ36" s="87"/>
      <c r="OA36" s="87"/>
      <c r="OB36" s="87"/>
      <c r="OC36" s="87"/>
      <c r="OD36" s="87"/>
      <c r="OE36" s="87"/>
      <c r="OF36" s="87"/>
      <c r="OG36" s="87"/>
      <c r="OH36" s="87"/>
      <c r="OI36" s="87"/>
      <c r="OJ36" s="87"/>
      <c r="OK36" s="87"/>
      <c r="OL36" s="87"/>
      <c r="OM36" s="87"/>
      <c r="ON36" s="87"/>
      <c r="OO36" s="87"/>
      <c r="OP36" s="87"/>
      <c r="OQ36" s="87"/>
      <c r="OR36" s="87"/>
      <c r="OS36" s="87"/>
      <c r="OT36" s="87"/>
      <c r="OU36" s="87"/>
      <c r="OV36" s="87"/>
      <c r="OW36" s="87"/>
      <c r="OX36" s="87"/>
      <c r="OY36" s="87"/>
      <c r="OZ36" s="87"/>
      <c r="PA36" s="87"/>
      <c r="PB36" s="87"/>
      <c r="PC36" s="87"/>
      <c r="PD36" s="87"/>
      <c r="PE36" s="87"/>
      <c r="PF36" s="87"/>
      <c r="PG36" s="87"/>
      <c r="PH36" s="87"/>
      <c r="PI36" s="87"/>
      <c r="PJ36" s="87"/>
      <c r="PK36" s="87"/>
      <c r="PL36" s="87"/>
      <c r="PM36" s="87"/>
      <c r="PN36" s="87"/>
      <c r="PO36" s="87"/>
      <c r="PP36" s="87"/>
      <c r="PQ36" s="87"/>
      <c r="PR36" s="87"/>
      <c r="PS36" s="87"/>
      <c r="PT36" s="87"/>
      <c r="PU36" s="87"/>
      <c r="PV36" s="87"/>
      <c r="PW36" s="87"/>
      <c r="PX36" s="87"/>
      <c r="PY36" s="87"/>
      <c r="PZ36" s="87"/>
      <c r="QA36" s="87"/>
      <c r="QB36" s="87"/>
      <c r="QC36" s="87"/>
      <c r="QD36" s="87"/>
      <c r="QE36" s="87"/>
      <c r="QF36" s="87"/>
      <c r="QG36" s="87"/>
      <c r="QH36" s="87"/>
      <c r="QI36" s="87"/>
      <c r="QJ36" s="87"/>
      <c r="QK36" s="87"/>
      <c r="QL36" s="87"/>
      <c r="QM36" s="87"/>
      <c r="QN36" s="87"/>
      <c r="QO36" s="87"/>
      <c r="QP36" s="87"/>
      <c r="QQ36" s="87"/>
      <c r="QR36" s="87"/>
      <c r="QS36" s="87"/>
      <c r="QT36" s="87"/>
      <c r="QU36" s="87"/>
      <c r="QV36" s="87"/>
      <c r="QW36" s="87"/>
      <c r="QX36" s="87"/>
      <c r="QY36" s="87"/>
      <c r="QZ36" s="87"/>
      <c r="RA36" s="87"/>
      <c r="RB36" s="87"/>
      <c r="RC36" s="87"/>
      <c r="RD36" s="87"/>
      <c r="RE36" s="87"/>
      <c r="RF36" s="87"/>
      <c r="RG36" s="87"/>
      <c r="RH36" s="87"/>
      <c r="RI36" s="87"/>
      <c r="RJ36" s="87"/>
      <c r="RK36" s="87"/>
      <c r="RL36" s="87"/>
      <c r="RM36" s="87"/>
      <c r="RN36" s="87"/>
      <c r="RO36" s="87"/>
      <c r="RP36" s="87"/>
      <c r="RQ36" s="87"/>
      <c r="RR36" s="87"/>
      <c r="RS36" s="87"/>
      <c r="RT36" s="87"/>
      <c r="RU36" s="87"/>
      <c r="RV36" s="87"/>
      <c r="RW36" s="87"/>
      <c r="RX36" s="87"/>
      <c r="RY36" s="87"/>
      <c r="RZ36" s="87"/>
      <c r="SA36" s="87"/>
      <c r="SB36" s="87"/>
      <c r="SC36" s="87"/>
      <c r="SD36" s="87"/>
      <c r="SE36" s="87"/>
      <c r="SF36" s="87"/>
      <c r="SG36" s="87"/>
      <c r="SH36" s="87"/>
      <c r="SI36" s="87"/>
      <c r="SJ36" s="87"/>
      <c r="SK36" s="87"/>
      <c r="SL36" s="87"/>
      <c r="SM36" s="87"/>
      <c r="SN36" s="87"/>
      <c r="SO36" s="87"/>
      <c r="SP36" s="87"/>
      <c r="SQ36" s="87"/>
      <c r="SR36" s="87"/>
      <c r="SS36" s="87"/>
      <c r="ST36" s="87"/>
      <c r="SU36" s="87"/>
      <c r="SV36" s="87"/>
      <c r="SW36" s="87"/>
      <c r="SX36" s="87"/>
      <c r="SY36" s="87"/>
      <c r="SZ36" s="87"/>
      <c r="TA36" s="87"/>
      <c r="TB36" s="87"/>
      <c r="TC36" s="87"/>
      <c r="TD36" s="87"/>
      <c r="TE36" s="87"/>
      <c r="TF36" s="87"/>
      <c r="TG36" s="87"/>
      <c r="TH36" s="87"/>
      <c r="TI36" s="87"/>
      <c r="TJ36" s="87"/>
      <c r="TK36" s="87"/>
      <c r="TL36" s="87"/>
      <c r="TM36" s="87"/>
      <c r="TN36" s="87"/>
      <c r="TO36" s="87"/>
      <c r="TP36" s="87"/>
      <c r="TQ36" s="87"/>
      <c r="TR36" s="87"/>
      <c r="TS36" s="87"/>
      <c r="TT36" s="87"/>
      <c r="TU36" s="87"/>
      <c r="TV36" s="87"/>
      <c r="TW36" s="87"/>
      <c r="TX36" s="87"/>
      <c r="TY36" s="87"/>
      <c r="TZ36" s="87"/>
      <c r="UA36" s="87"/>
      <c r="UB36" s="87"/>
      <c r="UC36" s="87"/>
      <c r="UD36" s="87"/>
      <c r="UE36" s="87"/>
      <c r="UF36" s="87"/>
      <c r="UG36" s="87"/>
      <c r="UH36" s="87"/>
      <c r="UI36" s="87"/>
      <c r="UJ36" s="87"/>
      <c r="UK36" s="87"/>
      <c r="UL36" s="87"/>
      <c r="UM36" s="87"/>
      <c r="UN36" s="87"/>
      <c r="UO36" s="87"/>
      <c r="UP36" s="87"/>
      <c r="UQ36" s="87"/>
      <c r="UR36" s="87"/>
      <c r="US36" s="87"/>
      <c r="UT36" s="87"/>
      <c r="UU36" s="87"/>
      <c r="UV36" s="87"/>
      <c r="UW36" s="87"/>
      <c r="UX36" s="87"/>
      <c r="UY36" s="87"/>
      <c r="UZ36" s="87"/>
      <c r="VA36" s="87"/>
      <c r="VB36" s="87"/>
      <c r="VC36" s="87"/>
      <c r="VD36" s="87"/>
      <c r="VE36" s="87"/>
      <c r="VF36" s="87"/>
      <c r="VG36" s="87"/>
      <c r="VH36" s="87"/>
      <c r="VI36" s="87"/>
      <c r="VJ36" s="87"/>
      <c r="VK36" s="87"/>
      <c r="VL36" s="87"/>
      <c r="VM36" s="87"/>
      <c r="VN36" s="87"/>
      <c r="VO36" s="87"/>
      <c r="VP36" s="87"/>
      <c r="VQ36" s="87"/>
      <c r="VR36" s="87"/>
      <c r="VS36" s="87"/>
      <c r="VT36" s="87"/>
      <c r="VU36" s="87"/>
      <c r="VV36" s="87"/>
      <c r="VW36" s="87"/>
      <c r="VX36" s="87"/>
      <c r="VY36" s="87"/>
      <c r="VZ36" s="87"/>
      <c r="WA36" s="87"/>
      <c r="WB36" s="87"/>
      <c r="WC36" s="87"/>
      <c r="WD36" s="87"/>
      <c r="WE36" s="87"/>
      <c r="WF36" s="87"/>
      <c r="WG36" s="87"/>
      <c r="WH36" s="87"/>
      <c r="WI36" s="87"/>
      <c r="WJ36" s="87"/>
      <c r="WK36" s="87"/>
      <c r="WL36" s="87"/>
      <c r="WM36" s="87"/>
      <c r="WN36" s="87"/>
      <c r="WO36" s="87"/>
      <c r="WP36" s="87"/>
      <c r="WQ36" s="87"/>
      <c r="WR36" s="87"/>
      <c r="WS36" s="87"/>
      <c r="WT36" s="87"/>
      <c r="WU36" s="87"/>
      <c r="WV36" s="87"/>
      <c r="WW36" s="87"/>
      <c r="WX36" s="87"/>
      <c r="WY36" s="87"/>
      <c r="WZ36" s="87"/>
      <c r="XA36" s="87"/>
      <c r="XB36" s="87"/>
      <c r="XC36" s="87"/>
      <c r="XD36" s="87"/>
      <c r="XE36" s="87"/>
      <c r="XF36" s="87"/>
      <c r="XG36" s="87"/>
      <c r="XH36" s="87"/>
      <c r="XI36" s="87"/>
      <c r="XJ36" s="87"/>
      <c r="XK36" s="87"/>
      <c r="XL36" s="87"/>
      <c r="XM36" s="87"/>
      <c r="XN36" s="87"/>
      <c r="XO36" s="87"/>
      <c r="XP36" s="87"/>
      <c r="XQ36" s="87"/>
      <c r="XR36" s="87"/>
      <c r="XS36" s="87"/>
      <c r="XT36" s="87"/>
      <c r="XU36" s="87"/>
      <c r="XV36" s="87"/>
      <c r="XW36" s="87"/>
      <c r="XX36" s="87"/>
      <c r="XY36" s="87"/>
      <c r="XZ36" s="87"/>
      <c r="YA36" s="87"/>
      <c r="YB36" s="87"/>
      <c r="YC36" s="87"/>
      <c r="YD36" s="87"/>
      <c r="YE36" s="87"/>
      <c r="YF36" s="87"/>
      <c r="YG36" s="87"/>
      <c r="YH36" s="87"/>
      <c r="YI36" s="87"/>
      <c r="YJ36" s="87"/>
      <c r="YK36" s="87"/>
      <c r="YL36" s="87"/>
      <c r="YM36" s="87"/>
      <c r="YN36" s="87"/>
      <c r="YO36" s="87"/>
      <c r="YP36" s="87"/>
      <c r="YQ36" s="87"/>
      <c r="YR36" s="87"/>
      <c r="YS36" s="87"/>
      <c r="YT36" s="87"/>
      <c r="YU36" s="87"/>
      <c r="YV36" s="87"/>
      <c r="YW36" s="87"/>
      <c r="YX36" s="87"/>
      <c r="YY36" s="87"/>
      <c r="YZ36" s="87"/>
      <c r="ZA36" s="87"/>
      <c r="ZB36" s="87"/>
      <c r="ZC36" s="87"/>
      <c r="ZD36" s="87"/>
      <c r="ZE36" s="87"/>
      <c r="ZF36" s="87"/>
      <c r="ZG36" s="87"/>
      <c r="ZH36" s="87"/>
      <c r="ZI36" s="87"/>
      <c r="ZJ36" s="87"/>
      <c r="ZK36" s="87"/>
      <c r="ZL36" s="87"/>
      <c r="ZM36" s="87"/>
      <c r="ZN36" s="87"/>
      <c r="ZO36" s="87"/>
      <c r="ZP36" s="87"/>
      <c r="ZQ36" s="87"/>
      <c r="ZR36" s="87"/>
      <c r="ZS36" s="87"/>
      <c r="ZT36" s="87"/>
      <c r="ZU36" s="87"/>
      <c r="ZV36" s="87"/>
      <c r="ZW36" s="87"/>
      <c r="ZX36" s="87"/>
      <c r="ZY36" s="87"/>
      <c r="ZZ36" s="87"/>
      <c r="AAA36" s="87"/>
      <c r="AAB36" s="87"/>
      <c r="AAC36" s="87"/>
      <c r="AAD36" s="87"/>
      <c r="AAE36" s="87"/>
      <c r="AAF36" s="87"/>
      <c r="AAG36" s="87"/>
      <c r="AAH36" s="87"/>
      <c r="AAI36" s="87"/>
      <c r="AAJ36" s="87"/>
      <c r="AAK36" s="87"/>
      <c r="AAL36" s="87"/>
      <c r="AAM36" s="87"/>
      <c r="AAN36" s="87"/>
      <c r="AAO36" s="87"/>
      <c r="AAP36" s="87"/>
      <c r="AAQ36" s="87"/>
      <c r="AAR36" s="87"/>
      <c r="AAS36" s="87"/>
      <c r="AAT36" s="87"/>
      <c r="AAU36" s="87"/>
      <c r="AAV36" s="87"/>
      <c r="AAW36" s="87"/>
      <c r="AAX36" s="87"/>
      <c r="AAY36" s="87"/>
      <c r="AAZ36" s="87"/>
      <c r="ABA36" s="87"/>
      <c r="ABB36" s="87"/>
      <c r="ABC36" s="87"/>
      <c r="ABD36" s="87"/>
      <c r="ABE36" s="87"/>
      <c r="ABF36" s="87"/>
      <c r="ABG36" s="87"/>
      <c r="ABH36" s="87"/>
      <c r="ABI36" s="87"/>
      <c r="ABJ36" s="87"/>
      <c r="ABK36" s="87"/>
      <c r="ABL36" s="87"/>
      <c r="ABM36" s="87"/>
      <c r="ABN36" s="87"/>
      <c r="ABO36" s="87"/>
      <c r="ABP36" s="87"/>
      <c r="ABQ36" s="87"/>
      <c r="ABR36" s="87"/>
      <c r="ABS36" s="87"/>
      <c r="ABT36" s="87"/>
      <c r="ABU36" s="87"/>
      <c r="ABV36" s="87"/>
      <c r="ABW36" s="87"/>
      <c r="ABX36" s="87"/>
      <c r="ABY36" s="87"/>
      <c r="ABZ36" s="87"/>
      <c r="ACA36" s="87"/>
      <c r="ACB36" s="87"/>
      <c r="ACC36" s="87"/>
      <c r="ACD36" s="87"/>
      <c r="ACE36" s="87"/>
      <c r="ACF36" s="87"/>
      <c r="ACG36" s="87"/>
      <c r="ACH36" s="87"/>
      <c r="ACI36" s="87"/>
      <c r="ACJ36" s="87"/>
      <c r="ACK36" s="87"/>
      <c r="ACL36" s="87"/>
      <c r="ACM36" s="87"/>
      <c r="ACN36" s="87"/>
      <c r="ACO36" s="87"/>
      <c r="ACP36" s="87"/>
      <c r="ACQ36" s="87"/>
      <c r="ACR36" s="87"/>
      <c r="ACS36" s="87"/>
      <c r="ACT36" s="87"/>
      <c r="ACU36" s="87"/>
      <c r="ACV36" s="87"/>
      <c r="ACW36" s="87"/>
      <c r="ACX36" s="87"/>
      <c r="ACY36" s="87"/>
      <c r="ACZ36" s="87"/>
      <c r="ADA36" s="87"/>
      <c r="ADB36" s="87"/>
      <c r="ADC36" s="87"/>
      <c r="ADD36" s="87"/>
      <c r="ADE36" s="87"/>
      <c r="ADF36" s="87"/>
      <c r="ADG36" s="87"/>
      <c r="ADH36" s="87"/>
      <c r="ADI36" s="87"/>
      <c r="ADJ36" s="87"/>
      <c r="ADK36" s="87"/>
      <c r="ADL36" s="87"/>
      <c r="ADM36" s="87"/>
      <c r="ADN36" s="87"/>
      <c r="ADO36" s="87"/>
      <c r="ADP36" s="87"/>
      <c r="ADQ36" s="87"/>
      <c r="ADR36" s="87"/>
      <c r="ADS36" s="87"/>
      <c r="ADT36" s="87"/>
      <c r="ADU36" s="87"/>
      <c r="ADV36" s="87"/>
      <c r="ADW36" s="87"/>
      <c r="ADX36" s="87"/>
      <c r="ADY36" s="87"/>
      <c r="ADZ36" s="87"/>
      <c r="AEA36" s="87"/>
      <c r="AEB36" s="87"/>
      <c r="AEC36" s="87"/>
      <c r="AED36" s="87"/>
      <c r="AEE36" s="87"/>
      <c r="AEF36" s="87"/>
      <c r="AEG36" s="87"/>
      <c r="AEH36" s="87"/>
      <c r="AEI36" s="87"/>
      <c r="AEJ36" s="87"/>
      <c r="AEK36" s="87"/>
      <c r="AEL36" s="87"/>
      <c r="AEM36" s="87"/>
      <c r="AEN36" s="87"/>
      <c r="AEO36" s="87"/>
      <c r="AEP36" s="87"/>
      <c r="AEQ36" s="87"/>
      <c r="AER36" s="87"/>
      <c r="AES36" s="87"/>
      <c r="AET36" s="87"/>
      <c r="AEU36" s="87"/>
      <c r="AEV36" s="87"/>
      <c r="AEW36" s="87"/>
      <c r="AEX36" s="87"/>
      <c r="AEY36" s="87"/>
      <c r="AEZ36" s="87"/>
      <c r="AFA36" s="87"/>
      <c r="AFB36" s="87"/>
      <c r="AFC36" s="87"/>
      <c r="AFD36" s="87"/>
      <c r="AFE36" s="87"/>
      <c r="AFF36" s="87"/>
      <c r="AFG36" s="87"/>
      <c r="AFH36" s="87"/>
      <c r="AFI36" s="87"/>
      <c r="AFJ36" s="87"/>
      <c r="AFK36" s="87"/>
      <c r="AFL36" s="87"/>
      <c r="AFM36" s="87"/>
      <c r="AFN36" s="87"/>
      <c r="AFO36" s="87"/>
      <c r="AFP36" s="87"/>
      <c r="AFQ36" s="87"/>
      <c r="AFR36" s="87"/>
      <c r="AFS36" s="87"/>
      <c r="AFT36" s="87"/>
      <c r="AFU36" s="87"/>
      <c r="AFV36" s="87"/>
      <c r="AFW36" s="87"/>
      <c r="AFX36" s="87"/>
      <c r="AFY36" s="87"/>
      <c r="AFZ36" s="87"/>
      <c r="AGA36" s="87"/>
      <c r="AGB36" s="87"/>
      <c r="AGC36" s="87"/>
      <c r="AGD36" s="87"/>
      <c r="AGE36" s="87"/>
      <c r="AGF36" s="87"/>
      <c r="AGG36" s="87"/>
      <c r="AGH36" s="87"/>
      <c r="AGI36" s="87"/>
      <c r="AGJ36" s="87"/>
      <c r="AGK36" s="87"/>
      <c r="AGL36" s="87"/>
      <c r="AGM36" s="87"/>
      <c r="AGN36" s="87"/>
      <c r="AGO36" s="87"/>
      <c r="AGP36" s="87"/>
      <c r="AGQ36" s="87"/>
      <c r="AGR36" s="87"/>
      <c r="AGS36" s="87"/>
      <c r="AGT36" s="87"/>
      <c r="AGU36" s="87"/>
      <c r="AGV36" s="87"/>
      <c r="AGW36" s="87"/>
      <c r="AGX36" s="87"/>
      <c r="AGY36" s="87"/>
      <c r="AGZ36" s="87"/>
      <c r="AHA36" s="87"/>
      <c r="AHB36" s="87"/>
      <c r="AHC36" s="87"/>
      <c r="AHD36" s="87"/>
      <c r="AHE36" s="87"/>
      <c r="AHF36" s="87"/>
      <c r="AHG36" s="87"/>
      <c r="AHH36" s="87"/>
      <c r="AHI36" s="87"/>
      <c r="AHJ36" s="87"/>
      <c r="AHK36" s="87"/>
      <c r="AHL36" s="87"/>
      <c r="AHM36" s="87"/>
      <c r="AHN36" s="87"/>
      <c r="AHO36" s="87"/>
      <c r="AHP36" s="87"/>
      <c r="AHQ36" s="87"/>
      <c r="AHR36" s="87"/>
      <c r="AHS36" s="87"/>
      <c r="AHT36" s="87"/>
      <c r="AHU36" s="87"/>
      <c r="AHV36" s="87"/>
      <c r="AHW36" s="87"/>
      <c r="AHX36" s="87"/>
      <c r="AHY36" s="87"/>
      <c r="AHZ36" s="87"/>
      <c r="AIA36" s="87"/>
      <c r="AIB36" s="87"/>
      <c r="AIC36" s="87"/>
      <c r="AID36" s="87"/>
      <c r="AIE36" s="87"/>
      <c r="AIF36" s="87"/>
      <c r="AIG36" s="87"/>
      <c r="AIH36" s="87"/>
      <c r="AII36" s="87"/>
      <c r="AIJ36" s="87"/>
      <c r="AIK36" s="87"/>
      <c r="AIL36" s="87"/>
      <c r="AIM36" s="87"/>
      <c r="AIN36" s="87"/>
      <c r="AIO36" s="87"/>
      <c r="AIP36" s="87"/>
      <c r="AIQ36" s="87"/>
      <c r="AIR36" s="87"/>
      <c r="AIS36" s="87"/>
      <c r="AIT36" s="87"/>
      <c r="AIU36" s="87"/>
      <c r="AIV36" s="87"/>
      <c r="AIW36" s="87"/>
      <c r="AIX36" s="87"/>
      <c r="AIY36" s="87"/>
      <c r="AIZ36" s="87"/>
      <c r="AJA36" s="87"/>
      <c r="AJB36" s="87"/>
      <c r="AJC36" s="87"/>
      <c r="AJD36" s="87"/>
      <c r="AJE36" s="87"/>
      <c r="AJF36" s="87"/>
      <c r="AJG36" s="87"/>
      <c r="AJH36" s="87"/>
      <c r="AJI36" s="87"/>
      <c r="AJJ36" s="87"/>
      <c r="AJK36" s="87"/>
      <c r="AJL36" s="87"/>
      <c r="AJM36" s="87"/>
      <c r="AJN36" s="87"/>
      <c r="AJO36" s="87"/>
      <c r="AJP36" s="87"/>
      <c r="AJQ36" s="87"/>
      <c r="AJR36" s="87"/>
      <c r="AJS36" s="87"/>
      <c r="AJT36" s="87"/>
      <c r="AJU36" s="87"/>
      <c r="AJV36" s="87"/>
      <c r="AJW36" s="87"/>
      <c r="AJX36" s="87"/>
      <c r="AJY36" s="87"/>
      <c r="AJZ36" s="87"/>
      <c r="AKA36" s="87"/>
      <c r="AKB36" s="87"/>
      <c r="AKC36" s="87"/>
      <c r="AKD36" s="87"/>
      <c r="AKE36" s="87"/>
      <c r="AKF36" s="87"/>
      <c r="AKG36" s="87"/>
      <c r="AKH36" s="87"/>
      <c r="AKI36" s="87"/>
      <c r="AKJ36" s="87"/>
      <c r="AKK36" s="87"/>
      <c r="AKL36" s="87"/>
      <c r="AKM36" s="87"/>
      <c r="AKN36" s="87"/>
      <c r="AKO36" s="87"/>
      <c r="AKP36" s="87"/>
      <c r="AKQ36" s="87"/>
      <c r="AKR36" s="87"/>
      <c r="AKS36" s="87"/>
      <c r="AKT36" s="87"/>
      <c r="AKU36" s="87"/>
      <c r="AKV36" s="87"/>
      <c r="AKW36" s="87"/>
      <c r="AKX36" s="87"/>
      <c r="AKY36" s="87"/>
      <c r="AKZ36" s="87"/>
      <c r="ALA36" s="87"/>
      <c r="ALB36" s="87"/>
      <c r="ALC36" s="87"/>
    </row>
    <row r="37" spans="1:991" x14ac:dyDescent="0.2">
      <c r="A37" s="285" t="s">
        <v>31</v>
      </c>
      <c r="B37" s="270" t="s">
        <v>327</v>
      </c>
      <c r="C37" s="273"/>
      <c r="D37" s="273"/>
      <c r="E37" s="276"/>
      <c r="F37" s="276"/>
      <c r="G37" s="276"/>
      <c r="H37" s="276"/>
      <c r="I37" s="273"/>
      <c r="J37" s="276"/>
      <c r="K37" s="274"/>
      <c r="L37" s="274"/>
      <c r="M37" s="276"/>
      <c r="N37" s="276"/>
      <c r="O37" s="275"/>
      <c r="P37" s="275"/>
      <c r="Q37" s="276"/>
      <c r="R37" s="276"/>
      <c r="S37" s="275"/>
      <c r="T37" s="275"/>
      <c r="U37" s="276">
        <v>2</v>
      </c>
      <c r="V37" s="277"/>
      <c r="X37" s="27" t="s">
        <v>1659</v>
      </c>
    </row>
    <row r="38" spans="1:991" s="86" customFormat="1" x14ac:dyDescent="0.2">
      <c r="A38" s="86" t="s">
        <v>1411</v>
      </c>
      <c r="B38" s="88"/>
      <c r="C38" s="109"/>
      <c r="D38" s="109"/>
      <c r="E38" s="90">
        <f>COUNT(E30:E37)</f>
        <v>0</v>
      </c>
      <c r="F38" s="90">
        <f t="shared" ref="F38:V38" si="0">COUNT(F30:F37)</f>
        <v>1</v>
      </c>
      <c r="G38" s="90">
        <f t="shared" si="0"/>
        <v>0</v>
      </c>
      <c r="H38" s="90">
        <f t="shared" si="0"/>
        <v>0</v>
      </c>
      <c r="I38" s="89"/>
      <c r="J38" s="90">
        <f t="shared" si="0"/>
        <v>2</v>
      </c>
      <c r="K38" s="89"/>
      <c r="L38" s="89"/>
      <c r="M38" s="90">
        <f t="shared" si="0"/>
        <v>0</v>
      </c>
      <c r="N38" s="90">
        <f t="shared" si="0"/>
        <v>0</v>
      </c>
      <c r="O38" s="89"/>
      <c r="P38" s="89"/>
      <c r="Q38" s="90">
        <f t="shared" si="0"/>
        <v>6</v>
      </c>
      <c r="R38" s="90">
        <f t="shared" si="0"/>
        <v>0</v>
      </c>
      <c r="S38" s="89"/>
      <c r="T38" s="89"/>
      <c r="U38" s="90">
        <f t="shared" si="0"/>
        <v>3</v>
      </c>
      <c r="V38" s="90">
        <f t="shared" si="0"/>
        <v>0</v>
      </c>
      <c r="W38" s="90"/>
      <c r="X38" s="27"/>
    </row>
    <row r="39" spans="1:991" x14ac:dyDescent="0.2">
      <c r="A39" s="86"/>
    </row>
    <row r="40" spans="1:991" x14ac:dyDescent="0.2">
      <c r="A40" s="86" t="s">
        <v>1658</v>
      </c>
      <c r="B40" s="392"/>
      <c r="X40" s="90" t="s">
        <v>1660</v>
      </c>
    </row>
    <row r="41" spans="1:991" x14ac:dyDescent="0.2">
      <c r="A41" s="257" t="s">
        <v>161</v>
      </c>
      <c r="B41" s="258" t="s">
        <v>365</v>
      </c>
      <c r="C41" s="261"/>
      <c r="D41" s="261"/>
      <c r="E41" s="264"/>
      <c r="F41" s="264">
        <v>1</v>
      </c>
      <c r="G41" s="264"/>
      <c r="H41" s="264"/>
      <c r="I41" s="261"/>
      <c r="J41" s="264"/>
      <c r="K41" s="397"/>
      <c r="L41" s="397"/>
      <c r="M41" s="264"/>
      <c r="N41" s="398"/>
      <c r="O41" s="399"/>
      <c r="P41" s="399"/>
      <c r="Q41" s="398"/>
      <c r="R41" s="398"/>
      <c r="S41" s="399"/>
      <c r="T41" s="399"/>
      <c r="U41" s="264"/>
      <c r="V41" s="281"/>
      <c r="W41" s="390"/>
      <c r="X41" s="27" t="s">
        <v>1659</v>
      </c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  <c r="HB41" s="87"/>
      <c r="HC41" s="87"/>
      <c r="HD41" s="87"/>
      <c r="HE41" s="87"/>
      <c r="HF41" s="87"/>
      <c r="HG41" s="87"/>
      <c r="HH41" s="87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87"/>
      <c r="HT41" s="87"/>
      <c r="HU41" s="87"/>
      <c r="HV41" s="87"/>
      <c r="HW41" s="87"/>
      <c r="HX41" s="87"/>
      <c r="HY41" s="87"/>
      <c r="HZ41" s="87"/>
      <c r="IA41" s="87"/>
      <c r="IB41" s="87"/>
      <c r="IC41" s="87"/>
      <c r="ID41" s="87"/>
      <c r="IE41" s="87"/>
      <c r="IF41" s="87"/>
      <c r="IG41" s="87"/>
      <c r="IH41" s="87"/>
      <c r="II41" s="87"/>
      <c r="IJ41" s="87"/>
      <c r="IK41" s="87"/>
      <c r="IL41" s="87"/>
      <c r="IM41" s="87"/>
      <c r="IN41" s="87"/>
      <c r="IO41" s="87"/>
      <c r="IP41" s="87"/>
      <c r="IQ41" s="87"/>
      <c r="IR41" s="87"/>
      <c r="IS41" s="87"/>
      <c r="IT41" s="87"/>
      <c r="IU41" s="87"/>
      <c r="IV41" s="87"/>
      <c r="IW41" s="87"/>
      <c r="IX41" s="87"/>
      <c r="IY41" s="87"/>
      <c r="IZ41" s="87"/>
      <c r="JA41" s="87"/>
      <c r="JB41" s="87"/>
      <c r="JC41" s="87"/>
      <c r="JD41" s="87"/>
      <c r="JE41" s="87"/>
      <c r="JF41" s="87"/>
      <c r="JG41" s="87"/>
      <c r="JH41" s="87"/>
      <c r="JI41" s="87"/>
      <c r="JJ41" s="87"/>
      <c r="JK41" s="87"/>
      <c r="JL41" s="87"/>
      <c r="JM41" s="87"/>
      <c r="JN41" s="87"/>
      <c r="JO41" s="87"/>
      <c r="JP41" s="87"/>
      <c r="JQ41" s="87"/>
      <c r="JR41" s="87"/>
      <c r="JS41" s="87"/>
      <c r="JT41" s="87"/>
      <c r="JU41" s="87"/>
      <c r="JV41" s="87"/>
      <c r="JW41" s="87"/>
      <c r="JX41" s="87"/>
      <c r="JY41" s="87"/>
      <c r="JZ41" s="87"/>
      <c r="KA41" s="87"/>
      <c r="KB41" s="87"/>
      <c r="KC41" s="87"/>
      <c r="KD41" s="87"/>
      <c r="KE41" s="87"/>
      <c r="KF41" s="87"/>
      <c r="KG41" s="87"/>
      <c r="KH41" s="87"/>
      <c r="KI41" s="87"/>
      <c r="KJ41" s="87"/>
      <c r="KK41" s="87"/>
      <c r="KL41" s="87"/>
      <c r="KM41" s="87"/>
      <c r="KN41" s="87"/>
      <c r="KO41" s="87"/>
      <c r="KP41" s="87"/>
      <c r="KQ41" s="87"/>
      <c r="KR41" s="87"/>
      <c r="KS41" s="87"/>
      <c r="KT41" s="87"/>
      <c r="KU41" s="87"/>
      <c r="KV41" s="87"/>
      <c r="KW41" s="87"/>
      <c r="KX41" s="87"/>
      <c r="KY41" s="87"/>
      <c r="KZ41" s="87"/>
      <c r="LA41" s="87"/>
      <c r="LB41" s="87"/>
      <c r="LC41" s="87"/>
      <c r="LD41" s="87"/>
      <c r="LE41" s="87"/>
      <c r="LF41" s="87"/>
      <c r="LG41" s="87"/>
      <c r="LH41" s="87"/>
      <c r="LI41" s="87"/>
      <c r="LJ41" s="87"/>
      <c r="LK41" s="87"/>
      <c r="LL41" s="87"/>
      <c r="LM41" s="87"/>
      <c r="LN41" s="87"/>
      <c r="LO41" s="87"/>
      <c r="LP41" s="87"/>
      <c r="LQ41" s="87"/>
      <c r="LR41" s="87"/>
      <c r="LS41" s="87"/>
      <c r="LT41" s="87"/>
      <c r="LU41" s="87"/>
      <c r="LV41" s="87"/>
      <c r="LW41" s="87"/>
      <c r="LX41" s="87"/>
      <c r="LY41" s="87"/>
      <c r="LZ41" s="87"/>
      <c r="MA41" s="87"/>
      <c r="MB41" s="87"/>
      <c r="MC41" s="87"/>
      <c r="MD41" s="87"/>
      <c r="ME41" s="87"/>
      <c r="MF41" s="87"/>
      <c r="MG41" s="87"/>
      <c r="MH41" s="87"/>
      <c r="MI41" s="87"/>
      <c r="MJ41" s="87"/>
      <c r="MK41" s="87"/>
      <c r="ML41" s="87"/>
      <c r="MM41" s="87"/>
      <c r="MN41" s="87"/>
      <c r="MO41" s="87"/>
      <c r="MP41" s="87"/>
      <c r="MQ41" s="87"/>
      <c r="MR41" s="87"/>
      <c r="MS41" s="87"/>
      <c r="MT41" s="87"/>
      <c r="MU41" s="87"/>
      <c r="MV41" s="87"/>
      <c r="MW41" s="87"/>
      <c r="MX41" s="87"/>
      <c r="MY41" s="87"/>
      <c r="MZ41" s="87"/>
      <c r="NA41" s="87"/>
      <c r="NB41" s="87"/>
      <c r="NC41" s="87"/>
      <c r="ND41" s="87"/>
      <c r="NE41" s="87"/>
      <c r="NF41" s="87"/>
      <c r="NG41" s="87"/>
      <c r="NH41" s="87"/>
      <c r="NI41" s="87"/>
      <c r="NJ41" s="87"/>
      <c r="NK41" s="87"/>
      <c r="NL41" s="87"/>
      <c r="NM41" s="87"/>
      <c r="NN41" s="87"/>
      <c r="NO41" s="87"/>
      <c r="NP41" s="87"/>
      <c r="NQ41" s="87"/>
      <c r="NR41" s="87"/>
      <c r="NS41" s="87"/>
      <c r="NT41" s="87"/>
      <c r="NU41" s="87"/>
      <c r="NV41" s="87"/>
      <c r="NW41" s="87"/>
      <c r="NX41" s="87"/>
      <c r="NY41" s="87"/>
      <c r="NZ41" s="87"/>
      <c r="OA41" s="87"/>
      <c r="OB41" s="87"/>
      <c r="OC41" s="87"/>
      <c r="OD41" s="87"/>
      <c r="OE41" s="87"/>
      <c r="OF41" s="87"/>
      <c r="OG41" s="87"/>
      <c r="OH41" s="87"/>
      <c r="OI41" s="87"/>
      <c r="OJ41" s="87"/>
      <c r="OK41" s="87"/>
      <c r="OL41" s="87"/>
      <c r="OM41" s="87"/>
      <c r="ON41" s="87"/>
      <c r="OO41" s="87"/>
      <c r="OP41" s="87"/>
      <c r="OQ41" s="87"/>
      <c r="OR41" s="87"/>
      <c r="OS41" s="87"/>
      <c r="OT41" s="87"/>
      <c r="OU41" s="87"/>
      <c r="OV41" s="87"/>
      <c r="OW41" s="87"/>
      <c r="OX41" s="87"/>
      <c r="OY41" s="87"/>
      <c r="OZ41" s="87"/>
      <c r="PA41" s="87"/>
      <c r="PB41" s="87"/>
      <c r="PC41" s="87"/>
      <c r="PD41" s="87"/>
      <c r="PE41" s="87"/>
      <c r="PF41" s="87"/>
      <c r="PG41" s="87"/>
      <c r="PH41" s="87"/>
      <c r="PI41" s="87"/>
      <c r="PJ41" s="87"/>
      <c r="PK41" s="87"/>
      <c r="PL41" s="87"/>
      <c r="PM41" s="87"/>
      <c r="PN41" s="87"/>
      <c r="PO41" s="87"/>
      <c r="PP41" s="87"/>
      <c r="PQ41" s="87"/>
      <c r="PR41" s="87"/>
      <c r="PS41" s="87"/>
      <c r="PT41" s="87"/>
      <c r="PU41" s="87"/>
      <c r="PV41" s="87"/>
      <c r="PW41" s="87"/>
      <c r="PX41" s="87"/>
      <c r="PY41" s="87"/>
      <c r="PZ41" s="87"/>
      <c r="QA41" s="87"/>
      <c r="QB41" s="87"/>
      <c r="QC41" s="87"/>
      <c r="QD41" s="87"/>
      <c r="QE41" s="87"/>
      <c r="QF41" s="87"/>
      <c r="QG41" s="87"/>
      <c r="QH41" s="87"/>
      <c r="QI41" s="87"/>
      <c r="QJ41" s="87"/>
      <c r="QK41" s="87"/>
      <c r="QL41" s="87"/>
      <c r="QM41" s="87"/>
      <c r="QN41" s="87"/>
      <c r="QO41" s="87"/>
      <c r="QP41" s="87"/>
      <c r="QQ41" s="87"/>
      <c r="QR41" s="87"/>
      <c r="QS41" s="87"/>
      <c r="QT41" s="87"/>
      <c r="QU41" s="87"/>
      <c r="QV41" s="87"/>
      <c r="QW41" s="87"/>
      <c r="QX41" s="87"/>
      <c r="QY41" s="87"/>
      <c r="QZ41" s="87"/>
      <c r="RA41" s="87"/>
      <c r="RB41" s="87"/>
      <c r="RC41" s="87"/>
      <c r="RD41" s="87"/>
      <c r="RE41" s="87"/>
      <c r="RF41" s="87"/>
      <c r="RG41" s="87"/>
      <c r="RH41" s="87"/>
      <c r="RI41" s="87"/>
      <c r="RJ41" s="87"/>
      <c r="RK41" s="87"/>
      <c r="RL41" s="87"/>
      <c r="RM41" s="87"/>
      <c r="RN41" s="87"/>
      <c r="RO41" s="87"/>
      <c r="RP41" s="87"/>
      <c r="RQ41" s="87"/>
      <c r="RR41" s="87"/>
      <c r="RS41" s="87"/>
      <c r="RT41" s="87"/>
      <c r="RU41" s="87"/>
      <c r="RV41" s="87"/>
      <c r="RW41" s="87"/>
      <c r="RX41" s="87"/>
      <c r="RY41" s="87"/>
      <c r="RZ41" s="87"/>
      <c r="SA41" s="87"/>
      <c r="SB41" s="87"/>
      <c r="SC41" s="87"/>
      <c r="SD41" s="87"/>
      <c r="SE41" s="87"/>
      <c r="SF41" s="87"/>
      <c r="SG41" s="87"/>
      <c r="SH41" s="87"/>
      <c r="SI41" s="87"/>
      <c r="SJ41" s="87"/>
      <c r="SK41" s="87"/>
      <c r="SL41" s="87"/>
      <c r="SM41" s="87"/>
      <c r="SN41" s="87"/>
      <c r="SO41" s="87"/>
      <c r="SP41" s="87"/>
      <c r="SQ41" s="87"/>
      <c r="SR41" s="87"/>
      <c r="SS41" s="87"/>
      <c r="ST41" s="87"/>
      <c r="SU41" s="87"/>
      <c r="SV41" s="87"/>
      <c r="SW41" s="87"/>
      <c r="SX41" s="87"/>
      <c r="SY41" s="87"/>
      <c r="SZ41" s="87"/>
      <c r="TA41" s="87"/>
      <c r="TB41" s="87"/>
      <c r="TC41" s="87"/>
      <c r="TD41" s="87"/>
      <c r="TE41" s="87"/>
      <c r="TF41" s="87"/>
      <c r="TG41" s="87"/>
      <c r="TH41" s="87"/>
      <c r="TI41" s="87"/>
      <c r="TJ41" s="87"/>
      <c r="TK41" s="87"/>
      <c r="TL41" s="87"/>
      <c r="TM41" s="87"/>
      <c r="TN41" s="87"/>
      <c r="TO41" s="87"/>
      <c r="TP41" s="87"/>
      <c r="TQ41" s="87"/>
      <c r="TR41" s="87"/>
      <c r="TS41" s="87"/>
      <c r="TT41" s="87"/>
      <c r="TU41" s="87"/>
      <c r="TV41" s="87"/>
      <c r="TW41" s="87"/>
      <c r="TX41" s="87"/>
      <c r="TY41" s="87"/>
      <c r="TZ41" s="87"/>
      <c r="UA41" s="87"/>
      <c r="UB41" s="87"/>
      <c r="UC41" s="87"/>
      <c r="UD41" s="87"/>
      <c r="UE41" s="87"/>
      <c r="UF41" s="87"/>
      <c r="UG41" s="87"/>
      <c r="UH41" s="87"/>
      <c r="UI41" s="87"/>
      <c r="UJ41" s="87"/>
      <c r="UK41" s="87"/>
      <c r="UL41" s="87"/>
      <c r="UM41" s="87"/>
      <c r="UN41" s="87"/>
      <c r="UO41" s="87"/>
      <c r="UP41" s="87"/>
      <c r="UQ41" s="87"/>
      <c r="UR41" s="87"/>
      <c r="US41" s="87"/>
      <c r="UT41" s="87"/>
      <c r="UU41" s="87"/>
      <c r="UV41" s="87"/>
      <c r="UW41" s="87"/>
      <c r="UX41" s="87"/>
      <c r="UY41" s="87"/>
      <c r="UZ41" s="87"/>
      <c r="VA41" s="87"/>
      <c r="VB41" s="87"/>
      <c r="VC41" s="87"/>
      <c r="VD41" s="87"/>
      <c r="VE41" s="87"/>
      <c r="VF41" s="87"/>
      <c r="VG41" s="87"/>
      <c r="VH41" s="87"/>
      <c r="VI41" s="87"/>
      <c r="VJ41" s="87"/>
      <c r="VK41" s="87"/>
      <c r="VL41" s="87"/>
      <c r="VM41" s="87"/>
      <c r="VN41" s="87"/>
      <c r="VO41" s="87"/>
      <c r="VP41" s="87"/>
      <c r="VQ41" s="87"/>
      <c r="VR41" s="87"/>
      <c r="VS41" s="87"/>
      <c r="VT41" s="87"/>
      <c r="VU41" s="87"/>
      <c r="VV41" s="87"/>
      <c r="VW41" s="87"/>
      <c r="VX41" s="87"/>
      <c r="VY41" s="87"/>
      <c r="VZ41" s="87"/>
      <c r="WA41" s="87"/>
      <c r="WB41" s="87"/>
      <c r="WC41" s="87"/>
      <c r="WD41" s="87"/>
      <c r="WE41" s="87"/>
      <c r="WF41" s="87"/>
      <c r="WG41" s="87"/>
      <c r="WH41" s="87"/>
      <c r="WI41" s="87"/>
      <c r="WJ41" s="87"/>
      <c r="WK41" s="87"/>
      <c r="WL41" s="87"/>
      <c r="WM41" s="87"/>
      <c r="WN41" s="87"/>
      <c r="WO41" s="87"/>
      <c r="WP41" s="87"/>
      <c r="WQ41" s="87"/>
      <c r="WR41" s="87"/>
      <c r="WS41" s="87"/>
      <c r="WT41" s="87"/>
      <c r="WU41" s="87"/>
      <c r="WV41" s="87"/>
      <c r="WW41" s="87"/>
      <c r="WX41" s="87"/>
      <c r="WY41" s="87"/>
      <c r="WZ41" s="87"/>
      <c r="XA41" s="87"/>
      <c r="XB41" s="87"/>
      <c r="XC41" s="87"/>
      <c r="XD41" s="87"/>
      <c r="XE41" s="87"/>
      <c r="XF41" s="87"/>
      <c r="XG41" s="87"/>
      <c r="XH41" s="87"/>
      <c r="XI41" s="87"/>
      <c r="XJ41" s="87"/>
      <c r="XK41" s="87"/>
      <c r="XL41" s="87"/>
      <c r="XM41" s="87"/>
      <c r="XN41" s="87"/>
      <c r="XO41" s="87"/>
      <c r="XP41" s="87"/>
      <c r="XQ41" s="87"/>
      <c r="XR41" s="87"/>
      <c r="XS41" s="87"/>
      <c r="XT41" s="87"/>
      <c r="XU41" s="87"/>
      <c r="XV41" s="87"/>
      <c r="XW41" s="87"/>
      <c r="XX41" s="87"/>
      <c r="XY41" s="87"/>
      <c r="XZ41" s="87"/>
      <c r="YA41" s="87"/>
      <c r="YB41" s="87"/>
      <c r="YC41" s="87"/>
      <c r="YD41" s="87"/>
      <c r="YE41" s="87"/>
      <c r="YF41" s="87"/>
      <c r="YG41" s="87"/>
      <c r="YH41" s="87"/>
      <c r="YI41" s="87"/>
      <c r="YJ41" s="87"/>
      <c r="YK41" s="87"/>
      <c r="YL41" s="87"/>
      <c r="YM41" s="87"/>
      <c r="YN41" s="87"/>
      <c r="YO41" s="87"/>
      <c r="YP41" s="87"/>
      <c r="YQ41" s="87"/>
      <c r="YR41" s="87"/>
      <c r="YS41" s="87"/>
      <c r="YT41" s="87"/>
      <c r="YU41" s="87"/>
      <c r="YV41" s="87"/>
      <c r="YW41" s="87"/>
      <c r="YX41" s="87"/>
      <c r="YY41" s="87"/>
      <c r="YZ41" s="87"/>
      <c r="ZA41" s="87"/>
      <c r="ZB41" s="87"/>
      <c r="ZC41" s="87"/>
      <c r="ZD41" s="87"/>
      <c r="ZE41" s="87"/>
      <c r="ZF41" s="87"/>
      <c r="ZG41" s="87"/>
      <c r="ZH41" s="87"/>
      <c r="ZI41" s="87"/>
      <c r="ZJ41" s="87"/>
      <c r="ZK41" s="87"/>
      <c r="ZL41" s="87"/>
      <c r="ZM41" s="87"/>
      <c r="ZN41" s="87"/>
      <c r="ZO41" s="87"/>
      <c r="ZP41" s="87"/>
      <c r="ZQ41" s="87"/>
      <c r="ZR41" s="87"/>
      <c r="ZS41" s="87"/>
      <c r="ZT41" s="87"/>
      <c r="ZU41" s="87"/>
      <c r="ZV41" s="87"/>
      <c r="ZW41" s="87"/>
      <c r="ZX41" s="87"/>
      <c r="ZY41" s="87"/>
      <c r="ZZ41" s="87"/>
      <c r="AAA41" s="87"/>
      <c r="AAB41" s="87"/>
      <c r="AAC41" s="87"/>
      <c r="AAD41" s="87"/>
      <c r="AAE41" s="87"/>
      <c r="AAF41" s="87"/>
      <c r="AAG41" s="87"/>
      <c r="AAH41" s="87"/>
      <c r="AAI41" s="87"/>
      <c r="AAJ41" s="87"/>
      <c r="AAK41" s="87"/>
      <c r="AAL41" s="87"/>
      <c r="AAM41" s="87"/>
      <c r="AAN41" s="87"/>
      <c r="AAO41" s="87"/>
      <c r="AAP41" s="87"/>
      <c r="AAQ41" s="87"/>
      <c r="AAR41" s="87"/>
      <c r="AAS41" s="87"/>
      <c r="AAT41" s="87"/>
      <c r="AAU41" s="87"/>
      <c r="AAV41" s="87"/>
      <c r="AAW41" s="87"/>
      <c r="AAX41" s="87"/>
      <c r="AAY41" s="87"/>
      <c r="AAZ41" s="87"/>
      <c r="ABA41" s="87"/>
      <c r="ABB41" s="87"/>
      <c r="ABC41" s="87"/>
      <c r="ABD41" s="87"/>
      <c r="ABE41" s="87"/>
      <c r="ABF41" s="87"/>
      <c r="ABG41" s="87"/>
      <c r="ABH41" s="87"/>
      <c r="ABI41" s="87"/>
      <c r="ABJ41" s="87"/>
      <c r="ABK41" s="87"/>
      <c r="ABL41" s="87"/>
      <c r="ABM41" s="87"/>
      <c r="ABN41" s="87"/>
      <c r="ABO41" s="87"/>
      <c r="ABP41" s="87"/>
      <c r="ABQ41" s="87"/>
      <c r="ABR41" s="87"/>
      <c r="ABS41" s="87"/>
      <c r="ABT41" s="87"/>
      <c r="ABU41" s="87"/>
      <c r="ABV41" s="87"/>
      <c r="ABW41" s="87"/>
      <c r="ABX41" s="87"/>
      <c r="ABY41" s="87"/>
      <c r="ABZ41" s="87"/>
      <c r="ACA41" s="87"/>
      <c r="ACB41" s="87"/>
      <c r="ACC41" s="87"/>
      <c r="ACD41" s="87"/>
      <c r="ACE41" s="87"/>
      <c r="ACF41" s="87"/>
      <c r="ACG41" s="87"/>
      <c r="ACH41" s="87"/>
      <c r="ACI41" s="87"/>
      <c r="ACJ41" s="87"/>
      <c r="ACK41" s="87"/>
      <c r="ACL41" s="87"/>
      <c r="ACM41" s="87"/>
      <c r="ACN41" s="87"/>
      <c r="ACO41" s="87"/>
      <c r="ACP41" s="87"/>
      <c r="ACQ41" s="87"/>
      <c r="ACR41" s="87"/>
      <c r="ACS41" s="87"/>
      <c r="ACT41" s="87"/>
      <c r="ACU41" s="87"/>
      <c r="ACV41" s="87"/>
      <c r="ACW41" s="87"/>
      <c r="ACX41" s="87"/>
      <c r="ACY41" s="87"/>
      <c r="ACZ41" s="87"/>
      <c r="ADA41" s="87"/>
      <c r="ADB41" s="87"/>
      <c r="ADC41" s="87"/>
      <c r="ADD41" s="87"/>
      <c r="ADE41" s="87"/>
      <c r="ADF41" s="87"/>
      <c r="ADG41" s="87"/>
      <c r="ADH41" s="87"/>
      <c r="ADI41" s="87"/>
      <c r="ADJ41" s="87"/>
      <c r="ADK41" s="87"/>
      <c r="ADL41" s="87"/>
      <c r="ADM41" s="87"/>
      <c r="ADN41" s="87"/>
      <c r="ADO41" s="87"/>
      <c r="ADP41" s="87"/>
      <c r="ADQ41" s="87"/>
      <c r="ADR41" s="87"/>
      <c r="ADS41" s="87"/>
      <c r="ADT41" s="87"/>
      <c r="ADU41" s="87"/>
      <c r="ADV41" s="87"/>
      <c r="ADW41" s="87"/>
      <c r="ADX41" s="87"/>
      <c r="ADY41" s="87"/>
      <c r="ADZ41" s="87"/>
      <c r="AEA41" s="87"/>
      <c r="AEB41" s="87"/>
      <c r="AEC41" s="87"/>
      <c r="AED41" s="87"/>
      <c r="AEE41" s="87"/>
      <c r="AEF41" s="87"/>
      <c r="AEG41" s="87"/>
      <c r="AEH41" s="87"/>
      <c r="AEI41" s="87"/>
      <c r="AEJ41" s="87"/>
      <c r="AEK41" s="87"/>
      <c r="AEL41" s="87"/>
      <c r="AEM41" s="87"/>
      <c r="AEN41" s="87"/>
      <c r="AEO41" s="87"/>
      <c r="AEP41" s="87"/>
      <c r="AEQ41" s="87"/>
      <c r="AER41" s="87"/>
      <c r="AES41" s="87"/>
      <c r="AET41" s="87"/>
      <c r="AEU41" s="87"/>
      <c r="AEV41" s="87"/>
      <c r="AEW41" s="87"/>
      <c r="AEX41" s="87"/>
      <c r="AEY41" s="87"/>
      <c r="AEZ41" s="87"/>
      <c r="AFA41" s="87"/>
      <c r="AFB41" s="87"/>
      <c r="AFC41" s="87"/>
      <c r="AFD41" s="87"/>
      <c r="AFE41" s="87"/>
      <c r="AFF41" s="87"/>
      <c r="AFG41" s="87"/>
      <c r="AFH41" s="87"/>
      <c r="AFI41" s="87"/>
      <c r="AFJ41" s="87"/>
      <c r="AFK41" s="87"/>
      <c r="AFL41" s="87"/>
      <c r="AFM41" s="87"/>
      <c r="AFN41" s="87"/>
      <c r="AFO41" s="87"/>
      <c r="AFP41" s="87"/>
      <c r="AFQ41" s="87"/>
      <c r="AFR41" s="87"/>
      <c r="AFS41" s="87"/>
      <c r="AFT41" s="87"/>
      <c r="AFU41" s="87"/>
      <c r="AFV41" s="87"/>
      <c r="AFW41" s="87"/>
      <c r="AFX41" s="87"/>
      <c r="AFY41" s="87"/>
      <c r="AFZ41" s="87"/>
      <c r="AGA41" s="87"/>
      <c r="AGB41" s="87"/>
      <c r="AGC41" s="87"/>
      <c r="AGD41" s="87"/>
      <c r="AGE41" s="87"/>
      <c r="AGF41" s="87"/>
      <c r="AGG41" s="87"/>
      <c r="AGH41" s="87"/>
      <c r="AGI41" s="87"/>
      <c r="AGJ41" s="87"/>
      <c r="AGK41" s="87"/>
      <c r="AGL41" s="87"/>
      <c r="AGM41" s="87"/>
      <c r="AGN41" s="87"/>
      <c r="AGO41" s="87"/>
      <c r="AGP41" s="87"/>
      <c r="AGQ41" s="87"/>
      <c r="AGR41" s="87"/>
      <c r="AGS41" s="87"/>
      <c r="AGT41" s="87"/>
      <c r="AGU41" s="87"/>
      <c r="AGV41" s="87"/>
      <c r="AGW41" s="87"/>
      <c r="AGX41" s="87"/>
      <c r="AGY41" s="87"/>
      <c r="AGZ41" s="87"/>
      <c r="AHA41" s="87"/>
      <c r="AHB41" s="87"/>
      <c r="AHC41" s="87"/>
      <c r="AHD41" s="87"/>
      <c r="AHE41" s="87"/>
      <c r="AHF41" s="87"/>
      <c r="AHG41" s="87"/>
      <c r="AHH41" s="87"/>
      <c r="AHI41" s="87"/>
      <c r="AHJ41" s="87"/>
      <c r="AHK41" s="87"/>
      <c r="AHL41" s="87"/>
      <c r="AHM41" s="87"/>
      <c r="AHN41" s="87"/>
      <c r="AHO41" s="87"/>
      <c r="AHP41" s="87"/>
      <c r="AHQ41" s="87"/>
      <c r="AHR41" s="87"/>
      <c r="AHS41" s="87"/>
      <c r="AHT41" s="87"/>
      <c r="AHU41" s="87"/>
      <c r="AHV41" s="87"/>
      <c r="AHW41" s="87"/>
      <c r="AHX41" s="87"/>
      <c r="AHY41" s="87"/>
      <c r="AHZ41" s="87"/>
      <c r="AIA41" s="87"/>
      <c r="AIB41" s="87"/>
      <c r="AIC41" s="87"/>
      <c r="AID41" s="87"/>
      <c r="AIE41" s="87"/>
      <c r="AIF41" s="87"/>
      <c r="AIG41" s="87"/>
      <c r="AIH41" s="87"/>
      <c r="AII41" s="87"/>
      <c r="AIJ41" s="87"/>
      <c r="AIK41" s="87"/>
      <c r="AIL41" s="87"/>
      <c r="AIM41" s="87"/>
      <c r="AIN41" s="87"/>
      <c r="AIO41" s="87"/>
      <c r="AIP41" s="87"/>
      <c r="AIQ41" s="87"/>
      <c r="AIR41" s="87"/>
      <c r="AIS41" s="87"/>
      <c r="AIT41" s="87"/>
      <c r="AIU41" s="87"/>
      <c r="AIV41" s="87"/>
      <c r="AIW41" s="87"/>
      <c r="AIX41" s="87"/>
      <c r="AIY41" s="87"/>
      <c r="AIZ41" s="87"/>
      <c r="AJA41" s="87"/>
      <c r="AJB41" s="87"/>
      <c r="AJC41" s="87"/>
      <c r="AJD41" s="87"/>
      <c r="AJE41" s="87"/>
      <c r="AJF41" s="87"/>
      <c r="AJG41" s="87"/>
      <c r="AJH41" s="87"/>
      <c r="AJI41" s="87"/>
      <c r="AJJ41" s="87"/>
      <c r="AJK41" s="87"/>
      <c r="AJL41" s="87"/>
      <c r="AJM41" s="87"/>
      <c r="AJN41" s="87"/>
      <c r="AJO41" s="87"/>
      <c r="AJP41" s="87"/>
      <c r="AJQ41" s="87"/>
      <c r="AJR41" s="87"/>
      <c r="AJS41" s="87"/>
      <c r="AJT41" s="87"/>
      <c r="AJU41" s="87"/>
      <c r="AJV41" s="87"/>
      <c r="AJW41" s="87"/>
      <c r="AJX41" s="87"/>
      <c r="AJY41" s="87"/>
      <c r="AJZ41" s="87"/>
      <c r="AKA41" s="87"/>
      <c r="AKB41" s="87"/>
      <c r="AKC41" s="87"/>
      <c r="AKD41" s="87"/>
      <c r="AKE41" s="87"/>
      <c r="AKF41" s="87"/>
      <c r="AKG41" s="87"/>
      <c r="AKH41" s="87"/>
      <c r="AKI41" s="87"/>
      <c r="AKJ41" s="87"/>
      <c r="AKK41" s="87"/>
      <c r="AKL41" s="87"/>
      <c r="AKM41" s="87"/>
      <c r="AKN41" s="87"/>
      <c r="AKO41" s="87"/>
      <c r="AKP41" s="87"/>
      <c r="AKQ41" s="87"/>
      <c r="AKR41" s="87"/>
      <c r="AKS41" s="87"/>
      <c r="AKT41" s="87"/>
      <c r="AKU41" s="87"/>
      <c r="AKV41" s="87"/>
      <c r="AKW41" s="87"/>
      <c r="AKX41" s="87"/>
      <c r="AKY41" s="87"/>
      <c r="AKZ41" s="87"/>
      <c r="ALA41" s="87"/>
      <c r="ALB41" s="87"/>
      <c r="ALC41" s="87"/>
    </row>
    <row r="42" spans="1:991" x14ac:dyDescent="0.2">
      <c r="A42" s="266" t="s">
        <v>303</v>
      </c>
      <c r="B42" s="87" t="s">
        <v>421</v>
      </c>
      <c r="C42" s="102"/>
      <c r="D42" s="102"/>
      <c r="I42" s="102"/>
      <c r="J42" s="27">
        <v>1</v>
      </c>
      <c r="K42" s="103"/>
      <c r="L42" s="103"/>
      <c r="M42" s="26"/>
      <c r="V42" s="267"/>
      <c r="X42" s="27" t="s">
        <v>1659</v>
      </c>
    </row>
    <row r="43" spans="1:991" x14ac:dyDescent="0.2">
      <c r="A43" s="266" t="s">
        <v>257</v>
      </c>
      <c r="B43" s="87" t="s">
        <v>661</v>
      </c>
      <c r="C43" s="102"/>
      <c r="D43" s="102"/>
      <c r="I43" s="102"/>
      <c r="J43" s="27">
        <v>1</v>
      </c>
      <c r="K43" s="103"/>
      <c r="L43" s="103"/>
      <c r="V43" s="267"/>
      <c r="X43" s="27" t="s">
        <v>1659</v>
      </c>
    </row>
    <row r="44" spans="1:991" x14ac:dyDescent="0.2">
      <c r="A44" s="266" t="s">
        <v>741</v>
      </c>
      <c r="B44" s="87" t="s">
        <v>781</v>
      </c>
      <c r="C44" s="102"/>
      <c r="D44" s="102"/>
      <c r="I44" s="102"/>
      <c r="K44" s="103"/>
      <c r="L44" s="103"/>
      <c r="N44" s="27">
        <v>1</v>
      </c>
      <c r="V44" s="267"/>
      <c r="X44" s="27" t="s">
        <v>1659</v>
      </c>
    </row>
    <row r="45" spans="1:991" x14ac:dyDescent="0.2">
      <c r="A45" s="266" t="s">
        <v>560</v>
      </c>
      <c r="B45" s="87" t="s">
        <v>627</v>
      </c>
      <c r="C45" s="102"/>
      <c r="D45" s="102"/>
      <c r="I45" s="102"/>
      <c r="K45" s="103"/>
      <c r="L45" s="103"/>
      <c r="N45" s="27">
        <v>1</v>
      </c>
      <c r="V45" s="267"/>
      <c r="X45" s="27" t="s">
        <v>1659</v>
      </c>
    </row>
    <row r="46" spans="1:991" x14ac:dyDescent="0.2">
      <c r="A46" s="266" t="s">
        <v>259</v>
      </c>
      <c r="B46" s="87" t="s">
        <v>760</v>
      </c>
      <c r="C46" s="102"/>
      <c r="D46" s="102"/>
      <c r="I46" s="102"/>
      <c r="K46" s="103"/>
      <c r="L46" s="103"/>
      <c r="N46" s="27">
        <v>1</v>
      </c>
      <c r="V46" s="267"/>
      <c r="X46" s="27" t="s">
        <v>1665</v>
      </c>
    </row>
    <row r="47" spans="1:991" ht="13.5" customHeight="1" x14ac:dyDescent="0.2">
      <c r="A47" s="266" t="s">
        <v>731</v>
      </c>
      <c r="B47" s="87" t="s">
        <v>730</v>
      </c>
      <c r="C47" s="102"/>
      <c r="D47" s="102"/>
      <c r="I47" s="102"/>
      <c r="K47" s="103"/>
      <c r="L47" s="103"/>
      <c r="N47" s="27">
        <v>1</v>
      </c>
      <c r="V47" s="267"/>
      <c r="X47" s="27" t="s">
        <v>1662</v>
      </c>
    </row>
    <row r="48" spans="1:991" x14ac:dyDescent="0.2">
      <c r="A48" s="266" t="s">
        <v>593</v>
      </c>
      <c r="B48" s="87" t="s">
        <v>613</v>
      </c>
      <c r="C48" s="102"/>
      <c r="D48" s="102"/>
      <c r="I48" s="102"/>
      <c r="K48" s="103"/>
      <c r="L48" s="103"/>
      <c r="N48" s="27">
        <v>1</v>
      </c>
      <c r="V48" s="267"/>
      <c r="X48" s="27" t="s">
        <v>1659</v>
      </c>
    </row>
    <row r="49" spans="1:24" ht="13.5" customHeight="1" x14ac:dyDescent="0.2">
      <c r="A49" s="266" t="s">
        <v>305</v>
      </c>
      <c r="B49" s="87" t="s">
        <v>768</v>
      </c>
      <c r="C49" s="102"/>
      <c r="D49" s="102"/>
      <c r="I49" s="102"/>
      <c r="K49" s="103"/>
      <c r="L49" s="103"/>
      <c r="N49" s="27">
        <v>1</v>
      </c>
      <c r="V49" s="267"/>
      <c r="X49" s="27" t="s">
        <v>1659</v>
      </c>
    </row>
    <row r="50" spans="1:24" x14ac:dyDescent="0.2">
      <c r="A50" s="266" t="s">
        <v>578</v>
      </c>
      <c r="B50" s="87" t="s">
        <v>636</v>
      </c>
      <c r="C50" s="102"/>
      <c r="D50" s="102"/>
      <c r="I50" s="102"/>
      <c r="K50" s="103"/>
      <c r="L50" s="103"/>
      <c r="N50" s="27">
        <v>1</v>
      </c>
      <c r="V50" s="267"/>
    </row>
    <row r="51" spans="1:24" ht="13.5" customHeight="1" x14ac:dyDescent="0.2">
      <c r="A51" s="266" t="s">
        <v>714</v>
      </c>
      <c r="B51" s="87" t="s">
        <v>721</v>
      </c>
      <c r="C51" s="102"/>
      <c r="D51" s="102"/>
      <c r="I51" s="102"/>
      <c r="K51" s="103"/>
      <c r="L51" s="103"/>
      <c r="N51" s="27">
        <v>1</v>
      </c>
      <c r="V51" s="267"/>
      <c r="X51" s="27" t="s">
        <v>1659</v>
      </c>
    </row>
    <row r="52" spans="1:24" x14ac:dyDescent="0.2">
      <c r="A52" s="266" t="s">
        <v>748</v>
      </c>
      <c r="B52" s="87" t="s">
        <v>774</v>
      </c>
      <c r="C52" s="102"/>
      <c r="D52" s="102"/>
      <c r="I52" s="102"/>
      <c r="K52" s="103"/>
      <c r="L52" s="103"/>
      <c r="N52" s="27">
        <v>1</v>
      </c>
      <c r="V52" s="267"/>
      <c r="X52" s="27" t="s">
        <v>1659</v>
      </c>
    </row>
    <row r="53" spans="1:24" x14ac:dyDescent="0.2">
      <c r="A53" s="266" t="s">
        <v>766</v>
      </c>
      <c r="B53" s="87" t="s">
        <v>773</v>
      </c>
      <c r="C53" s="102"/>
      <c r="D53" s="102"/>
      <c r="I53" s="102"/>
      <c r="K53" s="103"/>
      <c r="L53" s="103"/>
      <c r="N53" s="27">
        <v>1</v>
      </c>
      <c r="V53" s="267"/>
      <c r="X53" s="27" t="s">
        <v>1661</v>
      </c>
    </row>
    <row r="54" spans="1:24" x14ac:dyDescent="0.2">
      <c r="A54" s="266" t="s">
        <v>746</v>
      </c>
      <c r="B54" s="87" t="s">
        <v>778</v>
      </c>
      <c r="C54" s="102"/>
      <c r="D54" s="102"/>
      <c r="I54" s="102"/>
      <c r="K54" s="103"/>
      <c r="L54" s="103"/>
      <c r="N54" s="27">
        <v>1</v>
      </c>
      <c r="V54" s="267"/>
      <c r="X54" s="27" t="s">
        <v>1659</v>
      </c>
    </row>
    <row r="55" spans="1:24" x14ac:dyDescent="0.2">
      <c r="A55" s="266" t="s">
        <v>228</v>
      </c>
      <c r="B55" s="87" t="s">
        <v>610</v>
      </c>
      <c r="C55" s="102"/>
      <c r="D55" s="102"/>
      <c r="I55" s="102"/>
      <c r="K55" s="103"/>
      <c r="L55" s="103"/>
      <c r="N55" s="27">
        <v>1</v>
      </c>
      <c r="V55" s="267"/>
      <c r="X55" s="27" t="s">
        <v>1661</v>
      </c>
    </row>
    <row r="56" spans="1:24" ht="13.5" customHeight="1" x14ac:dyDescent="0.2">
      <c r="A56" s="266" t="s">
        <v>591</v>
      </c>
      <c r="B56" s="87" t="s">
        <v>611</v>
      </c>
      <c r="C56" s="102"/>
      <c r="D56" s="102"/>
      <c r="I56" s="102"/>
      <c r="K56" s="103"/>
      <c r="L56" s="103"/>
      <c r="N56" s="27">
        <v>3</v>
      </c>
      <c r="V56" s="267"/>
      <c r="X56" s="27" t="s">
        <v>1659</v>
      </c>
    </row>
    <row r="57" spans="1:24" x14ac:dyDescent="0.2">
      <c r="A57" s="266" t="s">
        <v>489</v>
      </c>
      <c r="B57" s="87" t="s">
        <v>531</v>
      </c>
      <c r="C57" s="102"/>
      <c r="D57" s="102"/>
      <c r="I57" s="102"/>
      <c r="K57" s="103"/>
      <c r="L57" s="103"/>
      <c r="N57" s="27">
        <v>5</v>
      </c>
      <c r="V57" s="267"/>
      <c r="X57" s="27" t="s">
        <v>1659</v>
      </c>
    </row>
    <row r="58" spans="1:24" ht="13.5" customHeight="1" x14ac:dyDescent="0.2">
      <c r="A58" s="266" t="s">
        <v>483</v>
      </c>
      <c r="B58" s="87" t="s">
        <v>521</v>
      </c>
      <c r="C58" s="102"/>
      <c r="D58" s="102"/>
      <c r="I58" s="102"/>
      <c r="K58" s="103"/>
      <c r="L58" s="103"/>
      <c r="N58" s="27">
        <v>18</v>
      </c>
      <c r="V58" s="267"/>
      <c r="X58" s="27" t="s">
        <v>1659</v>
      </c>
    </row>
    <row r="59" spans="1:24" x14ac:dyDescent="0.2">
      <c r="A59" s="266" t="s">
        <v>689</v>
      </c>
      <c r="B59" s="87" t="s">
        <v>702</v>
      </c>
      <c r="C59" s="102"/>
      <c r="D59" s="102"/>
      <c r="I59" s="102"/>
      <c r="J59" s="27">
        <v>1</v>
      </c>
      <c r="K59" s="103"/>
      <c r="L59" s="103"/>
      <c r="N59" s="27">
        <v>2</v>
      </c>
      <c r="R59" s="27">
        <v>5</v>
      </c>
      <c r="V59" s="267"/>
      <c r="X59" s="27" t="s">
        <v>1659</v>
      </c>
    </row>
    <row r="60" spans="1:24" x14ac:dyDescent="0.2">
      <c r="A60" s="266" t="s">
        <v>158</v>
      </c>
      <c r="B60" s="87" t="s">
        <v>370</v>
      </c>
      <c r="C60" s="102"/>
      <c r="D60" s="102"/>
      <c r="H60" s="27">
        <v>6</v>
      </c>
      <c r="I60" s="102"/>
      <c r="K60" s="103"/>
      <c r="L60" s="103"/>
      <c r="N60" s="27">
        <v>2</v>
      </c>
      <c r="R60" s="27">
        <v>10</v>
      </c>
      <c r="V60" s="267"/>
      <c r="X60" s="27" t="s">
        <v>1659</v>
      </c>
    </row>
    <row r="61" spans="1:24" x14ac:dyDescent="0.2">
      <c r="A61" s="266" t="s">
        <v>156</v>
      </c>
      <c r="B61" s="87" t="s">
        <v>420</v>
      </c>
      <c r="C61" s="102"/>
      <c r="D61" s="102"/>
      <c r="H61" s="27">
        <v>2</v>
      </c>
      <c r="I61" s="102"/>
      <c r="K61" s="103"/>
      <c r="L61" s="103"/>
      <c r="M61" s="26"/>
      <c r="N61" s="27">
        <v>4</v>
      </c>
      <c r="R61" s="27">
        <v>12</v>
      </c>
      <c r="V61" s="267"/>
      <c r="X61" s="27" t="s">
        <v>1659</v>
      </c>
    </row>
    <row r="62" spans="1:24" x14ac:dyDescent="0.2">
      <c r="A62" s="266" t="s">
        <v>282</v>
      </c>
      <c r="B62" s="87" t="s">
        <v>446</v>
      </c>
      <c r="C62" s="102"/>
      <c r="D62" s="102"/>
      <c r="H62" s="27">
        <v>2</v>
      </c>
      <c r="I62" s="102"/>
      <c r="K62" s="103"/>
      <c r="L62" s="103"/>
      <c r="N62" s="27">
        <v>7</v>
      </c>
      <c r="R62" s="27">
        <v>12</v>
      </c>
      <c r="V62" s="267"/>
      <c r="X62" s="27" t="s">
        <v>1662</v>
      </c>
    </row>
    <row r="63" spans="1:24" ht="13.5" customHeight="1" x14ac:dyDescent="0.2">
      <c r="A63" s="266" t="s">
        <v>586</v>
      </c>
      <c r="B63" s="87" t="s">
        <v>618</v>
      </c>
      <c r="C63" s="102"/>
      <c r="D63" s="102"/>
      <c r="H63" s="27">
        <v>2</v>
      </c>
      <c r="I63" s="102"/>
      <c r="K63" s="103"/>
      <c r="L63" s="103"/>
      <c r="N63" s="27">
        <v>2</v>
      </c>
      <c r="R63" s="27">
        <v>14</v>
      </c>
      <c r="V63" s="267"/>
      <c r="X63" s="27" t="s">
        <v>1662</v>
      </c>
    </row>
    <row r="64" spans="1:24" x14ac:dyDescent="0.2">
      <c r="A64" s="266" t="s">
        <v>216</v>
      </c>
      <c r="B64" s="87" t="s">
        <v>351</v>
      </c>
      <c r="C64" s="102"/>
      <c r="D64" s="102"/>
      <c r="I64" s="102"/>
      <c r="K64" s="103"/>
      <c r="L64" s="103"/>
      <c r="N64" s="27">
        <v>1</v>
      </c>
      <c r="R64" s="27">
        <v>1</v>
      </c>
      <c r="V64" s="267"/>
      <c r="X64" s="27" t="s">
        <v>1659</v>
      </c>
    </row>
    <row r="65" spans="1:24" ht="13.5" customHeight="1" x14ac:dyDescent="0.2">
      <c r="A65" s="266" t="s">
        <v>747</v>
      </c>
      <c r="B65" s="87" t="s">
        <v>765</v>
      </c>
      <c r="C65" s="102"/>
      <c r="D65" s="102"/>
      <c r="I65" s="102"/>
      <c r="K65" s="103"/>
      <c r="L65" s="103"/>
      <c r="N65" s="27">
        <v>1</v>
      </c>
      <c r="R65" s="27">
        <v>1</v>
      </c>
      <c r="V65" s="267"/>
      <c r="X65" s="27" t="s">
        <v>1659</v>
      </c>
    </row>
    <row r="66" spans="1:24" ht="13.5" customHeight="1" x14ac:dyDescent="0.2">
      <c r="A66" s="266" t="s">
        <v>570</v>
      </c>
      <c r="B66" s="87" t="s">
        <v>633</v>
      </c>
      <c r="C66" s="102"/>
      <c r="D66" s="102"/>
      <c r="I66" s="102"/>
      <c r="K66" s="103"/>
      <c r="L66" s="103"/>
      <c r="N66" s="27">
        <v>4</v>
      </c>
      <c r="R66" s="27">
        <v>1</v>
      </c>
      <c r="V66" s="267"/>
      <c r="X66" s="27" t="s">
        <v>1659</v>
      </c>
    </row>
    <row r="67" spans="1:24" x14ac:dyDescent="0.2">
      <c r="A67" s="266" t="s">
        <v>745</v>
      </c>
      <c r="B67" s="87" t="s">
        <v>764</v>
      </c>
      <c r="C67" s="102"/>
      <c r="D67" s="102"/>
      <c r="I67" s="102"/>
      <c r="K67" s="103"/>
      <c r="L67" s="103"/>
      <c r="N67" s="27">
        <v>1</v>
      </c>
      <c r="R67" s="27">
        <v>1</v>
      </c>
      <c r="V67" s="267"/>
      <c r="X67" s="27" t="s">
        <v>1661</v>
      </c>
    </row>
    <row r="68" spans="1:24" x14ac:dyDescent="0.2">
      <c r="A68" s="266" t="s">
        <v>587</v>
      </c>
      <c r="B68" s="87" t="s">
        <v>641</v>
      </c>
      <c r="C68" s="102"/>
      <c r="D68" s="102"/>
      <c r="I68" s="102"/>
      <c r="K68" s="103"/>
      <c r="L68" s="103"/>
      <c r="N68" s="27">
        <v>2</v>
      </c>
      <c r="R68" s="27">
        <v>1</v>
      </c>
      <c r="V68" s="267"/>
    </row>
    <row r="69" spans="1:24" x14ac:dyDescent="0.2">
      <c r="A69" s="266" t="s">
        <v>247</v>
      </c>
      <c r="B69" s="87" t="s">
        <v>767</v>
      </c>
      <c r="C69" s="102"/>
      <c r="D69" s="102"/>
      <c r="I69" s="102"/>
      <c r="K69" s="103"/>
      <c r="L69" s="103"/>
      <c r="N69" s="27">
        <v>3</v>
      </c>
      <c r="R69" s="27">
        <v>2</v>
      </c>
      <c r="V69" s="267"/>
      <c r="X69" s="27" t="s">
        <v>1661</v>
      </c>
    </row>
    <row r="70" spans="1:24" x14ac:dyDescent="0.2">
      <c r="A70" s="266" t="s">
        <v>712</v>
      </c>
      <c r="B70" s="87" t="s">
        <v>728</v>
      </c>
      <c r="C70" s="102"/>
      <c r="D70" s="102"/>
      <c r="I70" s="102"/>
      <c r="K70" s="103"/>
      <c r="L70" s="103"/>
      <c r="N70" s="27">
        <v>2</v>
      </c>
      <c r="R70" s="27">
        <v>2</v>
      </c>
      <c r="V70" s="267"/>
      <c r="X70" s="27" t="s">
        <v>1659</v>
      </c>
    </row>
    <row r="71" spans="1:24" x14ac:dyDescent="0.2">
      <c r="A71" s="266" t="s">
        <v>579</v>
      </c>
      <c r="B71" s="87" t="s">
        <v>675</v>
      </c>
      <c r="C71" s="102"/>
      <c r="D71" s="102"/>
      <c r="I71" s="102"/>
      <c r="K71" s="103"/>
      <c r="L71" s="103"/>
      <c r="N71" s="27">
        <v>2</v>
      </c>
      <c r="R71" s="27">
        <v>2</v>
      </c>
      <c r="V71" s="267"/>
      <c r="X71" s="27" t="s">
        <v>1659</v>
      </c>
    </row>
    <row r="72" spans="1:24" x14ac:dyDescent="0.2">
      <c r="A72" s="266" t="s">
        <v>751</v>
      </c>
      <c r="B72" s="87" t="s">
        <v>769</v>
      </c>
      <c r="C72" s="102"/>
      <c r="D72" s="102"/>
      <c r="I72" s="102"/>
      <c r="K72" s="103"/>
      <c r="L72" s="103"/>
      <c r="N72" s="27">
        <v>2</v>
      </c>
      <c r="R72" s="27">
        <v>2</v>
      </c>
      <c r="V72" s="267"/>
      <c r="X72" s="27" t="s">
        <v>1659</v>
      </c>
    </row>
    <row r="73" spans="1:24" x14ac:dyDescent="0.2">
      <c r="A73" s="266" t="s">
        <v>203</v>
      </c>
      <c r="B73" s="87" t="s">
        <v>391</v>
      </c>
      <c r="C73" s="102"/>
      <c r="D73" s="102"/>
      <c r="I73" s="102"/>
      <c r="K73" s="103"/>
      <c r="L73" s="103"/>
      <c r="N73" s="27">
        <v>1</v>
      </c>
      <c r="R73" s="27">
        <v>3</v>
      </c>
      <c r="V73" s="267"/>
      <c r="X73" s="27" t="s">
        <v>1659</v>
      </c>
    </row>
    <row r="74" spans="1:24" x14ac:dyDescent="0.2">
      <c r="A74" s="266" t="s">
        <v>743</v>
      </c>
      <c r="B74" s="87" t="s">
        <v>763</v>
      </c>
      <c r="C74" s="102"/>
      <c r="D74" s="102"/>
      <c r="I74" s="102"/>
      <c r="K74" s="103"/>
      <c r="L74" s="103"/>
      <c r="N74" s="27">
        <v>3</v>
      </c>
      <c r="R74" s="27">
        <v>3</v>
      </c>
      <c r="V74" s="267"/>
      <c r="X74" s="27" t="s">
        <v>1659</v>
      </c>
    </row>
    <row r="75" spans="1:24" x14ac:dyDescent="0.2">
      <c r="A75" s="266" t="s">
        <v>668</v>
      </c>
      <c r="B75" s="87" t="s">
        <v>678</v>
      </c>
      <c r="C75" s="102"/>
      <c r="D75" s="102"/>
      <c r="I75" s="102"/>
      <c r="K75" s="103"/>
      <c r="L75" s="103"/>
      <c r="N75" s="27">
        <v>3</v>
      </c>
      <c r="R75" s="27">
        <v>3</v>
      </c>
      <c r="V75" s="267"/>
      <c r="X75" s="27" t="s">
        <v>1659</v>
      </c>
    </row>
    <row r="76" spans="1:24" x14ac:dyDescent="0.2">
      <c r="A76" s="266" t="s">
        <v>755</v>
      </c>
      <c r="B76" s="87" t="s">
        <v>757</v>
      </c>
      <c r="C76" s="102"/>
      <c r="D76" s="102"/>
      <c r="I76" s="102"/>
      <c r="K76" s="103"/>
      <c r="L76" s="103"/>
      <c r="N76" s="27">
        <v>7</v>
      </c>
      <c r="R76" s="27">
        <v>4</v>
      </c>
      <c r="V76" s="267"/>
      <c r="X76" s="27" t="s">
        <v>1659</v>
      </c>
    </row>
    <row r="77" spans="1:24" ht="13.5" customHeight="1" x14ac:dyDescent="0.2">
      <c r="A77" s="266" t="s">
        <v>740</v>
      </c>
      <c r="B77" s="87" t="s">
        <v>775</v>
      </c>
      <c r="C77" s="102"/>
      <c r="D77" s="102"/>
      <c r="I77" s="102"/>
      <c r="K77" s="103"/>
      <c r="L77" s="103"/>
      <c r="N77" s="27">
        <v>1</v>
      </c>
      <c r="R77" s="27">
        <v>5</v>
      </c>
      <c r="V77" s="267"/>
      <c r="X77" s="27" t="s">
        <v>1659</v>
      </c>
    </row>
    <row r="78" spans="1:24" ht="13.5" customHeight="1" x14ac:dyDescent="0.2">
      <c r="A78" s="266" t="s">
        <v>315</v>
      </c>
      <c r="B78" s="87" t="s">
        <v>625</v>
      </c>
      <c r="C78" s="102"/>
      <c r="D78" s="102"/>
      <c r="I78" s="102"/>
      <c r="K78" s="103"/>
      <c r="L78" s="103"/>
      <c r="N78" s="27">
        <v>1</v>
      </c>
      <c r="R78" s="27">
        <v>5</v>
      </c>
      <c r="V78" s="267"/>
      <c r="X78" s="27" t="s">
        <v>1659</v>
      </c>
    </row>
    <row r="79" spans="1:24" ht="13.5" customHeight="1" x14ac:dyDescent="0.2">
      <c r="A79" s="266" t="s">
        <v>197</v>
      </c>
      <c r="B79" s="87" t="s">
        <v>698</v>
      </c>
      <c r="C79" s="102"/>
      <c r="D79" s="102"/>
      <c r="I79" s="102"/>
      <c r="K79" s="103"/>
      <c r="L79" s="103"/>
      <c r="N79" s="27">
        <v>1</v>
      </c>
      <c r="R79" s="27">
        <v>5</v>
      </c>
      <c r="V79" s="267"/>
      <c r="X79" s="27" t="s">
        <v>1663</v>
      </c>
    </row>
    <row r="80" spans="1:24" ht="13.5" customHeight="1" x14ac:dyDescent="0.2">
      <c r="A80" s="266" t="s">
        <v>556</v>
      </c>
      <c r="B80" s="87" t="s">
        <v>626</v>
      </c>
      <c r="C80" s="102"/>
      <c r="D80" s="102"/>
      <c r="I80" s="102"/>
      <c r="K80" s="103"/>
      <c r="L80" s="103"/>
      <c r="N80" s="27">
        <v>1</v>
      </c>
      <c r="R80" s="27">
        <v>6</v>
      </c>
      <c r="V80" s="267"/>
      <c r="X80" s="27" t="s">
        <v>1659</v>
      </c>
    </row>
    <row r="81" spans="1:24" x14ac:dyDescent="0.2">
      <c r="A81" s="266" t="s">
        <v>754</v>
      </c>
      <c r="B81" s="87" t="s">
        <v>756</v>
      </c>
      <c r="C81" s="102"/>
      <c r="D81" s="102"/>
      <c r="I81" s="102"/>
      <c r="K81" s="103"/>
      <c r="L81" s="103"/>
      <c r="N81" s="27">
        <v>1</v>
      </c>
      <c r="R81" s="27">
        <v>7</v>
      </c>
      <c r="V81" s="267"/>
    </row>
    <row r="82" spans="1:24" x14ac:dyDescent="0.2">
      <c r="A82" s="266" t="s">
        <v>998</v>
      </c>
      <c r="B82" s="87" t="s">
        <v>771</v>
      </c>
      <c r="C82" s="102"/>
      <c r="D82" s="102"/>
      <c r="I82" s="102"/>
      <c r="K82" s="103"/>
      <c r="L82" s="103"/>
      <c r="N82" s="27">
        <v>2</v>
      </c>
      <c r="R82" s="27">
        <v>9</v>
      </c>
      <c r="V82" s="267"/>
    </row>
    <row r="83" spans="1:24" x14ac:dyDescent="0.2">
      <c r="A83" s="266" t="s">
        <v>574</v>
      </c>
      <c r="B83" s="87" t="s">
        <v>637</v>
      </c>
      <c r="C83" s="102"/>
      <c r="D83" s="102"/>
      <c r="I83" s="102"/>
      <c r="K83" s="103"/>
      <c r="L83" s="103"/>
      <c r="N83" s="27">
        <v>2</v>
      </c>
      <c r="R83" s="27">
        <v>13</v>
      </c>
      <c r="V83" s="267"/>
      <c r="X83" s="27" t="s">
        <v>1662</v>
      </c>
    </row>
    <row r="84" spans="1:24" x14ac:dyDescent="0.2">
      <c r="A84" s="266" t="s">
        <v>298</v>
      </c>
      <c r="B84" s="87" t="s">
        <v>701</v>
      </c>
      <c r="C84" s="102"/>
      <c r="D84" s="102"/>
      <c r="I84" s="102"/>
      <c r="K84" s="103"/>
      <c r="L84" s="103"/>
      <c r="N84" s="27">
        <v>1</v>
      </c>
      <c r="R84" s="27">
        <v>13</v>
      </c>
      <c r="V84" s="267"/>
      <c r="X84" s="27" t="s">
        <v>1659</v>
      </c>
    </row>
    <row r="85" spans="1:24" ht="13.5" customHeight="1" x14ac:dyDescent="0.2">
      <c r="A85" s="266" t="s">
        <v>577</v>
      </c>
      <c r="B85" s="87" t="s">
        <v>720</v>
      </c>
      <c r="C85" s="102"/>
      <c r="D85" s="102"/>
      <c r="I85" s="102"/>
      <c r="K85" s="103"/>
      <c r="L85" s="103"/>
      <c r="N85" s="27">
        <v>6</v>
      </c>
      <c r="R85" s="27">
        <v>14</v>
      </c>
      <c r="V85" s="267"/>
      <c r="X85" s="27" t="s">
        <v>1659</v>
      </c>
    </row>
    <row r="86" spans="1:24" x14ac:dyDescent="0.2">
      <c r="A86" s="266" t="s">
        <v>262</v>
      </c>
      <c r="B86" s="87" t="s">
        <v>389</v>
      </c>
      <c r="C86" s="102"/>
      <c r="D86" s="102"/>
      <c r="I86" s="102"/>
      <c r="K86" s="103"/>
      <c r="L86" s="103"/>
      <c r="N86" s="27">
        <v>3</v>
      </c>
      <c r="R86" s="27">
        <v>14</v>
      </c>
      <c r="V86" s="267"/>
    </row>
    <row r="87" spans="1:24" ht="13.5" customHeight="1" x14ac:dyDescent="0.2">
      <c r="A87" s="266" t="s">
        <v>752</v>
      </c>
      <c r="B87" s="87" t="s">
        <v>770</v>
      </c>
      <c r="C87" s="102"/>
      <c r="D87" s="102"/>
      <c r="I87" s="102"/>
      <c r="K87" s="103"/>
      <c r="L87" s="103"/>
      <c r="N87" s="27">
        <v>2</v>
      </c>
      <c r="R87" s="27">
        <v>14</v>
      </c>
      <c r="V87" s="267"/>
      <c r="X87" s="27" t="s">
        <v>1659</v>
      </c>
    </row>
    <row r="88" spans="1:24" ht="13.5" customHeight="1" x14ac:dyDescent="0.2">
      <c r="A88" s="266" t="s">
        <v>1176</v>
      </c>
      <c r="B88" s="87" t="s">
        <v>683</v>
      </c>
      <c r="N88" s="27">
        <v>2</v>
      </c>
      <c r="R88" s="27">
        <v>15</v>
      </c>
      <c r="V88" s="267"/>
    </row>
    <row r="89" spans="1:24" x14ac:dyDescent="0.2">
      <c r="A89" s="266" t="s">
        <v>750</v>
      </c>
      <c r="B89" s="87" t="s">
        <v>772</v>
      </c>
      <c r="C89" s="102"/>
      <c r="D89" s="102"/>
      <c r="I89" s="102"/>
      <c r="K89" s="103"/>
      <c r="L89" s="103"/>
      <c r="N89" s="27">
        <v>1</v>
      </c>
      <c r="R89" s="27">
        <v>15</v>
      </c>
      <c r="V89" s="267"/>
      <c r="X89" s="27" t="s">
        <v>1659</v>
      </c>
    </row>
    <row r="90" spans="1:24" x14ac:dyDescent="0.2">
      <c r="A90" s="266" t="s">
        <v>411</v>
      </c>
      <c r="B90" s="87" t="s">
        <v>429</v>
      </c>
      <c r="C90" s="102"/>
      <c r="D90" s="102"/>
      <c r="I90" s="102"/>
      <c r="K90" s="103"/>
      <c r="L90" s="103"/>
      <c r="N90" s="27">
        <v>9</v>
      </c>
      <c r="R90" s="27">
        <v>16</v>
      </c>
      <c r="V90" s="267"/>
      <c r="X90" s="27" t="s">
        <v>1659</v>
      </c>
    </row>
    <row r="91" spans="1:24" ht="13.5" customHeight="1" x14ac:dyDescent="0.2">
      <c r="A91" s="266" t="s">
        <v>594</v>
      </c>
      <c r="B91" s="87" t="s">
        <v>609</v>
      </c>
      <c r="C91" s="102"/>
      <c r="D91" s="102"/>
      <c r="I91" s="102"/>
      <c r="K91" s="103"/>
      <c r="L91" s="103"/>
      <c r="N91" s="27">
        <v>1</v>
      </c>
      <c r="R91" s="27">
        <v>18</v>
      </c>
      <c r="V91" s="267"/>
    </row>
    <row r="92" spans="1:24" ht="13.5" customHeight="1" x14ac:dyDescent="0.2">
      <c r="A92" s="266" t="s">
        <v>572</v>
      </c>
      <c r="B92" s="87" t="s">
        <v>623</v>
      </c>
      <c r="C92" s="102"/>
      <c r="D92" s="102"/>
      <c r="I92" s="102"/>
      <c r="K92" s="103"/>
      <c r="L92" s="103"/>
      <c r="N92" s="27">
        <v>7</v>
      </c>
      <c r="R92" s="27">
        <v>20</v>
      </c>
      <c r="V92" s="267"/>
      <c r="X92" s="27" t="s">
        <v>1659</v>
      </c>
    </row>
    <row r="93" spans="1:24" ht="13.5" customHeight="1" x14ac:dyDescent="0.2">
      <c r="A93" s="266" t="s">
        <v>1145</v>
      </c>
      <c r="B93" s="87" t="s">
        <v>422</v>
      </c>
      <c r="C93" s="102"/>
      <c r="D93" s="102"/>
      <c r="I93" s="102"/>
      <c r="K93" s="103"/>
      <c r="L93" s="103"/>
      <c r="N93" s="27">
        <v>9</v>
      </c>
      <c r="R93" s="27">
        <v>23</v>
      </c>
      <c r="V93" s="267"/>
      <c r="X93" s="27" t="s">
        <v>1659</v>
      </c>
    </row>
    <row r="94" spans="1:24" ht="13.5" customHeight="1" x14ac:dyDescent="0.2">
      <c r="A94" s="266" t="s">
        <v>597</v>
      </c>
      <c r="B94" s="87" t="s">
        <v>606</v>
      </c>
      <c r="C94" s="102"/>
      <c r="D94" s="102"/>
      <c r="I94" s="102"/>
      <c r="K94" s="103"/>
      <c r="L94" s="103"/>
      <c r="N94" s="27">
        <v>10</v>
      </c>
      <c r="R94" s="27">
        <v>25</v>
      </c>
      <c r="V94" s="267"/>
      <c r="X94" s="27" t="s">
        <v>1659</v>
      </c>
    </row>
    <row r="95" spans="1:24" ht="13.5" customHeight="1" x14ac:dyDescent="0.2">
      <c r="A95" s="266" t="s">
        <v>498</v>
      </c>
      <c r="B95" s="87" t="s">
        <v>510</v>
      </c>
      <c r="C95" s="102"/>
      <c r="D95" s="102"/>
      <c r="I95" s="102"/>
      <c r="K95" s="103"/>
      <c r="L95" s="103"/>
      <c r="N95" s="27">
        <v>9</v>
      </c>
      <c r="R95" s="27">
        <v>26</v>
      </c>
      <c r="V95" s="267"/>
      <c r="X95" s="27" t="s">
        <v>1659</v>
      </c>
    </row>
    <row r="96" spans="1:24" ht="13.5" customHeight="1" x14ac:dyDescent="0.2">
      <c r="A96" s="266" t="s">
        <v>275</v>
      </c>
      <c r="B96" s="87" t="s">
        <v>436</v>
      </c>
      <c r="C96" s="102"/>
      <c r="D96" s="102"/>
      <c r="H96" s="27">
        <v>2</v>
      </c>
      <c r="I96" s="102"/>
      <c r="K96" s="103"/>
      <c r="L96" s="103"/>
      <c r="R96" s="27">
        <v>1</v>
      </c>
      <c r="V96" s="267"/>
      <c r="X96" s="27" t="s">
        <v>1659</v>
      </c>
    </row>
    <row r="97" spans="1:991" ht="13.5" customHeight="1" x14ac:dyDescent="0.2">
      <c r="A97" s="266" t="s">
        <v>164</v>
      </c>
      <c r="B97" s="87" t="s">
        <v>457</v>
      </c>
      <c r="C97" s="102"/>
      <c r="D97" s="102"/>
      <c r="H97" s="27">
        <v>1</v>
      </c>
      <c r="I97" s="102"/>
      <c r="K97" s="103"/>
      <c r="L97" s="103"/>
      <c r="R97" s="27">
        <v>9</v>
      </c>
      <c r="V97" s="267"/>
      <c r="X97" s="27" t="s">
        <v>1659</v>
      </c>
    </row>
    <row r="98" spans="1:991" x14ac:dyDescent="0.2">
      <c r="A98" s="266" t="s">
        <v>215</v>
      </c>
      <c r="B98" s="87" t="s">
        <v>321</v>
      </c>
      <c r="C98" s="102"/>
      <c r="D98" s="102"/>
      <c r="I98" s="102"/>
      <c r="K98" s="103"/>
      <c r="L98" s="103"/>
      <c r="Q98" s="27">
        <v>1</v>
      </c>
      <c r="V98" s="267"/>
      <c r="X98" s="27" t="s">
        <v>1659</v>
      </c>
    </row>
    <row r="99" spans="1:991" x14ac:dyDescent="0.2">
      <c r="A99" s="266" t="s">
        <v>273</v>
      </c>
      <c r="B99" s="87" t="s">
        <v>455</v>
      </c>
      <c r="R99" s="27">
        <v>1</v>
      </c>
      <c r="V99" s="267"/>
      <c r="X99" s="27" t="s">
        <v>1659</v>
      </c>
    </row>
    <row r="100" spans="1:991" x14ac:dyDescent="0.2">
      <c r="A100" s="266" t="s">
        <v>488</v>
      </c>
      <c r="B100" s="87" t="s">
        <v>530</v>
      </c>
      <c r="R100" s="27">
        <v>1</v>
      </c>
      <c r="V100" s="267"/>
      <c r="X100" s="27" t="s">
        <v>1662</v>
      </c>
    </row>
    <row r="101" spans="1:991" x14ac:dyDescent="0.2">
      <c r="A101" s="266" t="s">
        <v>1154</v>
      </c>
      <c r="B101" s="87" t="s">
        <v>1175</v>
      </c>
      <c r="C101" s="102"/>
      <c r="D101" s="102"/>
      <c r="I101" s="102"/>
      <c r="K101" s="103"/>
      <c r="L101" s="103"/>
      <c r="R101" s="27">
        <v>1</v>
      </c>
      <c r="V101" s="267"/>
      <c r="X101" s="27" t="s">
        <v>1664</v>
      </c>
    </row>
    <row r="102" spans="1:991" x14ac:dyDescent="0.2">
      <c r="A102" s="266" t="s">
        <v>261</v>
      </c>
      <c r="B102" s="87" t="s">
        <v>1167</v>
      </c>
      <c r="C102" s="102"/>
      <c r="D102" s="102"/>
      <c r="I102" s="102"/>
      <c r="K102" s="103"/>
      <c r="L102" s="103"/>
      <c r="R102" s="27">
        <v>1</v>
      </c>
      <c r="V102" s="267"/>
      <c r="X102" s="27" t="s">
        <v>1659</v>
      </c>
    </row>
    <row r="103" spans="1:991" x14ac:dyDescent="0.2">
      <c r="A103" s="266" t="s">
        <v>1161</v>
      </c>
      <c r="B103" s="87" t="s">
        <v>1166</v>
      </c>
      <c r="R103" s="27">
        <v>1</v>
      </c>
      <c r="V103" s="267"/>
      <c r="X103" s="27" t="s">
        <v>1659</v>
      </c>
    </row>
    <row r="104" spans="1:991" x14ac:dyDescent="0.2">
      <c r="A104" s="266" t="s">
        <v>1155</v>
      </c>
      <c r="B104" s="87" t="s">
        <v>1174</v>
      </c>
      <c r="C104" s="102"/>
      <c r="D104" s="102"/>
      <c r="I104" s="102"/>
      <c r="K104" s="103"/>
      <c r="L104" s="103"/>
      <c r="R104" s="27">
        <v>1</v>
      </c>
      <c r="V104" s="267"/>
    </row>
    <row r="105" spans="1:991" x14ac:dyDescent="0.2">
      <c r="A105" s="266" t="s">
        <v>264</v>
      </c>
      <c r="B105" s="87" t="s">
        <v>631</v>
      </c>
      <c r="R105" s="27">
        <v>1</v>
      </c>
      <c r="V105" s="267"/>
      <c r="X105" s="27" t="s">
        <v>1659</v>
      </c>
    </row>
    <row r="106" spans="1:991" ht="13.5" customHeight="1" x14ac:dyDescent="0.2">
      <c r="A106" s="266" t="s">
        <v>1157</v>
      </c>
      <c r="B106" s="87" t="s">
        <v>1172</v>
      </c>
      <c r="R106" s="27">
        <v>1</v>
      </c>
      <c r="V106" s="267"/>
    </row>
    <row r="107" spans="1:991" x14ac:dyDescent="0.2">
      <c r="A107" s="266" t="s">
        <v>304</v>
      </c>
      <c r="B107" s="87" t="s">
        <v>345</v>
      </c>
      <c r="R107" s="27">
        <v>1</v>
      </c>
      <c r="V107" s="267"/>
      <c r="X107" s="27" t="s">
        <v>1659</v>
      </c>
    </row>
    <row r="108" spans="1:991" ht="13.5" customHeight="1" x14ac:dyDescent="0.2">
      <c r="A108" s="266" t="s">
        <v>1160</v>
      </c>
      <c r="B108" s="87" t="s">
        <v>1168</v>
      </c>
      <c r="R108" s="27">
        <v>2</v>
      </c>
      <c r="V108" s="267"/>
    </row>
    <row r="109" spans="1:991" x14ac:dyDescent="0.2">
      <c r="A109" s="266" t="s">
        <v>837</v>
      </c>
      <c r="B109" s="87" t="s">
        <v>899</v>
      </c>
      <c r="C109" s="102"/>
      <c r="D109" s="102"/>
      <c r="I109" s="102"/>
      <c r="K109" s="103"/>
      <c r="L109" s="103"/>
      <c r="R109" s="27">
        <v>2</v>
      </c>
      <c r="V109" s="267"/>
      <c r="X109" s="27" t="s">
        <v>1659</v>
      </c>
    </row>
    <row r="110" spans="1:991" x14ac:dyDescent="0.2">
      <c r="A110" s="266" t="s">
        <v>297</v>
      </c>
      <c r="B110" s="87" t="s">
        <v>663</v>
      </c>
      <c r="R110" s="27">
        <v>3</v>
      </c>
      <c r="V110" s="267"/>
      <c r="X110" s="27" t="s">
        <v>1659</v>
      </c>
    </row>
    <row r="111" spans="1:991" x14ac:dyDescent="0.2">
      <c r="A111" s="266" t="s">
        <v>686</v>
      </c>
      <c r="B111" s="87" t="s">
        <v>1013</v>
      </c>
      <c r="R111" s="27">
        <v>3</v>
      </c>
      <c r="V111" s="267"/>
      <c r="X111" s="27" t="s">
        <v>1663</v>
      </c>
    </row>
    <row r="112" spans="1:991" x14ac:dyDescent="0.2">
      <c r="A112" s="266" t="s">
        <v>135</v>
      </c>
      <c r="B112" s="87" t="s">
        <v>318</v>
      </c>
      <c r="C112" s="102"/>
      <c r="D112" s="102"/>
      <c r="I112" s="102"/>
      <c r="K112" s="389"/>
      <c r="L112" s="389"/>
      <c r="N112" s="390"/>
      <c r="O112" s="391"/>
      <c r="P112" s="391"/>
      <c r="Q112" s="390">
        <v>2</v>
      </c>
      <c r="R112" s="390">
        <v>3</v>
      </c>
      <c r="S112" s="391"/>
      <c r="T112" s="391"/>
      <c r="V112" s="267"/>
      <c r="W112" s="390"/>
      <c r="X112" s="27" t="s">
        <v>1662</v>
      </c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  <c r="DN112" s="87"/>
      <c r="DO112" s="87"/>
      <c r="DP112" s="87"/>
      <c r="DQ112" s="87"/>
      <c r="DR112" s="87"/>
      <c r="DS112" s="87"/>
      <c r="DT112" s="87"/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  <c r="EK112" s="87"/>
      <c r="EL112" s="87"/>
      <c r="EM112" s="87"/>
      <c r="EN112" s="87"/>
      <c r="EO112" s="87"/>
      <c r="EP112" s="87"/>
      <c r="EQ112" s="87"/>
      <c r="ER112" s="87"/>
      <c r="ES112" s="87"/>
      <c r="ET112" s="87"/>
      <c r="EU112" s="87"/>
      <c r="EV112" s="87"/>
      <c r="EW112" s="87"/>
      <c r="EX112" s="87"/>
      <c r="EY112" s="87"/>
      <c r="EZ112" s="87"/>
      <c r="FA112" s="87"/>
      <c r="FB112" s="87"/>
      <c r="FC112" s="87"/>
      <c r="FD112" s="87"/>
      <c r="FE112" s="87"/>
      <c r="FF112" s="87"/>
      <c r="FG112" s="87"/>
      <c r="FH112" s="87"/>
      <c r="FI112" s="87"/>
      <c r="FJ112" s="87"/>
      <c r="FK112" s="87"/>
      <c r="FL112" s="87"/>
      <c r="FM112" s="87"/>
      <c r="FN112" s="87"/>
      <c r="FO112" s="87"/>
      <c r="FP112" s="87"/>
      <c r="FQ112" s="87"/>
      <c r="FR112" s="87"/>
      <c r="FS112" s="87"/>
      <c r="FT112" s="87"/>
      <c r="FU112" s="87"/>
      <c r="FV112" s="87"/>
      <c r="FW112" s="87"/>
      <c r="FX112" s="87"/>
      <c r="FY112" s="87"/>
      <c r="FZ112" s="87"/>
      <c r="GA112" s="87"/>
      <c r="GB112" s="87"/>
      <c r="GC112" s="87"/>
      <c r="GD112" s="87"/>
      <c r="GE112" s="87"/>
      <c r="GF112" s="87"/>
      <c r="GG112" s="87"/>
      <c r="GH112" s="87"/>
      <c r="GI112" s="87"/>
      <c r="GJ112" s="87"/>
      <c r="GK112" s="87"/>
      <c r="GL112" s="87"/>
      <c r="GM112" s="87"/>
      <c r="GN112" s="87"/>
      <c r="GO112" s="87"/>
      <c r="GP112" s="87"/>
      <c r="GQ112" s="87"/>
      <c r="GR112" s="87"/>
      <c r="GS112" s="87"/>
      <c r="GT112" s="87"/>
      <c r="GU112" s="87"/>
      <c r="GV112" s="87"/>
      <c r="GW112" s="87"/>
      <c r="GX112" s="87"/>
      <c r="GY112" s="87"/>
      <c r="GZ112" s="87"/>
      <c r="HA112" s="87"/>
      <c r="HB112" s="87"/>
      <c r="HC112" s="87"/>
      <c r="HD112" s="87"/>
      <c r="HE112" s="87"/>
      <c r="HF112" s="87"/>
      <c r="HG112" s="87"/>
      <c r="HH112" s="87"/>
      <c r="HI112" s="87"/>
      <c r="HJ112" s="87"/>
      <c r="HK112" s="87"/>
      <c r="HL112" s="87"/>
      <c r="HM112" s="87"/>
      <c r="HN112" s="87"/>
      <c r="HO112" s="87"/>
      <c r="HP112" s="87"/>
      <c r="HQ112" s="87"/>
      <c r="HR112" s="87"/>
      <c r="HS112" s="87"/>
      <c r="HT112" s="87"/>
      <c r="HU112" s="87"/>
      <c r="HV112" s="87"/>
      <c r="HW112" s="87"/>
      <c r="HX112" s="87"/>
      <c r="HY112" s="87"/>
      <c r="HZ112" s="87"/>
      <c r="IA112" s="87"/>
      <c r="IB112" s="87"/>
      <c r="IC112" s="87"/>
      <c r="ID112" s="87"/>
      <c r="IE112" s="87"/>
      <c r="IF112" s="87"/>
      <c r="IG112" s="87"/>
      <c r="IH112" s="87"/>
      <c r="II112" s="87"/>
      <c r="IJ112" s="87"/>
      <c r="IK112" s="87"/>
      <c r="IL112" s="87"/>
      <c r="IM112" s="87"/>
      <c r="IN112" s="87"/>
      <c r="IO112" s="87"/>
      <c r="IP112" s="87"/>
      <c r="IQ112" s="87"/>
      <c r="IR112" s="87"/>
      <c r="IS112" s="87"/>
      <c r="IT112" s="87"/>
      <c r="IU112" s="87"/>
      <c r="IV112" s="87"/>
      <c r="IW112" s="87"/>
      <c r="IX112" s="87"/>
      <c r="IY112" s="87"/>
      <c r="IZ112" s="87"/>
      <c r="JA112" s="87"/>
      <c r="JB112" s="87"/>
      <c r="JC112" s="87"/>
      <c r="JD112" s="87"/>
      <c r="JE112" s="87"/>
      <c r="JF112" s="87"/>
      <c r="JG112" s="87"/>
      <c r="JH112" s="87"/>
      <c r="JI112" s="87"/>
      <c r="JJ112" s="87"/>
      <c r="JK112" s="87"/>
      <c r="JL112" s="87"/>
      <c r="JM112" s="87"/>
      <c r="JN112" s="87"/>
      <c r="JO112" s="87"/>
      <c r="JP112" s="87"/>
      <c r="JQ112" s="87"/>
      <c r="JR112" s="87"/>
      <c r="JS112" s="87"/>
      <c r="JT112" s="87"/>
      <c r="JU112" s="87"/>
      <c r="JV112" s="87"/>
      <c r="JW112" s="87"/>
      <c r="JX112" s="87"/>
      <c r="JY112" s="87"/>
      <c r="JZ112" s="87"/>
      <c r="KA112" s="87"/>
      <c r="KB112" s="87"/>
      <c r="KC112" s="87"/>
      <c r="KD112" s="87"/>
      <c r="KE112" s="87"/>
      <c r="KF112" s="87"/>
      <c r="KG112" s="87"/>
      <c r="KH112" s="87"/>
      <c r="KI112" s="87"/>
      <c r="KJ112" s="87"/>
      <c r="KK112" s="87"/>
      <c r="KL112" s="87"/>
      <c r="KM112" s="87"/>
      <c r="KN112" s="87"/>
      <c r="KO112" s="87"/>
      <c r="KP112" s="87"/>
      <c r="KQ112" s="87"/>
      <c r="KR112" s="87"/>
      <c r="KS112" s="87"/>
      <c r="KT112" s="87"/>
      <c r="KU112" s="87"/>
      <c r="KV112" s="87"/>
      <c r="KW112" s="87"/>
      <c r="KX112" s="87"/>
      <c r="KY112" s="87"/>
      <c r="KZ112" s="87"/>
      <c r="LA112" s="87"/>
      <c r="LB112" s="87"/>
      <c r="LC112" s="87"/>
      <c r="LD112" s="87"/>
      <c r="LE112" s="87"/>
      <c r="LF112" s="87"/>
      <c r="LG112" s="87"/>
      <c r="LH112" s="87"/>
      <c r="LI112" s="87"/>
      <c r="LJ112" s="87"/>
      <c r="LK112" s="87"/>
      <c r="LL112" s="87"/>
      <c r="LM112" s="87"/>
      <c r="LN112" s="87"/>
      <c r="LO112" s="87"/>
      <c r="LP112" s="87"/>
      <c r="LQ112" s="87"/>
      <c r="LR112" s="87"/>
      <c r="LS112" s="87"/>
      <c r="LT112" s="87"/>
      <c r="LU112" s="87"/>
      <c r="LV112" s="87"/>
      <c r="LW112" s="87"/>
      <c r="LX112" s="87"/>
      <c r="LY112" s="87"/>
      <c r="LZ112" s="87"/>
      <c r="MA112" s="87"/>
      <c r="MB112" s="87"/>
      <c r="MC112" s="87"/>
      <c r="MD112" s="87"/>
      <c r="ME112" s="87"/>
      <c r="MF112" s="87"/>
      <c r="MG112" s="87"/>
      <c r="MH112" s="87"/>
      <c r="MI112" s="87"/>
      <c r="MJ112" s="87"/>
      <c r="MK112" s="87"/>
      <c r="ML112" s="87"/>
      <c r="MM112" s="87"/>
      <c r="MN112" s="87"/>
      <c r="MO112" s="87"/>
      <c r="MP112" s="87"/>
      <c r="MQ112" s="87"/>
      <c r="MR112" s="87"/>
      <c r="MS112" s="87"/>
      <c r="MT112" s="87"/>
      <c r="MU112" s="87"/>
      <c r="MV112" s="87"/>
      <c r="MW112" s="87"/>
      <c r="MX112" s="87"/>
      <c r="MY112" s="87"/>
      <c r="MZ112" s="87"/>
      <c r="NA112" s="87"/>
      <c r="NB112" s="87"/>
      <c r="NC112" s="87"/>
      <c r="ND112" s="87"/>
      <c r="NE112" s="87"/>
      <c r="NF112" s="87"/>
      <c r="NG112" s="87"/>
      <c r="NH112" s="87"/>
      <c r="NI112" s="87"/>
      <c r="NJ112" s="87"/>
      <c r="NK112" s="87"/>
      <c r="NL112" s="87"/>
      <c r="NM112" s="87"/>
      <c r="NN112" s="87"/>
      <c r="NO112" s="87"/>
      <c r="NP112" s="87"/>
      <c r="NQ112" s="87"/>
      <c r="NR112" s="87"/>
      <c r="NS112" s="87"/>
      <c r="NT112" s="87"/>
      <c r="NU112" s="87"/>
      <c r="NV112" s="87"/>
      <c r="NW112" s="87"/>
      <c r="NX112" s="87"/>
      <c r="NY112" s="87"/>
      <c r="NZ112" s="87"/>
      <c r="OA112" s="87"/>
      <c r="OB112" s="87"/>
      <c r="OC112" s="87"/>
      <c r="OD112" s="87"/>
      <c r="OE112" s="87"/>
      <c r="OF112" s="87"/>
      <c r="OG112" s="87"/>
      <c r="OH112" s="87"/>
      <c r="OI112" s="87"/>
      <c r="OJ112" s="87"/>
      <c r="OK112" s="87"/>
      <c r="OL112" s="87"/>
      <c r="OM112" s="87"/>
      <c r="ON112" s="87"/>
      <c r="OO112" s="87"/>
      <c r="OP112" s="87"/>
      <c r="OQ112" s="87"/>
      <c r="OR112" s="87"/>
      <c r="OS112" s="87"/>
      <c r="OT112" s="87"/>
      <c r="OU112" s="87"/>
      <c r="OV112" s="87"/>
      <c r="OW112" s="87"/>
      <c r="OX112" s="87"/>
      <c r="OY112" s="87"/>
      <c r="OZ112" s="87"/>
      <c r="PA112" s="87"/>
      <c r="PB112" s="87"/>
      <c r="PC112" s="87"/>
      <c r="PD112" s="87"/>
      <c r="PE112" s="87"/>
      <c r="PF112" s="87"/>
      <c r="PG112" s="87"/>
      <c r="PH112" s="87"/>
      <c r="PI112" s="87"/>
      <c r="PJ112" s="87"/>
      <c r="PK112" s="87"/>
      <c r="PL112" s="87"/>
      <c r="PM112" s="87"/>
      <c r="PN112" s="87"/>
      <c r="PO112" s="87"/>
      <c r="PP112" s="87"/>
      <c r="PQ112" s="87"/>
      <c r="PR112" s="87"/>
      <c r="PS112" s="87"/>
      <c r="PT112" s="87"/>
      <c r="PU112" s="87"/>
      <c r="PV112" s="87"/>
      <c r="PW112" s="87"/>
      <c r="PX112" s="87"/>
      <c r="PY112" s="87"/>
      <c r="PZ112" s="87"/>
      <c r="QA112" s="87"/>
      <c r="QB112" s="87"/>
      <c r="QC112" s="87"/>
      <c r="QD112" s="87"/>
      <c r="QE112" s="87"/>
      <c r="QF112" s="87"/>
      <c r="QG112" s="87"/>
      <c r="QH112" s="87"/>
      <c r="QI112" s="87"/>
      <c r="QJ112" s="87"/>
      <c r="QK112" s="87"/>
      <c r="QL112" s="87"/>
      <c r="QM112" s="87"/>
      <c r="QN112" s="87"/>
      <c r="QO112" s="87"/>
      <c r="QP112" s="87"/>
      <c r="QQ112" s="87"/>
      <c r="QR112" s="87"/>
      <c r="QS112" s="87"/>
      <c r="QT112" s="87"/>
      <c r="QU112" s="87"/>
      <c r="QV112" s="87"/>
      <c r="QW112" s="87"/>
      <c r="QX112" s="87"/>
      <c r="QY112" s="87"/>
      <c r="QZ112" s="87"/>
      <c r="RA112" s="87"/>
      <c r="RB112" s="87"/>
      <c r="RC112" s="87"/>
      <c r="RD112" s="87"/>
      <c r="RE112" s="87"/>
      <c r="RF112" s="87"/>
      <c r="RG112" s="87"/>
      <c r="RH112" s="87"/>
      <c r="RI112" s="87"/>
      <c r="RJ112" s="87"/>
      <c r="RK112" s="87"/>
      <c r="RL112" s="87"/>
      <c r="RM112" s="87"/>
      <c r="RN112" s="87"/>
      <c r="RO112" s="87"/>
      <c r="RP112" s="87"/>
      <c r="RQ112" s="87"/>
      <c r="RR112" s="87"/>
      <c r="RS112" s="87"/>
      <c r="RT112" s="87"/>
      <c r="RU112" s="87"/>
      <c r="RV112" s="87"/>
      <c r="RW112" s="87"/>
      <c r="RX112" s="87"/>
      <c r="RY112" s="87"/>
      <c r="RZ112" s="87"/>
      <c r="SA112" s="87"/>
      <c r="SB112" s="87"/>
      <c r="SC112" s="87"/>
      <c r="SD112" s="87"/>
      <c r="SE112" s="87"/>
      <c r="SF112" s="87"/>
      <c r="SG112" s="87"/>
      <c r="SH112" s="87"/>
      <c r="SI112" s="87"/>
      <c r="SJ112" s="87"/>
      <c r="SK112" s="87"/>
      <c r="SL112" s="87"/>
      <c r="SM112" s="87"/>
      <c r="SN112" s="87"/>
      <c r="SO112" s="87"/>
      <c r="SP112" s="87"/>
      <c r="SQ112" s="87"/>
      <c r="SR112" s="87"/>
      <c r="SS112" s="87"/>
      <c r="ST112" s="87"/>
      <c r="SU112" s="87"/>
      <c r="SV112" s="87"/>
      <c r="SW112" s="87"/>
      <c r="SX112" s="87"/>
      <c r="SY112" s="87"/>
      <c r="SZ112" s="87"/>
      <c r="TA112" s="87"/>
      <c r="TB112" s="87"/>
      <c r="TC112" s="87"/>
      <c r="TD112" s="87"/>
      <c r="TE112" s="87"/>
      <c r="TF112" s="87"/>
      <c r="TG112" s="87"/>
      <c r="TH112" s="87"/>
      <c r="TI112" s="87"/>
      <c r="TJ112" s="87"/>
      <c r="TK112" s="87"/>
      <c r="TL112" s="87"/>
      <c r="TM112" s="87"/>
      <c r="TN112" s="87"/>
      <c r="TO112" s="87"/>
      <c r="TP112" s="87"/>
      <c r="TQ112" s="87"/>
      <c r="TR112" s="87"/>
      <c r="TS112" s="87"/>
      <c r="TT112" s="87"/>
      <c r="TU112" s="87"/>
      <c r="TV112" s="87"/>
      <c r="TW112" s="87"/>
      <c r="TX112" s="87"/>
      <c r="TY112" s="87"/>
      <c r="TZ112" s="87"/>
      <c r="UA112" s="87"/>
      <c r="UB112" s="87"/>
      <c r="UC112" s="87"/>
      <c r="UD112" s="87"/>
      <c r="UE112" s="87"/>
      <c r="UF112" s="87"/>
      <c r="UG112" s="87"/>
      <c r="UH112" s="87"/>
      <c r="UI112" s="87"/>
      <c r="UJ112" s="87"/>
      <c r="UK112" s="87"/>
      <c r="UL112" s="87"/>
      <c r="UM112" s="87"/>
      <c r="UN112" s="87"/>
      <c r="UO112" s="87"/>
      <c r="UP112" s="87"/>
      <c r="UQ112" s="87"/>
      <c r="UR112" s="87"/>
      <c r="US112" s="87"/>
      <c r="UT112" s="87"/>
      <c r="UU112" s="87"/>
      <c r="UV112" s="87"/>
      <c r="UW112" s="87"/>
      <c r="UX112" s="87"/>
      <c r="UY112" s="87"/>
      <c r="UZ112" s="87"/>
      <c r="VA112" s="87"/>
      <c r="VB112" s="87"/>
      <c r="VC112" s="87"/>
      <c r="VD112" s="87"/>
      <c r="VE112" s="87"/>
      <c r="VF112" s="87"/>
      <c r="VG112" s="87"/>
      <c r="VH112" s="87"/>
      <c r="VI112" s="87"/>
      <c r="VJ112" s="87"/>
      <c r="VK112" s="87"/>
      <c r="VL112" s="87"/>
      <c r="VM112" s="87"/>
      <c r="VN112" s="87"/>
      <c r="VO112" s="87"/>
      <c r="VP112" s="87"/>
      <c r="VQ112" s="87"/>
      <c r="VR112" s="87"/>
      <c r="VS112" s="87"/>
      <c r="VT112" s="87"/>
      <c r="VU112" s="87"/>
      <c r="VV112" s="87"/>
      <c r="VW112" s="87"/>
      <c r="VX112" s="87"/>
      <c r="VY112" s="87"/>
      <c r="VZ112" s="87"/>
      <c r="WA112" s="87"/>
      <c r="WB112" s="87"/>
      <c r="WC112" s="87"/>
      <c r="WD112" s="87"/>
      <c r="WE112" s="87"/>
      <c r="WF112" s="87"/>
      <c r="WG112" s="87"/>
      <c r="WH112" s="87"/>
      <c r="WI112" s="87"/>
      <c r="WJ112" s="87"/>
      <c r="WK112" s="87"/>
      <c r="WL112" s="87"/>
      <c r="WM112" s="87"/>
      <c r="WN112" s="87"/>
      <c r="WO112" s="87"/>
      <c r="WP112" s="87"/>
      <c r="WQ112" s="87"/>
      <c r="WR112" s="87"/>
      <c r="WS112" s="87"/>
      <c r="WT112" s="87"/>
      <c r="WU112" s="87"/>
      <c r="WV112" s="87"/>
      <c r="WW112" s="87"/>
      <c r="WX112" s="87"/>
      <c r="WY112" s="87"/>
      <c r="WZ112" s="87"/>
      <c r="XA112" s="87"/>
      <c r="XB112" s="87"/>
      <c r="XC112" s="87"/>
      <c r="XD112" s="87"/>
      <c r="XE112" s="87"/>
      <c r="XF112" s="87"/>
      <c r="XG112" s="87"/>
      <c r="XH112" s="87"/>
      <c r="XI112" s="87"/>
      <c r="XJ112" s="87"/>
      <c r="XK112" s="87"/>
      <c r="XL112" s="87"/>
      <c r="XM112" s="87"/>
      <c r="XN112" s="87"/>
      <c r="XO112" s="87"/>
      <c r="XP112" s="87"/>
      <c r="XQ112" s="87"/>
      <c r="XR112" s="87"/>
      <c r="XS112" s="87"/>
      <c r="XT112" s="87"/>
      <c r="XU112" s="87"/>
      <c r="XV112" s="87"/>
      <c r="XW112" s="87"/>
      <c r="XX112" s="87"/>
      <c r="XY112" s="87"/>
      <c r="XZ112" s="87"/>
      <c r="YA112" s="87"/>
      <c r="YB112" s="87"/>
      <c r="YC112" s="87"/>
      <c r="YD112" s="87"/>
      <c r="YE112" s="87"/>
      <c r="YF112" s="87"/>
      <c r="YG112" s="87"/>
      <c r="YH112" s="87"/>
      <c r="YI112" s="87"/>
      <c r="YJ112" s="87"/>
      <c r="YK112" s="87"/>
      <c r="YL112" s="87"/>
      <c r="YM112" s="87"/>
      <c r="YN112" s="87"/>
      <c r="YO112" s="87"/>
      <c r="YP112" s="87"/>
      <c r="YQ112" s="87"/>
      <c r="YR112" s="87"/>
      <c r="YS112" s="87"/>
      <c r="YT112" s="87"/>
      <c r="YU112" s="87"/>
      <c r="YV112" s="87"/>
      <c r="YW112" s="87"/>
      <c r="YX112" s="87"/>
      <c r="YY112" s="87"/>
      <c r="YZ112" s="87"/>
      <c r="ZA112" s="87"/>
      <c r="ZB112" s="87"/>
      <c r="ZC112" s="87"/>
      <c r="ZD112" s="87"/>
      <c r="ZE112" s="87"/>
      <c r="ZF112" s="87"/>
      <c r="ZG112" s="87"/>
      <c r="ZH112" s="87"/>
      <c r="ZI112" s="87"/>
      <c r="ZJ112" s="87"/>
      <c r="ZK112" s="87"/>
      <c r="ZL112" s="87"/>
      <c r="ZM112" s="87"/>
      <c r="ZN112" s="87"/>
      <c r="ZO112" s="87"/>
      <c r="ZP112" s="87"/>
      <c r="ZQ112" s="87"/>
      <c r="ZR112" s="87"/>
      <c r="ZS112" s="87"/>
      <c r="ZT112" s="87"/>
      <c r="ZU112" s="87"/>
      <c r="ZV112" s="87"/>
      <c r="ZW112" s="87"/>
      <c r="ZX112" s="87"/>
      <c r="ZY112" s="87"/>
      <c r="ZZ112" s="87"/>
      <c r="AAA112" s="87"/>
      <c r="AAB112" s="87"/>
      <c r="AAC112" s="87"/>
      <c r="AAD112" s="87"/>
      <c r="AAE112" s="87"/>
      <c r="AAF112" s="87"/>
      <c r="AAG112" s="87"/>
      <c r="AAH112" s="87"/>
      <c r="AAI112" s="87"/>
      <c r="AAJ112" s="87"/>
      <c r="AAK112" s="87"/>
      <c r="AAL112" s="87"/>
      <c r="AAM112" s="87"/>
      <c r="AAN112" s="87"/>
      <c r="AAO112" s="87"/>
      <c r="AAP112" s="87"/>
      <c r="AAQ112" s="87"/>
      <c r="AAR112" s="87"/>
      <c r="AAS112" s="87"/>
      <c r="AAT112" s="87"/>
      <c r="AAU112" s="87"/>
      <c r="AAV112" s="87"/>
      <c r="AAW112" s="87"/>
      <c r="AAX112" s="87"/>
      <c r="AAY112" s="87"/>
      <c r="AAZ112" s="87"/>
      <c r="ABA112" s="87"/>
      <c r="ABB112" s="87"/>
      <c r="ABC112" s="87"/>
      <c r="ABD112" s="87"/>
      <c r="ABE112" s="87"/>
      <c r="ABF112" s="87"/>
      <c r="ABG112" s="87"/>
      <c r="ABH112" s="87"/>
      <c r="ABI112" s="87"/>
      <c r="ABJ112" s="87"/>
      <c r="ABK112" s="87"/>
      <c r="ABL112" s="87"/>
      <c r="ABM112" s="87"/>
      <c r="ABN112" s="87"/>
      <c r="ABO112" s="87"/>
      <c r="ABP112" s="87"/>
      <c r="ABQ112" s="87"/>
      <c r="ABR112" s="87"/>
      <c r="ABS112" s="87"/>
      <c r="ABT112" s="87"/>
      <c r="ABU112" s="87"/>
      <c r="ABV112" s="87"/>
      <c r="ABW112" s="87"/>
      <c r="ABX112" s="87"/>
      <c r="ABY112" s="87"/>
      <c r="ABZ112" s="87"/>
      <c r="ACA112" s="87"/>
      <c r="ACB112" s="87"/>
      <c r="ACC112" s="87"/>
      <c r="ACD112" s="87"/>
      <c r="ACE112" s="87"/>
      <c r="ACF112" s="87"/>
      <c r="ACG112" s="87"/>
      <c r="ACH112" s="87"/>
      <c r="ACI112" s="87"/>
      <c r="ACJ112" s="87"/>
      <c r="ACK112" s="87"/>
      <c r="ACL112" s="87"/>
      <c r="ACM112" s="87"/>
      <c r="ACN112" s="87"/>
      <c r="ACO112" s="87"/>
      <c r="ACP112" s="87"/>
      <c r="ACQ112" s="87"/>
      <c r="ACR112" s="87"/>
      <c r="ACS112" s="87"/>
      <c r="ACT112" s="87"/>
      <c r="ACU112" s="87"/>
      <c r="ACV112" s="87"/>
      <c r="ACW112" s="87"/>
      <c r="ACX112" s="87"/>
      <c r="ACY112" s="87"/>
      <c r="ACZ112" s="87"/>
      <c r="ADA112" s="87"/>
      <c r="ADB112" s="87"/>
      <c r="ADC112" s="87"/>
      <c r="ADD112" s="87"/>
      <c r="ADE112" s="87"/>
      <c r="ADF112" s="87"/>
      <c r="ADG112" s="87"/>
      <c r="ADH112" s="87"/>
      <c r="ADI112" s="87"/>
      <c r="ADJ112" s="87"/>
      <c r="ADK112" s="87"/>
      <c r="ADL112" s="87"/>
      <c r="ADM112" s="87"/>
      <c r="ADN112" s="87"/>
      <c r="ADO112" s="87"/>
      <c r="ADP112" s="87"/>
      <c r="ADQ112" s="87"/>
      <c r="ADR112" s="87"/>
      <c r="ADS112" s="87"/>
      <c r="ADT112" s="87"/>
      <c r="ADU112" s="87"/>
      <c r="ADV112" s="87"/>
      <c r="ADW112" s="87"/>
      <c r="ADX112" s="87"/>
      <c r="ADY112" s="87"/>
      <c r="ADZ112" s="87"/>
      <c r="AEA112" s="87"/>
      <c r="AEB112" s="87"/>
      <c r="AEC112" s="87"/>
      <c r="AED112" s="87"/>
      <c r="AEE112" s="87"/>
      <c r="AEF112" s="87"/>
      <c r="AEG112" s="87"/>
      <c r="AEH112" s="87"/>
      <c r="AEI112" s="87"/>
      <c r="AEJ112" s="87"/>
      <c r="AEK112" s="87"/>
      <c r="AEL112" s="87"/>
      <c r="AEM112" s="87"/>
      <c r="AEN112" s="87"/>
      <c r="AEO112" s="87"/>
      <c r="AEP112" s="87"/>
      <c r="AEQ112" s="87"/>
      <c r="AER112" s="87"/>
      <c r="AES112" s="87"/>
      <c r="AET112" s="87"/>
      <c r="AEU112" s="87"/>
      <c r="AEV112" s="87"/>
      <c r="AEW112" s="87"/>
      <c r="AEX112" s="87"/>
      <c r="AEY112" s="87"/>
      <c r="AEZ112" s="87"/>
      <c r="AFA112" s="87"/>
      <c r="AFB112" s="87"/>
      <c r="AFC112" s="87"/>
      <c r="AFD112" s="87"/>
      <c r="AFE112" s="87"/>
      <c r="AFF112" s="87"/>
      <c r="AFG112" s="87"/>
      <c r="AFH112" s="87"/>
      <c r="AFI112" s="87"/>
      <c r="AFJ112" s="87"/>
      <c r="AFK112" s="87"/>
      <c r="AFL112" s="87"/>
      <c r="AFM112" s="87"/>
      <c r="AFN112" s="87"/>
      <c r="AFO112" s="87"/>
      <c r="AFP112" s="87"/>
      <c r="AFQ112" s="87"/>
      <c r="AFR112" s="87"/>
      <c r="AFS112" s="87"/>
      <c r="AFT112" s="87"/>
      <c r="AFU112" s="87"/>
      <c r="AFV112" s="87"/>
      <c r="AFW112" s="87"/>
      <c r="AFX112" s="87"/>
      <c r="AFY112" s="87"/>
      <c r="AFZ112" s="87"/>
      <c r="AGA112" s="87"/>
      <c r="AGB112" s="87"/>
      <c r="AGC112" s="87"/>
      <c r="AGD112" s="87"/>
      <c r="AGE112" s="87"/>
      <c r="AGF112" s="87"/>
      <c r="AGG112" s="87"/>
      <c r="AGH112" s="87"/>
      <c r="AGI112" s="87"/>
      <c r="AGJ112" s="87"/>
      <c r="AGK112" s="87"/>
      <c r="AGL112" s="87"/>
      <c r="AGM112" s="87"/>
      <c r="AGN112" s="87"/>
      <c r="AGO112" s="87"/>
      <c r="AGP112" s="87"/>
      <c r="AGQ112" s="87"/>
      <c r="AGR112" s="87"/>
      <c r="AGS112" s="87"/>
      <c r="AGT112" s="87"/>
      <c r="AGU112" s="87"/>
      <c r="AGV112" s="87"/>
      <c r="AGW112" s="87"/>
      <c r="AGX112" s="87"/>
      <c r="AGY112" s="87"/>
      <c r="AGZ112" s="87"/>
      <c r="AHA112" s="87"/>
      <c r="AHB112" s="87"/>
      <c r="AHC112" s="87"/>
      <c r="AHD112" s="87"/>
      <c r="AHE112" s="87"/>
      <c r="AHF112" s="87"/>
      <c r="AHG112" s="87"/>
      <c r="AHH112" s="87"/>
      <c r="AHI112" s="87"/>
      <c r="AHJ112" s="87"/>
      <c r="AHK112" s="87"/>
      <c r="AHL112" s="87"/>
      <c r="AHM112" s="87"/>
      <c r="AHN112" s="87"/>
      <c r="AHO112" s="87"/>
      <c r="AHP112" s="87"/>
      <c r="AHQ112" s="87"/>
      <c r="AHR112" s="87"/>
      <c r="AHS112" s="87"/>
      <c r="AHT112" s="87"/>
      <c r="AHU112" s="87"/>
      <c r="AHV112" s="87"/>
      <c r="AHW112" s="87"/>
      <c r="AHX112" s="87"/>
      <c r="AHY112" s="87"/>
      <c r="AHZ112" s="87"/>
      <c r="AIA112" s="87"/>
      <c r="AIB112" s="87"/>
      <c r="AIC112" s="87"/>
      <c r="AID112" s="87"/>
      <c r="AIE112" s="87"/>
      <c r="AIF112" s="87"/>
      <c r="AIG112" s="87"/>
      <c r="AIH112" s="87"/>
      <c r="AII112" s="87"/>
      <c r="AIJ112" s="87"/>
      <c r="AIK112" s="87"/>
      <c r="AIL112" s="87"/>
      <c r="AIM112" s="87"/>
      <c r="AIN112" s="87"/>
      <c r="AIO112" s="87"/>
      <c r="AIP112" s="87"/>
      <c r="AIQ112" s="87"/>
      <c r="AIR112" s="87"/>
      <c r="AIS112" s="87"/>
      <c r="AIT112" s="87"/>
      <c r="AIU112" s="87"/>
      <c r="AIV112" s="87"/>
      <c r="AIW112" s="87"/>
      <c r="AIX112" s="87"/>
      <c r="AIY112" s="87"/>
      <c r="AIZ112" s="87"/>
      <c r="AJA112" s="87"/>
      <c r="AJB112" s="87"/>
      <c r="AJC112" s="87"/>
      <c r="AJD112" s="87"/>
      <c r="AJE112" s="87"/>
      <c r="AJF112" s="87"/>
      <c r="AJG112" s="87"/>
      <c r="AJH112" s="87"/>
      <c r="AJI112" s="87"/>
      <c r="AJJ112" s="87"/>
      <c r="AJK112" s="87"/>
      <c r="AJL112" s="87"/>
      <c r="AJM112" s="87"/>
      <c r="AJN112" s="87"/>
      <c r="AJO112" s="87"/>
      <c r="AJP112" s="87"/>
      <c r="AJQ112" s="87"/>
      <c r="AJR112" s="87"/>
      <c r="AJS112" s="87"/>
      <c r="AJT112" s="87"/>
      <c r="AJU112" s="87"/>
      <c r="AJV112" s="87"/>
      <c r="AJW112" s="87"/>
      <c r="AJX112" s="87"/>
      <c r="AJY112" s="87"/>
      <c r="AJZ112" s="87"/>
      <c r="AKA112" s="87"/>
      <c r="AKB112" s="87"/>
      <c r="AKC112" s="87"/>
      <c r="AKD112" s="87"/>
      <c r="AKE112" s="87"/>
      <c r="AKF112" s="87"/>
      <c r="AKG112" s="87"/>
      <c r="AKH112" s="87"/>
      <c r="AKI112" s="87"/>
      <c r="AKJ112" s="87"/>
      <c r="AKK112" s="87"/>
      <c r="AKL112" s="87"/>
      <c r="AKM112" s="87"/>
      <c r="AKN112" s="87"/>
      <c r="AKO112" s="87"/>
      <c r="AKP112" s="87"/>
      <c r="AKQ112" s="87"/>
      <c r="AKR112" s="87"/>
      <c r="AKS112" s="87"/>
      <c r="AKT112" s="87"/>
      <c r="AKU112" s="87"/>
      <c r="AKV112" s="87"/>
      <c r="AKW112" s="87"/>
      <c r="AKX112" s="87"/>
      <c r="AKY112" s="87"/>
      <c r="AKZ112" s="87"/>
      <c r="ALA112" s="87"/>
      <c r="ALB112" s="87"/>
      <c r="ALC112" s="87"/>
    </row>
    <row r="113" spans="1:991" x14ac:dyDescent="0.2">
      <c r="A113" s="266" t="s">
        <v>1158</v>
      </c>
      <c r="B113" s="87" t="s">
        <v>1171</v>
      </c>
      <c r="R113" s="27">
        <v>4</v>
      </c>
      <c r="V113" s="267"/>
      <c r="X113" s="27" t="s">
        <v>1659</v>
      </c>
    </row>
    <row r="114" spans="1:991" x14ac:dyDescent="0.2">
      <c r="A114" s="266" t="s">
        <v>999</v>
      </c>
      <c r="B114" s="87" t="s">
        <v>1011</v>
      </c>
      <c r="R114" s="27">
        <v>5</v>
      </c>
      <c r="V114" s="267"/>
    </row>
    <row r="115" spans="1:991" x14ac:dyDescent="0.2">
      <c r="A115" s="266" t="s">
        <v>1156</v>
      </c>
      <c r="B115" s="87" t="s">
        <v>1173</v>
      </c>
      <c r="R115" s="27">
        <v>5</v>
      </c>
      <c r="V115" s="267"/>
    </row>
    <row r="116" spans="1:991" x14ac:dyDescent="0.2">
      <c r="A116" s="266" t="s">
        <v>839</v>
      </c>
      <c r="B116" s="87" t="s">
        <v>897</v>
      </c>
      <c r="R116" s="27">
        <v>7</v>
      </c>
      <c r="V116" s="267"/>
      <c r="X116" s="27" t="s">
        <v>1659</v>
      </c>
    </row>
    <row r="117" spans="1:991" x14ac:dyDescent="0.2">
      <c r="A117" s="266" t="s">
        <v>1012</v>
      </c>
      <c r="B117" s="87" t="s">
        <v>527</v>
      </c>
      <c r="C117" s="102"/>
      <c r="D117" s="102"/>
      <c r="I117" s="102"/>
      <c r="K117" s="103"/>
      <c r="L117" s="103"/>
      <c r="R117" s="27">
        <v>12</v>
      </c>
      <c r="V117" s="267"/>
      <c r="X117" s="27" t="s">
        <v>1659</v>
      </c>
    </row>
    <row r="118" spans="1:991" x14ac:dyDescent="0.2">
      <c r="A118" s="266" t="s">
        <v>1159</v>
      </c>
      <c r="B118" s="87" t="s">
        <v>1169</v>
      </c>
      <c r="R118" s="27">
        <v>14</v>
      </c>
      <c r="V118" s="267"/>
    </row>
    <row r="119" spans="1:991" ht="13.5" customHeight="1" x14ac:dyDescent="0.2">
      <c r="A119" s="266" t="s">
        <v>601</v>
      </c>
      <c r="B119" s="87" t="s">
        <v>602</v>
      </c>
      <c r="R119" s="27">
        <v>17</v>
      </c>
      <c r="V119" s="267"/>
      <c r="X119" s="27" t="s">
        <v>1659</v>
      </c>
    </row>
    <row r="120" spans="1:991" x14ac:dyDescent="0.2">
      <c r="A120" s="266" t="s">
        <v>571</v>
      </c>
      <c r="B120" s="87" t="s">
        <v>635</v>
      </c>
      <c r="R120" s="27">
        <v>18</v>
      </c>
      <c r="V120" s="267"/>
      <c r="X120" s="27" t="s">
        <v>1659</v>
      </c>
    </row>
    <row r="121" spans="1:991" ht="13.5" customHeight="1" x14ac:dyDescent="0.2">
      <c r="A121" s="266" t="s">
        <v>195</v>
      </c>
      <c r="B121" s="87" t="s">
        <v>361</v>
      </c>
      <c r="C121" s="102"/>
      <c r="D121" s="102"/>
      <c r="E121" s="27">
        <v>8</v>
      </c>
      <c r="F121" s="27">
        <v>1</v>
      </c>
      <c r="G121" s="27">
        <v>5</v>
      </c>
      <c r="H121" s="27">
        <v>11</v>
      </c>
      <c r="I121" s="102"/>
      <c r="J121" s="27">
        <v>2</v>
      </c>
      <c r="K121" s="389"/>
      <c r="L121" s="389"/>
      <c r="N121" s="390">
        <v>17</v>
      </c>
      <c r="O121" s="391"/>
      <c r="P121" s="391"/>
      <c r="Q121" s="390"/>
      <c r="R121" s="390">
        <v>11</v>
      </c>
      <c r="S121" s="391"/>
      <c r="T121" s="391"/>
      <c r="V121" s="267">
        <v>14</v>
      </c>
      <c r="W121" s="390"/>
      <c r="X121" s="27" t="s">
        <v>1659</v>
      </c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  <c r="EK121" s="87"/>
      <c r="EL121" s="87"/>
      <c r="EM121" s="87"/>
      <c r="EN121" s="87"/>
      <c r="EO121" s="87"/>
      <c r="EP121" s="87"/>
      <c r="EQ121" s="87"/>
      <c r="ER121" s="87"/>
      <c r="ES121" s="87"/>
      <c r="ET121" s="87"/>
      <c r="EU121" s="87"/>
      <c r="EV121" s="87"/>
      <c r="EW121" s="87"/>
      <c r="EX121" s="87"/>
      <c r="EY121" s="87"/>
      <c r="EZ121" s="87"/>
      <c r="FA121" s="87"/>
      <c r="FB121" s="87"/>
      <c r="FC121" s="87"/>
      <c r="FD121" s="87"/>
      <c r="FE121" s="87"/>
      <c r="FF121" s="87"/>
      <c r="FG121" s="87"/>
      <c r="FH121" s="87"/>
      <c r="FI121" s="87"/>
      <c r="FJ121" s="87"/>
      <c r="FK121" s="87"/>
      <c r="FL121" s="87"/>
      <c r="FM121" s="87"/>
      <c r="FN121" s="87"/>
      <c r="FO121" s="87"/>
      <c r="FP121" s="87"/>
      <c r="FQ121" s="87"/>
      <c r="FR121" s="87"/>
      <c r="FS121" s="87"/>
      <c r="FT121" s="87"/>
      <c r="FU121" s="87"/>
      <c r="FV121" s="87"/>
      <c r="FW121" s="87"/>
      <c r="FX121" s="87"/>
      <c r="FY121" s="87"/>
      <c r="FZ121" s="87"/>
      <c r="GA121" s="87"/>
      <c r="GB121" s="87"/>
      <c r="GC121" s="87"/>
      <c r="GD121" s="87"/>
      <c r="GE121" s="87"/>
      <c r="GF121" s="87"/>
      <c r="GG121" s="87"/>
      <c r="GH121" s="87"/>
      <c r="GI121" s="87"/>
      <c r="GJ121" s="87"/>
      <c r="GK121" s="87"/>
      <c r="GL121" s="87"/>
      <c r="GM121" s="87"/>
      <c r="GN121" s="87"/>
      <c r="GO121" s="87"/>
      <c r="GP121" s="87"/>
      <c r="GQ121" s="87"/>
      <c r="GR121" s="87"/>
      <c r="GS121" s="87"/>
      <c r="GT121" s="87"/>
      <c r="GU121" s="87"/>
      <c r="GV121" s="87"/>
      <c r="GW121" s="87"/>
      <c r="GX121" s="87"/>
      <c r="GY121" s="87"/>
      <c r="GZ121" s="87"/>
      <c r="HA121" s="87"/>
      <c r="HB121" s="87"/>
      <c r="HC121" s="87"/>
      <c r="HD121" s="87"/>
      <c r="HE121" s="87"/>
      <c r="HF121" s="87"/>
      <c r="HG121" s="87"/>
      <c r="HH121" s="87"/>
      <c r="HI121" s="87"/>
      <c r="HJ121" s="87"/>
      <c r="HK121" s="87"/>
      <c r="HL121" s="87"/>
      <c r="HM121" s="87"/>
      <c r="HN121" s="87"/>
      <c r="HO121" s="87"/>
      <c r="HP121" s="87"/>
      <c r="HQ121" s="87"/>
      <c r="HR121" s="87"/>
      <c r="HS121" s="87"/>
      <c r="HT121" s="87"/>
      <c r="HU121" s="87"/>
      <c r="HV121" s="87"/>
      <c r="HW121" s="87"/>
      <c r="HX121" s="87"/>
      <c r="HY121" s="87"/>
      <c r="HZ121" s="87"/>
      <c r="IA121" s="87"/>
      <c r="IB121" s="87"/>
      <c r="IC121" s="87"/>
      <c r="ID121" s="87"/>
      <c r="IE121" s="87"/>
      <c r="IF121" s="87"/>
      <c r="IG121" s="87"/>
      <c r="IH121" s="87"/>
      <c r="II121" s="87"/>
      <c r="IJ121" s="87"/>
      <c r="IK121" s="87"/>
      <c r="IL121" s="87"/>
      <c r="IM121" s="87"/>
      <c r="IN121" s="87"/>
      <c r="IO121" s="87"/>
      <c r="IP121" s="87"/>
      <c r="IQ121" s="87"/>
      <c r="IR121" s="87"/>
      <c r="IS121" s="87"/>
      <c r="IT121" s="87"/>
      <c r="IU121" s="87"/>
      <c r="IV121" s="87"/>
      <c r="IW121" s="87"/>
      <c r="IX121" s="87"/>
      <c r="IY121" s="87"/>
      <c r="IZ121" s="87"/>
      <c r="JA121" s="87"/>
      <c r="JB121" s="87"/>
      <c r="JC121" s="87"/>
      <c r="JD121" s="87"/>
      <c r="JE121" s="87"/>
      <c r="JF121" s="87"/>
      <c r="JG121" s="87"/>
      <c r="JH121" s="87"/>
      <c r="JI121" s="87"/>
      <c r="JJ121" s="87"/>
      <c r="JK121" s="87"/>
      <c r="JL121" s="87"/>
      <c r="JM121" s="87"/>
      <c r="JN121" s="87"/>
      <c r="JO121" s="87"/>
      <c r="JP121" s="87"/>
      <c r="JQ121" s="87"/>
      <c r="JR121" s="87"/>
      <c r="JS121" s="87"/>
      <c r="JT121" s="87"/>
      <c r="JU121" s="87"/>
      <c r="JV121" s="87"/>
      <c r="JW121" s="87"/>
      <c r="JX121" s="87"/>
      <c r="JY121" s="87"/>
      <c r="JZ121" s="87"/>
      <c r="KA121" s="87"/>
      <c r="KB121" s="87"/>
      <c r="KC121" s="87"/>
      <c r="KD121" s="87"/>
      <c r="KE121" s="87"/>
      <c r="KF121" s="87"/>
      <c r="KG121" s="87"/>
      <c r="KH121" s="87"/>
      <c r="KI121" s="87"/>
      <c r="KJ121" s="87"/>
      <c r="KK121" s="87"/>
      <c r="KL121" s="87"/>
      <c r="KM121" s="87"/>
      <c r="KN121" s="87"/>
      <c r="KO121" s="87"/>
      <c r="KP121" s="87"/>
      <c r="KQ121" s="87"/>
      <c r="KR121" s="87"/>
      <c r="KS121" s="87"/>
      <c r="KT121" s="87"/>
      <c r="KU121" s="87"/>
      <c r="KV121" s="87"/>
      <c r="KW121" s="87"/>
      <c r="KX121" s="87"/>
      <c r="KY121" s="87"/>
      <c r="KZ121" s="87"/>
      <c r="LA121" s="87"/>
      <c r="LB121" s="87"/>
      <c r="LC121" s="87"/>
      <c r="LD121" s="87"/>
      <c r="LE121" s="87"/>
      <c r="LF121" s="87"/>
      <c r="LG121" s="87"/>
      <c r="LH121" s="87"/>
      <c r="LI121" s="87"/>
      <c r="LJ121" s="87"/>
      <c r="LK121" s="87"/>
      <c r="LL121" s="87"/>
      <c r="LM121" s="87"/>
      <c r="LN121" s="87"/>
      <c r="LO121" s="87"/>
      <c r="LP121" s="87"/>
      <c r="LQ121" s="87"/>
      <c r="LR121" s="87"/>
      <c r="LS121" s="87"/>
      <c r="LT121" s="87"/>
      <c r="LU121" s="87"/>
      <c r="LV121" s="87"/>
      <c r="LW121" s="87"/>
      <c r="LX121" s="87"/>
      <c r="LY121" s="87"/>
      <c r="LZ121" s="87"/>
      <c r="MA121" s="87"/>
      <c r="MB121" s="87"/>
      <c r="MC121" s="87"/>
      <c r="MD121" s="87"/>
      <c r="ME121" s="87"/>
      <c r="MF121" s="87"/>
      <c r="MG121" s="87"/>
      <c r="MH121" s="87"/>
      <c r="MI121" s="87"/>
      <c r="MJ121" s="87"/>
      <c r="MK121" s="87"/>
      <c r="ML121" s="87"/>
      <c r="MM121" s="87"/>
      <c r="MN121" s="87"/>
      <c r="MO121" s="87"/>
      <c r="MP121" s="87"/>
      <c r="MQ121" s="87"/>
      <c r="MR121" s="87"/>
      <c r="MS121" s="87"/>
      <c r="MT121" s="87"/>
      <c r="MU121" s="87"/>
      <c r="MV121" s="87"/>
      <c r="MW121" s="87"/>
      <c r="MX121" s="87"/>
      <c r="MY121" s="87"/>
      <c r="MZ121" s="87"/>
      <c r="NA121" s="87"/>
      <c r="NB121" s="87"/>
      <c r="NC121" s="87"/>
      <c r="ND121" s="87"/>
      <c r="NE121" s="87"/>
      <c r="NF121" s="87"/>
      <c r="NG121" s="87"/>
      <c r="NH121" s="87"/>
      <c r="NI121" s="87"/>
      <c r="NJ121" s="87"/>
      <c r="NK121" s="87"/>
      <c r="NL121" s="87"/>
      <c r="NM121" s="87"/>
      <c r="NN121" s="87"/>
      <c r="NO121" s="87"/>
      <c r="NP121" s="87"/>
      <c r="NQ121" s="87"/>
      <c r="NR121" s="87"/>
      <c r="NS121" s="87"/>
      <c r="NT121" s="87"/>
      <c r="NU121" s="87"/>
      <c r="NV121" s="87"/>
      <c r="NW121" s="87"/>
      <c r="NX121" s="87"/>
      <c r="NY121" s="87"/>
      <c r="NZ121" s="87"/>
      <c r="OA121" s="87"/>
      <c r="OB121" s="87"/>
      <c r="OC121" s="87"/>
      <c r="OD121" s="87"/>
      <c r="OE121" s="87"/>
      <c r="OF121" s="87"/>
      <c r="OG121" s="87"/>
      <c r="OH121" s="87"/>
      <c r="OI121" s="87"/>
      <c r="OJ121" s="87"/>
      <c r="OK121" s="87"/>
      <c r="OL121" s="87"/>
      <c r="OM121" s="87"/>
      <c r="ON121" s="87"/>
      <c r="OO121" s="87"/>
      <c r="OP121" s="87"/>
      <c r="OQ121" s="87"/>
      <c r="OR121" s="87"/>
      <c r="OS121" s="87"/>
      <c r="OT121" s="87"/>
      <c r="OU121" s="87"/>
      <c r="OV121" s="87"/>
      <c r="OW121" s="87"/>
      <c r="OX121" s="87"/>
      <c r="OY121" s="87"/>
      <c r="OZ121" s="87"/>
      <c r="PA121" s="87"/>
      <c r="PB121" s="87"/>
      <c r="PC121" s="87"/>
      <c r="PD121" s="87"/>
      <c r="PE121" s="87"/>
      <c r="PF121" s="87"/>
      <c r="PG121" s="87"/>
      <c r="PH121" s="87"/>
      <c r="PI121" s="87"/>
      <c r="PJ121" s="87"/>
      <c r="PK121" s="87"/>
      <c r="PL121" s="87"/>
      <c r="PM121" s="87"/>
      <c r="PN121" s="87"/>
      <c r="PO121" s="87"/>
      <c r="PP121" s="87"/>
      <c r="PQ121" s="87"/>
      <c r="PR121" s="87"/>
      <c r="PS121" s="87"/>
      <c r="PT121" s="87"/>
      <c r="PU121" s="87"/>
      <c r="PV121" s="87"/>
      <c r="PW121" s="87"/>
      <c r="PX121" s="87"/>
      <c r="PY121" s="87"/>
      <c r="PZ121" s="87"/>
      <c r="QA121" s="87"/>
      <c r="QB121" s="87"/>
      <c r="QC121" s="87"/>
      <c r="QD121" s="87"/>
      <c r="QE121" s="87"/>
      <c r="QF121" s="87"/>
      <c r="QG121" s="87"/>
      <c r="QH121" s="87"/>
      <c r="QI121" s="87"/>
      <c r="QJ121" s="87"/>
      <c r="QK121" s="87"/>
      <c r="QL121" s="87"/>
      <c r="QM121" s="87"/>
      <c r="QN121" s="87"/>
      <c r="QO121" s="87"/>
      <c r="QP121" s="87"/>
      <c r="QQ121" s="87"/>
      <c r="QR121" s="87"/>
      <c r="QS121" s="87"/>
      <c r="QT121" s="87"/>
      <c r="QU121" s="87"/>
      <c r="QV121" s="87"/>
      <c r="QW121" s="87"/>
      <c r="QX121" s="87"/>
      <c r="QY121" s="87"/>
      <c r="QZ121" s="87"/>
      <c r="RA121" s="87"/>
      <c r="RB121" s="87"/>
      <c r="RC121" s="87"/>
      <c r="RD121" s="87"/>
      <c r="RE121" s="87"/>
      <c r="RF121" s="87"/>
      <c r="RG121" s="87"/>
      <c r="RH121" s="87"/>
      <c r="RI121" s="87"/>
      <c r="RJ121" s="87"/>
      <c r="RK121" s="87"/>
      <c r="RL121" s="87"/>
      <c r="RM121" s="87"/>
      <c r="RN121" s="87"/>
      <c r="RO121" s="87"/>
      <c r="RP121" s="87"/>
      <c r="RQ121" s="87"/>
      <c r="RR121" s="87"/>
      <c r="RS121" s="87"/>
      <c r="RT121" s="87"/>
      <c r="RU121" s="87"/>
      <c r="RV121" s="87"/>
      <c r="RW121" s="87"/>
      <c r="RX121" s="87"/>
      <c r="RY121" s="87"/>
      <c r="RZ121" s="87"/>
      <c r="SA121" s="87"/>
      <c r="SB121" s="87"/>
      <c r="SC121" s="87"/>
      <c r="SD121" s="87"/>
      <c r="SE121" s="87"/>
      <c r="SF121" s="87"/>
      <c r="SG121" s="87"/>
      <c r="SH121" s="87"/>
      <c r="SI121" s="87"/>
      <c r="SJ121" s="87"/>
      <c r="SK121" s="87"/>
      <c r="SL121" s="87"/>
      <c r="SM121" s="87"/>
      <c r="SN121" s="87"/>
      <c r="SO121" s="87"/>
      <c r="SP121" s="87"/>
      <c r="SQ121" s="87"/>
      <c r="SR121" s="87"/>
      <c r="SS121" s="87"/>
      <c r="ST121" s="87"/>
      <c r="SU121" s="87"/>
      <c r="SV121" s="87"/>
      <c r="SW121" s="87"/>
      <c r="SX121" s="87"/>
      <c r="SY121" s="87"/>
      <c r="SZ121" s="87"/>
      <c r="TA121" s="87"/>
      <c r="TB121" s="87"/>
      <c r="TC121" s="87"/>
      <c r="TD121" s="87"/>
      <c r="TE121" s="87"/>
      <c r="TF121" s="87"/>
      <c r="TG121" s="87"/>
      <c r="TH121" s="87"/>
      <c r="TI121" s="87"/>
      <c r="TJ121" s="87"/>
      <c r="TK121" s="87"/>
      <c r="TL121" s="87"/>
      <c r="TM121" s="87"/>
      <c r="TN121" s="87"/>
      <c r="TO121" s="87"/>
      <c r="TP121" s="87"/>
      <c r="TQ121" s="87"/>
      <c r="TR121" s="87"/>
      <c r="TS121" s="87"/>
      <c r="TT121" s="87"/>
      <c r="TU121" s="87"/>
      <c r="TV121" s="87"/>
      <c r="TW121" s="87"/>
      <c r="TX121" s="87"/>
      <c r="TY121" s="87"/>
      <c r="TZ121" s="87"/>
      <c r="UA121" s="87"/>
      <c r="UB121" s="87"/>
      <c r="UC121" s="87"/>
      <c r="UD121" s="87"/>
      <c r="UE121" s="87"/>
      <c r="UF121" s="87"/>
      <c r="UG121" s="87"/>
      <c r="UH121" s="87"/>
      <c r="UI121" s="87"/>
      <c r="UJ121" s="87"/>
      <c r="UK121" s="87"/>
      <c r="UL121" s="87"/>
      <c r="UM121" s="87"/>
      <c r="UN121" s="87"/>
      <c r="UO121" s="87"/>
      <c r="UP121" s="87"/>
      <c r="UQ121" s="87"/>
      <c r="UR121" s="87"/>
      <c r="US121" s="87"/>
      <c r="UT121" s="87"/>
      <c r="UU121" s="87"/>
      <c r="UV121" s="87"/>
      <c r="UW121" s="87"/>
      <c r="UX121" s="87"/>
      <c r="UY121" s="87"/>
      <c r="UZ121" s="87"/>
      <c r="VA121" s="87"/>
      <c r="VB121" s="87"/>
      <c r="VC121" s="87"/>
      <c r="VD121" s="87"/>
      <c r="VE121" s="87"/>
      <c r="VF121" s="87"/>
      <c r="VG121" s="87"/>
      <c r="VH121" s="87"/>
      <c r="VI121" s="87"/>
      <c r="VJ121" s="87"/>
      <c r="VK121" s="87"/>
      <c r="VL121" s="87"/>
      <c r="VM121" s="87"/>
      <c r="VN121" s="87"/>
      <c r="VO121" s="87"/>
      <c r="VP121" s="87"/>
      <c r="VQ121" s="87"/>
      <c r="VR121" s="87"/>
      <c r="VS121" s="87"/>
      <c r="VT121" s="87"/>
      <c r="VU121" s="87"/>
      <c r="VV121" s="87"/>
      <c r="VW121" s="87"/>
      <c r="VX121" s="87"/>
      <c r="VY121" s="87"/>
      <c r="VZ121" s="87"/>
      <c r="WA121" s="87"/>
      <c r="WB121" s="87"/>
      <c r="WC121" s="87"/>
      <c r="WD121" s="87"/>
      <c r="WE121" s="87"/>
      <c r="WF121" s="87"/>
      <c r="WG121" s="87"/>
      <c r="WH121" s="87"/>
      <c r="WI121" s="87"/>
      <c r="WJ121" s="87"/>
      <c r="WK121" s="87"/>
      <c r="WL121" s="87"/>
      <c r="WM121" s="87"/>
      <c r="WN121" s="87"/>
      <c r="WO121" s="87"/>
      <c r="WP121" s="87"/>
      <c r="WQ121" s="87"/>
      <c r="WR121" s="87"/>
      <c r="WS121" s="87"/>
      <c r="WT121" s="87"/>
      <c r="WU121" s="87"/>
      <c r="WV121" s="87"/>
      <c r="WW121" s="87"/>
      <c r="WX121" s="87"/>
      <c r="WY121" s="87"/>
      <c r="WZ121" s="87"/>
      <c r="XA121" s="87"/>
      <c r="XB121" s="87"/>
      <c r="XC121" s="87"/>
      <c r="XD121" s="87"/>
      <c r="XE121" s="87"/>
      <c r="XF121" s="87"/>
      <c r="XG121" s="87"/>
      <c r="XH121" s="87"/>
      <c r="XI121" s="87"/>
      <c r="XJ121" s="87"/>
      <c r="XK121" s="87"/>
      <c r="XL121" s="87"/>
      <c r="XM121" s="87"/>
      <c r="XN121" s="87"/>
      <c r="XO121" s="87"/>
      <c r="XP121" s="87"/>
      <c r="XQ121" s="87"/>
      <c r="XR121" s="87"/>
      <c r="XS121" s="87"/>
      <c r="XT121" s="87"/>
      <c r="XU121" s="87"/>
      <c r="XV121" s="87"/>
      <c r="XW121" s="87"/>
      <c r="XX121" s="87"/>
      <c r="XY121" s="87"/>
      <c r="XZ121" s="87"/>
      <c r="YA121" s="87"/>
      <c r="YB121" s="87"/>
      <c r="YC121" s="87"/>
      <c r="YD121" s="87"/>
      <c r="YE121" s="87"/>
      <c r="YF121" s="87"/>
      <c r="YG121" s="87"/>
      <c r="YH121" s="87"/>
      <c r="YI121" s="87"/>
      <c r="YJ121" s="87"/>
      <c r="YK121" s="87"/>
      <c r="YL121" s="87"/>
      <c r="YM121" s="87"/>
      <c r="YN121" s="87"/>
      <c r="YO121" s="87"/>
      <c r="YP121" s="87"/>
      <c r="YQ121" s="87"/>
      <c r="YR121" s="87"/>
      <c r="YS121" s="87"/>
      <c r="YT121" s="87"/>
      <c r="YU121" s="87"/>
      <c r="YV121" s="87"/>
      <c r="YW121" s="87"/>
      <c r="YX121" s="87"/>
      <c r="YY121" s="87"/>
      <c r="YZ121" s="87"/>
      <c r="ZA121" s="87"/>
      <c r="ZB121" s="87"/>
      <c r="ZC121" s="87"/>
      <c r="ZD121" s="87"/>
      <c r="ZE121" s="87"/>
      <c r="ZF121" s="87"/>
      <c r="ZG121" s="87"/>
      <c r="ZH121" s="87"/>
      <c r="ZI121" s="87"/>
      <c r="ZJ121" s="87"/>
      <c r="ZK121" s="87"/>
      <c r="ZL121" s="87"/>
      <c r="ZM121" s="87"/>
      <c r="ZN121" s="87"/>
      <c r="ZO121" s="87"/>
      <c r="ZP121" s="87"/>
      <c r="ZQ121" s="87"/>
      <c r="ZR121" s="87"/>
      <c r="ZS121" s="87"/>
      <c r="ZT121" s="87"/>
      <c r="ZU121" s="87"/>
      <c r="ZV121" s="87"/>
      <c r="ZW121" s="87"/>
      <c r="ZX121" s="87"/>
      <c r="ZY121" s="87"/>
      <c r="ZZ121" s="87"/>
      <c r="AAA121" s="87"/>
      <c r="AAB121" s="87"/>
      <c r="AAC121" s="87"/>
      <c r="AAD121" s="87"/>
      <c r="AAE121" s="87"/>
      <c r="AAF121" s="87"/>
      <c r="AAG121" s="87"/>
      <c r="AAH121" s="87"/>
      <c r="AAI121" s="87"/>
      <c r="AAJ121" s="87"/>
      <c r="AAK121" s="87"/>
      <c r="AAL121" s="87"/>
      <c r="AAM121" s="87"/>
      <c r="AAN121" s="87"/>
      <c r="AAO121" s="87"/>
      <c r="AAP121" s="87"/>
      <c r="AAQ121" s="87"/>
      <c r="AAR121" s="87"/>
      <c r="AAS121" s="87"/>
      <c r="AAT121" s="87"/>
      <c r="AAU121" s="87"/>
      <c r="AAV121" s="87"/>
      <c r="AAW121" s="87"/>
      <c r="AAX121" s="87"/>
      <c r="AAY121" s="87"/>
      <c r="AAZ121" s="87"/>
      <c r="ABA121" s="87"/>
      <c r="ABB121" s="87"/>
      <c r="ABC121" s="87"/>
      <c r="ABD121" s="87"/>
      <c r="ABE121" s="87"/>
      <c r="ABF121" s="87"/>
      <c r="ABG121" s="87"/>
      <c r="ABH121" s="87"/>
      <c r="ABI121" s="87"/>
      <c r="ABJ121" s="87"/>
      <c r="ABK121" s="87"/>
      <c r="ABL121" s="87"/>
      <c r="ABM121" s="87"/>
      <c r="ABN121" s="87"/>
      <c r="ABO121" s="87"/>
      <c r="ABP121" s="87"/>
      <c r="ABQ121" s="87"/>
      <c r="ABR121" s="87"/>
      <c r="ABS121" s="87"/>
      <c r="ABT121" s="87"/>
      <c r="ABU121" s="87"/>
      <c r="ABV121" s="87"/>
      <c r="ABW121" s="87"/>
      <c r="ABX121" s="87"/>
      <c r="ABY121" s="87"/>
      <c r="ABZ121" s="87"/>
      <c r="ACA121" s="87"/>
      <c r="ACB121" s="87"/>
      <c r="ACC121" s="87"/>
      <c r="ACD121" s="87"/>
      <c r="ACE121" s="87"/>
      <c r="ACF121" s="87"/>
      <c r="ACG121" s="87"/>
      <c r="ACH121" s="87"/>
      <c r="ACI121" s="87"/>
      <c r="ACJ121" s="87"/>
      <c r="ACK121" s="87"/>
      <c r="ACL121" s="87"/>
      <c r="ACM121" s="87"/>
      <c r="ACN121" s="87"/>
      <c r="ACO121" s="87"/>
      <c r="ACP121" s="87"/>
      <c r="ACQ121" s="87"/>
      <c r="ACR121" s="87"/>
      <c r="ACS121" s="87"/>
      <c r="ACT121" s="87"/>
      <c r="ACU121" s="87"/>
      <c r="ACV121" s="87"/>
      <c r="ACW121" s="87"/>
      <c r="ACX121" s="87"/>
      <c r="ACY121" s="87"/>
      <c r="ACZ121" s="87"/>
      <c r="ADA121" s="87"/>
      <c r="ADB121" s="87"/>
      <c r="ADC121" s="87"/>
      <c r="ADD121" s="87"/>
      <c r="ADE121" s="87"/>
      <c r="ADF121" s="87"/>
      <c r="ADG121" s="87"/>
      <c r="ADH121" s="87"/>
      <c r="ADI121" s="87"/>
      <c r="ADJ121" s="87"/>
      <c r="ADK121" s="87"/>
      <c r="ADL121" s="87"/>
      <c r="ADM121" s="87"/>
      <c r="ADN121" s="87"/>
      <c r="ADO121" s="87"/>
      <c r="ADP121" s="87"/>
      <c r="ADQ121" s="87"/>
      <c r="ADR121" s="87"/>
      <c r="ADS121" s="87"/>
      <c r="ADT121" s="87"/>
      <c r="ADU121" s="87"/>
      <c r="ADV121" s="87"/>
      <c r="ADW121" s="87"/>
      <c r="ADX121" s="87"/>
      <c r="ADY121" s="87"/>
      <c r="ADZ121" s="87"/>
      <c r="AEA121" s="87"/>
      <c r="AEB121" s="87"/>
      <c r="AEC121" s="87"/>
      <c r="AED121" s="87"/>
      <c r="AEE121" s="87"/>
      <c r="AEF121" s="87"/>
      <c r="AEG121" s="87"/>
      <c r="AEH121" s="87"/>
      <c r="AEI121" s="87"/>
      <c r="AEJ121" s="87"/>
      <c r="AEK121" s="87"/>
      <c r="AEL121" s="87"/>
      <c r="AEM121" s="87"/>
      <c r="AEN121" s="87"/>
      <c r="AEO121" s="87"/>
      <c r="AEP121" s="87"/>
      <c r="AEQ121" s="87"/>
      <c r="AER121" s="87"/>
      <c r="AES121" s="87"/>
      <c r="AET121" s="87"/>
      <c r="AEU121" s="87"/>
      <c r="AEV121" s="87"/>
      <c r="AEW121" s="87"/>
      <c r="AEX121" s="87"/>
      <c r="AEY121" s="87"/>
      <c r="AEZ121" s="87"/>
      <c r="AFA121" s="87"/>
      <c r="AFB121" s="87"/>
      <c r="AFC121" s="87"/>
      <c r="AFD121" s="87"/>
      <c r="AFE121" s="87"/>
      <c r="AFF121" s="87"/>
      <c r="AFG121" s="87"/>
      <c r="AFH121" s="87"/>
      <c r="AFI121" s="87"/>
      <c r="AFJ121" s="87"/>
      <c r="AFK121" s="87"/>
      <c r="AFL121" s="87"/>
      <c r="AFM121" s="87"/>
      <c r="AFN121" s="87"/>
      <c r="AFO121" s="87"/>
      <c r="AFP121" s="87"/>
      <c r="AFQ121" s="87"/>
      <c r="AFR121" s="87"/>
      <c r="AFS121" s="87"/>
      <c r="AFT121" s="87"/>
      <c r="AFU121" s="87"/>
      <c r="AFV121" s="87"/>
      <c r="AFW121" s="87"/>
      <c r="AFX121" s="87"/>
      <c r="AFY121" s="87"/>
      <c r="AFZ121" s="87"/>
      <c r="AGA121" s="87"/>
      <c r="AGB121" s="87"/>
      <c r="AGC121" s="87"/>
      <c r="AGD121" s="87"/>
      <c r="AGE121" s="87"/>
      <c r="AGF121" s="87"/>
      <c r="AGG121" s="87"/>
      <c r="AGH121" s="87"/>
      <c r="AGI121" s="87"/>
      <c r="AGJ121" s="87"/>
      <c r="AGK121" s="87"/>
      <c r="AGL121" s="87"/>
      <c r="AGM121" s="87"/>
      <c r="AGN121" s="87"/>
      <c r="AGO121" s="87"/>
      <c r="AGP121" s="87"/>
      <c r="AGQ121" s="87"/>
      <c r="AGR121" s="87"/>
      <c r="AGS121" s="87"/>
      <c r="AGT121" s="87"/>
      <c r="AGU121" s="87"/>
      <c r="AGV121" s="87"/>
      <c r="AGW121" s="87"/>
      <c r="AGX121" s="87"/>
      <c r="AGY121" s="87"/>
      <c r="AGZ121" s="87"/>
      <c r="AHA121" s="87"/>
      <c r="AHB121" s="87"/>
      <c r="AHC121" s="87"/>
      <c r="AHD121" s="87"/>
      <c r="AHE121" s="87"/>
      <c r="AHF121" s="87"/>
      <c r="AHG121" s="87"/>
      <c r="AHH121" s="87"/>
      <c r="AHI121" s="87"/>
      <c r="AHJ121" s="87"/>
      <c r="AHK121" s="87"/>
      <c r="AHL121" s="87"/>
      <c r="AHM121" s="87"/>
      <c r="AHN121" s="87"/>
      <c r="AHO121" s="87"/>
      <c r="AHP121" s="87"/>
      <c r="AHQ121" s="87"/>
      <c r="AHR121" s="87"/>
      <c r="AHS121" s="87"/>
      <c r="AHT121" s="87"/>
      <c r="AHU121" s="87"/>
      <c r="AHV121" s="87"/>
      <c r="AHW121" s="87"/>
      <c r="AHX121" s="87"/>
      <c r="AHY121" s="87"/>
      <c r="AHZ121" s="87"/>
      <c r="AIA121" s="87"/>
      <c r="AIB121" s="87"/>
      <c r="AIC121" s="87"/>
      <c r="AID121" s="87"/>
      <c r="AIE121" s="87"/>
      <c r="AIF121" s="87"/>
      <c r="AIG121" s="87"/>
      <c r="AIH121" s="87"/>
      <c r="AII121" s="87"/>
      <c r="AIJ121" s="87"/>
      <c r="AIK121" s="87"/>
      <c r="AIL121" s="87"/>
      <c r="AIM121" s="87"/>
      <c r="AIN121" s="87"/>
      <c r="AIO121" s="87"/>
      <c r="AIP121" s="87"/>
      <c r="AIQ121" s="87"/>
      <c r="AIR121" s="87"/>
      <c r="AIS121" s="87"/>
      <c r="AIT121" s="87"/>
      <c r="AIU121" s="87"/>
      <c r="AIV121" s="87"/>
      <c r="AIW121" s="87"/>
      <c r="AIX121" s="87"/>
      <c r="AIY121" s="87"/>
      <c r="AIZ121" s="87"/>
      <c r="AJA121" s="87"/>
      <c r="AJB121" s="87"/>
      <c r="AJC121" s="87"/>
      <c r="AJD121" s="87"/>
      <c r="AJE121" s="87"/>
      <c r="AJF121" s="87"/>
      <c r="AJG121" s="87"/>
      <c r="AJH121" s="87"/>
      <c r="AJI121" s="87"/>
      <c r="AJJ121" s="87"/>
      <c r="AJK121" s="87"/>
      <c r="AJL121" s="87"/>
      <c r="AJM121" s="87"/>
      <c r="AJN121" s="87"/>
      <c r="AJO121" s="87"/>
      <c r="AJP121" s="87"/>
      <c r="AJQ121" s="87"/>
      <c r="AJR121" s="87"/>
      <c r="AJS121" s="87"/>
      <c r="AJT121" s="87"/>
      <c r="AJU121" s="87"/>
      <c r="AJV121" s="87"/>
      <c r="AJW121" s="87"/>
      <c r="AJX121" s="87"/>
      <c r="AJY121" s="87"/>
      <c r="AJZ121" s="87"/>
      <c r="AKA121" s="87"/>
      <c r="AKB121" s="87"/>
      <c r="AKC121" s="87"/>
      <c r="AKD121" s="87"/>
      <c r="AKE121" s="87"/>
      <c r="AKF121" s="87"/>
      <c r="AKG121" s="87"/>
      <c r="AKH121" s="87"/>
      <c r="AKI121" s="87"/>
      <c r="AKJ121" s="87"/>
      <c r="AKK121" s="87"/>
      <c r="AKL121" s="87"/>
      <c r="AKM121" s="87"/>
      <c r="AKN121" s="87"/>
      <c r="AKO121" s="87"/>
      <c r="AKP121" s="87"/>
      <c r="AKQ121" s="87"/>
      <c r="AKR121" s="87"/>
      <c r="AKS121" s="87"/>
      <c r="AKT121" s="87"/>
      <c r="AKU121" s="87"/>
      <c r="AKV121" s="87"/>
      <c r="AKW121" s="87"/>
      <c r="AKX121" s="87"/>
      <c r="AKY121" s="87"/>
      <c r="AKZ121" s="87"/>
      <c r="ALA121" s="87"/>
      <c r="ALB121" s="87"/>
      <c r="ALC121" s="87"/>
    </row>
    <row r="122" spans="1:991" x14ac:dyDescent="0.2">
      <c r="A122" s="266" t="s">
        <v>160</v>
      </c>
      <c r="B122" s="87" t="s">
        <v>367</v>
      </c>
      <c r="C122" s="102"/>
      <c r="D122" s="102"/>
      <c r="H122" s="27">
        <v>2</v>
      </c>
      <c r="I122" s="102"/>
      <c r="J122" s="27">
        <v>1</v>
      </c>
      <c r="K122" s="103"/>
      <c r="L122" s="103"/>
      <c r="N122" s="27">
        <v>3</v>
      </c>
      <c r="R122" s="27">
        <v>4</v>
      </c>
      <c r="V122" s="267">
        <v>1</v>
      </c>
      <c r="X122" s="27" t="s">
        <v>1659</v>
      </c>
    </row>
    <row r="123" spans="1:991" x14ac:dyDescent="0.2">
      <c r="A123" s="266" t="s">
        <v>299</v>
      </c>
      <c r="B123" s="87" t="s">
        <v>459</v>
      </c>
      <c r="C123" s="102"/>
      <c r="D123" s="102"/>
      <c r="H123" s="27">
        <v>2</v>
      </c>
      <c r="I123" s="102"/>
      <c r="J123" s="27">
        <v>1</v>
      </c>
      <c r="K123" s="103"/>
      <c r="L123" s="103"/>
      <c r="N123" s="27">
        <v>6</v>
      </c>
      <c r="R123" s="27">
        <v>10</v>
      </c>
      <c r="V123" s="267">
        <v>5</v>
      </c>
      <c r="X123" s="27" t="s">
        <v>1659</v>
      </c>
    </row>
    <row r="124" spans="1:991" ht="13.5" customHeight="1" x14ac:dyDescent="0.2">
      <c r="A124" s="266" t="s">
        <v>234</v>
      </c>
      <c r="B124" s="87" t="s">
        <v>448</v>
      </c>
      <c r="C124" s="102"/>
      <c r="D124" s="102"/>
      <c r="H124" s="27">
        <v>4</v>
      </c>
      <c r="I124" s="102"/>
      <c r="J124" s="27">
        <v>2</v>
      </c>
      <c r="K124" s="103"/>
      <c r="L124" s="103"/>
      <c r="M124" s="26"/>
      <c r="N124" s="27">
        <v>10</v>
      </c>
      <c r="R124" s="27">
        <v>17</v>
      </c>
      <c r="V124" s="267">
        <v>7</v>
      </c>
      <c r="X124" s="27" t="s">
        <v>1659</v>
      </c>
    </row>
    <row r="125" spans="1:991" x14ac:dyDescent="0.2">
      <c r="A125" s="266" t="s">
        <v>157</v>
      </c>
      <c r="B125" s="87" t="s">
        <v>518</v>
      </c>
      <c r="C125" s="102"/>
      <c r="D125" s="102"/>
      <c r="H125" s="27">
        <v>4</v>
      </c>
      <c r="I125" s="102"/>
      <c r="J125" s="27">
        <v>2</v>
      </c>
      <c r="K125" s="103"/>
      <c r="L125" s="103"/>
      <c r="N125" s="27">
        <v>12</v>
      </c>
      <c r="R125" s="27">
        <v>9</v>
      </c>
      <c r="V125" s="267">
        <v>11</v>
      </c>
      <c r="X125" s="27" t="s">
        <v>1659</v>
      </c>
    </row>
    <row r="126" spans="1:991" x14ac:dyDescent="0.2">
      <c r="A126" s="266" t="s">
        <v>155</v>
      </c>
      <c r="B126" s="87" t="s">
        <v>444</v>
      </c>
      <c r="C126" s="102"/>
      <c r="D126" s="102"/>
      <c r="H126" s="27">
        <v>1</v>
      </c>
      <c r="I126" s="102"/>
      <c r="J126" s="27">
        <v>2</v>
      </c>
      <c r="K126" s="103"/>
      <c r="L126" s="103"/>
      <c r="N126" s="27">
        <v>20</v>
      </c>
      <c r="R126" s="27">
        <v>26</v>
      </c>
      <c r="V126" s="267">
        <v>14</v>
      </c>
      <c r="X126" s="27" t="s">
        <v>1659</v>
      </c>
    </row>
    <row r="127" spans="1:991" ht="13.5" customHeight="1" x14ac:dyDescent="0.2">
      <c r="A127" s="266" t="s">
        <v>196</v>
      </c>
      <c r="B127" s="87" t="s">
        <v>360</v>
      </c>
      <c r="C127" s="102"/>
      <c r="D127" s="102"/>
      <c r="G127" s="27">
        <v>1</v>
      </c>
      <c r="I127" s="102"/>
      <c r="J127" s="27">
        <v>1</v>
      </c>
      <c r="K127" s="103"/>
      <c r="L127" s="103"/>
      <c r="N127" s="27">
        <v>13</v>
      </c>
      <c r="R127" s="27">
        <v>3</v>
      </c>
      <c r="V127" s="267">
        <v>9</v>
      </c>
      <c r="X127" s="27" t="s">
        <v>1659</v>
      </c>
    </row>
    <row r="128" spans="1:991" x14ac:dyDescent="0.2">
      <c r="A128" s="266" t="s">
        <v>173</v>
      </c>
      <c r="B128" s="87" t="s">
        <v>343</v>
      </c>
      <c r="C128" s="102"/>
      <c r="D128" s="102"/>
      <c r="I128" s="102"/>
      <c r="J128" s="27">
        <v>1</v>
      </c>
      <c r="K128" s="103"/>
      <c r="L128" s="103"/>
      <c r="N128" s="27">
        <v>6</v>
      </c>
      <c r="R128" s="27">
        <v>3</v>
      </c>
      <c r="V128" s="267">
        <v>3</v>
      </c>
      <c r="X128" s="27" t="s">
        <v>1659</v>
      </c>
    </row>
    <row r="129" spans="1:991" x14ac:dyDescent="0.2">
      <c r="A129" s="266" t="s">
        <v>270</v>
      </c>
      <c r="B129" s="87" t="s">
        <v>355</v>
      </c>
      <c r="C129" s="102"/>
      <c r="D129" s="102"/>
      <c r="I129" s="102"/>
      <c r="J129" s="27">
        <v>2</v>
      </c>
      <c r="K129" s="103"/>
      <c r="L129" s="103"/>
      <c r="N129" s="27">
        <v>17</v>
      </c>
      <c r="R129" s="27">
        <v>10</v>
      </c>
      <c r="U129" s="27">
        <v>1</v>
      </c>
      <c r="V129" s="267">
        <v>24</v>
      </c>
      <c r="X129" s="27" t="s">
        <v>1659</v>
      </c>
    </row>
    <row r="130" spans="1:991" ht="13.5" customHeight="1" x14ac:dyDescent="0.2">
      <c r="A130" s="266" t="s">
        <v>199</v>
      </c>
      <c r="B130" s="87" t="s">
        <v>359</v>
      </c>
      <c r="C130" s="102"/>
      <c r="D130" s="102"/>
      <c r="E130" s="27">
        <v>1</v>
      </c>
      <c r="G130" s="27">
        <v>4</v>
      </c>
      <c r="H130" s="27">
        <v>4</v>
      </c>
      <c r="I130" s="102"/>
      <c r="K130" s="389"/>
      <c r="L130" s="389"/>
      <c r="N130" s="390">
        <v>8</v>
      </c>
      <c r="O130" s="391"/>
      <c r="P130" s="391"/>
      <c r="Q130" s="390"/>
      <c r="R130" s="390">
        <v>4</v>
      </c>
      <c r="S130" s="391"/>
      <c r="T130" s="391"/>
      <c r="U130" s="27">
        <v>1</v>
      </c>
      <c r="V130" s="267">
        <v>3</v>
      </c>
      <c r="W130" s="390"/>
      <c r="X130" s="27" t="s">
        <v>1659</v>
      </c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  <c r="DN130" s="87"/>
      <c r="DO130" s="87"/>
      <c r="DP130" s="87"/>
      <c r="DQ130" s="87"/>
      <c r="DR130" s="87"/>
      <c r="DS130" s="87"/>
      <c r="DT130" s="87"/>
      <c r="DU130" s="87"/>
      <c r="DV130" s="87"/>
      <c r="DW130" s="87"/>
      <c r="DX130" s="87"/>
      <c r="DY130" s="87"/>
      <c r="DZ130" s="87"/>
      <c r="EA130" s="87"/>
      <c r="EB130" s="87"/>
      <c r="EC130" s="87"/>
      <c r="ED130" s="87"/>
      <c r="EE130" s="87"/>
      <c r="EF130" s="87"/>
      <c r="EG130" s="87"/>
      <c r="EH130" s="87"/>
      <c r="EI130" s="87"/>
      <c r="EJ130" s="87"/>
      <c r="EK130" s="87"/>
      <c r="EL130" s="87"/>
      <c r="EM130" s="87"/>
      <c r="EN130" s="87"/>
      <c r="EO130" s="87"/>
      <c r="EP130" s="87"/>
      <c r="EQ130" s="87"/>
      <c r="ER130" s="87"/>
      <c r="ES130" s="87"/>
      <c r="ET130" s="87"/>
      <c r="EU130" s="87"/>
      <c r="EV130" s="87"/>
      <c r="EW130" s="87"/>
      <c r="EX130" s="87"/>
      <c r="EY130" s="87"/>
      <c r="EZ130" s="87"/>
      <c r="FA130" s="87"/>
      <c r="FB130" s="87"/>
      <c r="FC130" s="87"/>
      <c r="FD130" s="87"/>
      <c r="FE130" s="87"/>
      <c r="FF130" s="87"/>
      <c r="FG130" s="87"/>
      <c r="FH130" s="87"/>
      <c r="FI130" s="87"/>
      <c r="FJ130" s="87"/>
      <c r="FK130" s="87"/>
      <c r="FL130" s="87"/>
      <c r="FM130" s="87"/>
      <c r="FN130" s="87"/>
      <c r="FO130" s="87"/>
      <c r="FP130" s="87"/>
      <c r="FQ130" s="87"/>
      <c r="FR130" s="87"/>
      <c r="FS130" s="87"/>
      <c r="FT130" s="87"/>
      <c r="FU130" s="87"/>
      <c r="FV130" s="87"/>
      <c r="FW130" s="87"/>
      <c r="FX130" s="87"/>
      <c r="FY130" s="87"/>
      <c r="FZ130" s="87"/>
      <c r="GA130" s="87"/>
      <c r="GB130" s="87"/>
      <c r="GC130" s="87"/>
      <c r="GD130" s="87"/>
      <c r="GE130" s="87"/>
      <c r="GF130" s="87"/>
      <c r="GG130" s="87"/>
      <c r="GH130" s="87"/>
      <c r="GI130" s="87"/>
      <c r="GJ130" s="87"/>
      <c r="GK130" s="87"/>
      <c r="GL130" s="87"/>
      <c r="GM130" s="87"/>
      <c r="GN130" s="87"/>
      <c r="GO130" s="87"/>
      <c r="GP130" s="87"/>
      <c r="GQ130" s="87"/>
      <c r="GR130" s="87"/>
      <c r="GS130" s="87"/>
      <c r="GT130" s="87"/>
      <c r="GU130" s="87"/>
      <c r="GV130" s="87"/>
      <c r="GW130" s="87"/>
      <c r="GX130" s="87"/>
      <c r="GY130" s="87"/>
      <c r="GZ130" s="87"/>
      <c r="HA130" s="87"/>
      <c r="HB130" s="87"/>
      <c r="HC130" s="87"/>
      <c r="HD130" s="87"/>
      <c r="HE130" s="87"/>
      <c r="HF130" s="87"/>
      <c r="HG130" s="87"/>
      <c r="HH130" s="87"/>
      <c r="HI130" s="87"/>
      <c r="HJ130" s="87"/>
      <c r="HK130" s="87"/>
      <c r="HL130" s="87"/>
      <c r="HM130" s="87"/>
      <c r="HN130" s="87"/>
      <c r="HO130" s="87"/>
      <c r="HP130" s="87"/>
      <c r="HQ130" s="87"/>
      <c r="HR130" s="87"/>
      <c r="HS130" s="87"/>
      <c r="HT130" s="87"/>
      <c r="HU130" s="87"/>
      <c r="HV130" s="87"/>
      <c r="HW130" s="87"/>
      <c r="HX130" s="87"/>
      <c r="HY130" s="87"/>
      <c r="HZ130" s="87"/>
      <c r="IA130" s="87"/>
      <c r="IB130" s="87"/>
      <c r="IC130" s="87"/>
      <c r="ID130" s="87"/>
      <c r="IE130" s="87"/>
      <c r="IF130" s="87"/>
      <c r="IG130" s="87"/>
      <c r="IH130" s="87"/>
      <c r="II130" s="87"/>
      <c r="IJ130" s="87"/>
      <c r="IK130" s="87"/>
      <c r="IL130" s="87"/>
      <c r="IM130" s="87"/>
      <c r="IN130" s="87"/>
      <c r="IO130" s="87"/>
      <c r="IP130" s="87"/>
      <c r="IQ130" s="87"/>
      <c r="IR130" s="87"/>
      <c r="IS130" s="87"/>
      <c r="IT130" s="87"/>
      <c r="IU130" s="87"/>
      <c r="IV130" s="87"/>
      <c r="IW130" s="87"/>
      <c r="IX130" s="87"/>
      <c r="IY130" s="87"/>
      <c r="IZ130" s="87"/>
      <c r="JA130" s="87"/>
      <c r="JB130" s="87"/>
      <c r="JC130" s="87"/>
      <c r="JD130" s="87"/>
      <c r="JE130" s="87"/>
      <c r="JF130" s="87"/>
      <c r="JG130" s="87"/>
      <c r="JH130" s="87"/>
      <c r="JI130" s="87"/>
      <c r="JJ130" s="87"/>
      <c r="JK130" s="87"/>
      <c r="JL130" s="87"/>
      <c r="JM130" s="87"/>
      <c r="JN130" s="87"/>
      <c r="JO130" s="87"/>
      <c r="JP130" s="87"/>
      <c r="JQ130" s="87"/>
      <c r="JR130" s="87"/>
      <c r="JS130" s="87"/>
      <c r="JT130" s="87"/>
      <c r="JU130" s="87"/>
      <c r="JV130" s="87"/>
      <c r="JW130" s="87"/>
      <c r="JX130" s="87"/>
      <c r="JY130" s="87"/>
      <c r="JZ130" s="87"/>
      <c r="KA130" s="87"/>
      <c r="KB130" s="87"/>
      <c r="KC130" s="87"/>
      <c r="KD130" s="87"/>
      <c r="KE130" s="87"/>
      <c r="KF130" s="87"/>
      <c r="KG130" s="87"/>
      <c r="KH130" s="87"/>
      <c r="KI130" s="87"/>
      <c r="KJ130" s="87"/>
      <c r="KK130" s="87"/>
      <c r="KL130" s="87"/>
      <c r="KM130" s="87"/>
      <c r="KN130" s="87"/>
      <c r="KO130" s="87"/>
      <c r="KP130" s="87"/>
      <c r="KQ130" s="87"/>
      <c r="KR130" s="87"/>
      <c r="KS130" s="87"/>
      <c r="KT130" s="87"/>
      <c r="KU130" s="87"/>
      <c r="KV130" s="87"/>
      <c r="KW130" s="87"/>
      <c r="KX130" s="87"/>
      <c r="KY130" s="87"/>
      <c r="KZ130" s="87"/>
      <c r="LA130" s="87"/>
      <c r="LB130" s="87"/>
      <c r="LC130" s="87"/>
      <c r="LD130" s="87"/>
      <c r="LE130" s="87"/>
      <c r="LF130" s="87"/>
      <c r="LG130" s="87"/>
      <c r="LH130" s="87"/>
      <c r="LI130" s="87"/>
      <c r="LJ130" s="87"/>
      <c r="LK130" s="87"/>
      <c r="LL130" s="87"/>
      <c r="LM130" s="87"/>
      <c r="LN130" s="87"/>
      <c r="LO130" s="87"/>
      <c r="LP130" s="87"/>
      <c r="LQ130" s="87"/>
      <c r="LR130" s="87"/>
      <c r="LS130" s="87"/>
      <c r="LT130" s="87"/>
      <c r="LU130" s="87"/>
      <c r="LV130" s="87"/>
      <c r="LW130" s="87"/>
      <c r="LX130" s="87"/>
      <c r="LY130" s="87"/>
      <c r="LZ130" s="87"/>
      <c r="MA130" s="87"/>
      <c r="MB130" s="87"/>
      <c r="MC130" s="87"/>
      <c r="MD130" s="87"/>
      <c r="ME130" s="87"/>
      <c r="MF130" s="87"/>
      <c r="MG130" s="87"/>
      <c r="MH130" s="87"/>
      <c r="MI130" s="87"/>
      <c r="MJ130" s="87"/>
      <c r="MK130" s="87"/>
      <c r="ML130" s="87"/>
      <c r="MM130" s="87"/>
      <c r="MN130" s="87"/>
      <c r="MO130" s="87"/>
      <c r="MP130" s="87"/>
      <c r="MQ130" s="87"/>
      <c r="MR130" s="87"/>
      <c r="MS130" s="87"/>
      <c r="MT130" s="87"/>
      <c r="MU130" s="87"/>
      <c r="MV130" s="87"/>
      <c r="MW130" s="87"/>
      <c r="MX130" s="87"/>
      <c r="MY130" s="87"/>
      <c r="MZ130" s="87"/>
      <c r="NA130" s="87"/>
      <c r="NB130" s="87"/>
      <c r="NC130" s="87"/>
      <c r="ND130" s="87"/>
      <c r="NE130" s="87"/>
      <c r="NF130" s="87"/>
      <c r="NG130" s="87"/>
      <c r="NH130" s="87"/>
      <c r="NI130" s="87"/>
      <c r="NJ130" s="87"/>
      <c r="NK130" s="87"/>
      <c r="NL130" s="87"/>
      <c r="NM130" s="87"/>
      <c r="NN130" s="87"/>
      <c r="NO130" s="87"/>
      <c r="NP130" s="87"/>
      <c r="NQ130" s="87"/>
      <c r="NR130" s="87"/>
      <c r="NS130" s="87"/>
      <c r="NT130" s="87"/>
      <c r="NU130" s="87"/>
      <c r="NV130" s="87"/>
      <c r="NW130" s="87"/>
      <c r="NX130" s="87"/>
      <c r="NY130" s="87"/>
      <c r="NZ130" s="87"/>
      <c r="OA130" s="87"/>
      <c r="OB130" s="87"/>
      <c r="OC130" s="87"/>
      <c r="OD130" s="87"/>
      <c r="OE130" s="87"/>
      <c r="OF130" s="87"/>
      <c r="OG130" s="87"/>
      <c r="OH130" s="87"/>
      <c r="OI130" s="87"/>
      <c r="OJ130" s="87"/>
      <c r="OK130" s="87"/>
      <c r="OL130" s="87"/>
      <c r="OM130" s="87"/>
      <c r="ON130" s="87"/>
      <c r="OO130" s="87"/>
      <c r="OP130" s="87"/>
      <c r="OQ130" s="87"/>
      <c r="OR130" s="87"/>
      <c r="OS130" s="87"/>
      <c r="OT130" s="87"/>
      <c r="OU130" s="87"/>
      <c r="OV130" s="87"/>
      <c r="OW130" s="87"/>
      <c r="OX130" s="87"/>
      <c r="OY130" s="87"/>
      <c r="OZ130" s="87"/>
      <c r="PA130" s="87"/>
      <c r="PB130" s="87"/>
      <c r="PC130" s="87"/>
      <c r="PD130" s="87"/>
      <c r="PE130" s="87"/>
      <c r="PF130" s="87"/>
      <c r="PG130" s="87"/>
      <c r="PH130" s="87"/>
      <c r="PI130" s="87"/>
      <c r="PJ130" s="87"/>
      <c r="PK130" s="87"/>
      <c r="PL130" s="87"/>
      <c r="PM130" s="87"/>
      <c r="PN130" s="87"/>
      <c r="PO130" s="87"/>
      <c r="PP130" s="87"/>
      <c r="PQ130" s="87"/>
      <c r="PR130" s="87"/>
      <c r="PS130" s="87"/>
      <c r="PT130" s="87"/>
      <c r="PU130" s="87"/>
      <c r="PV130" s="87"/>
      <c r="PW130" s="87"/>
      <c r="PX130" s="87"/>
      <c r="PY130" s="87"/>
      <c r="PZ130" s="87"/>
      <c r="QA130" s="87"/>
      <c r="QB130" s="87"/>
      <c r="QC130" s="87"/>
      <c r="QD130" s="87"/>
      <c r="QE130" s="87"/>
      <c r="QF130" s="87"/>
      <c r="QG130" s="87"/>
      <c r="QH130" s="87"/>
      <c r="QI130" s="87"/>
      <c r="QJ130" s="87"/>
      <c r="QK130" s="87"/>
      <c r="QL130" s="87"/>
      <c r="QM130" s="87"/>
      <c r="QN130" s="87"/>
      <c r="QO130" s="87"/>
      <c r="QP130" s="87"/>
      <c r="QQ130" s="87"/>
      <c r="QR130" s="87"/>
      <c r="QS130" s="87"/>
      <c r="QT130" s="87"/>
      <c r="QU130" s="87"/>
      <c r="QV130" s="87"/>
      <c r="QW130" s="87"/>
      <c r="QX130" s="87"/>
      <c r="QY130" s="87"/>
      <c r="QZ130" s="87"/>
      <c r="RA130" s="87"/>
      <c r="RB130" s="87"/>
      <c r="RC130" s="87"/>
      <c r="RD130" s="87"/>
      <c r="RE130" s="87"/>
      <c r="RF130" s="87"/>
      <c r="RG130" s="87"/>
      <c r="RH130" s="87"/>
      <c r="RI130" s="87"/>
      <c r="RJ130" s="87"/>
      <c r="RK130" s="87"/>
      <c r="RL130" s="87"/>
      <c r="RM130" s="87"/>
      <c r="RN130" s="87"/>
      <c r="RO130" s="87"/>
      <c r="RP130" s="87"/>
      <c r="RQ130" s="87"/>
      <c r="RR130" s="87"/>
      <c r="RS130" s="87"/>
      <c r="RT130" s="87"/>
      <c r="RU130" s="87"/>
      <c r="RV130" s="87"/>
      <c r="RW130" s="87"/>
      <c r="RX130" s="87"/>
      <c r="RY130" s="87"/>
      <c r="RZ130" s="87"/>
      <c r="SA130" s="87"/>
      <c r="SB130" s="87"/>
      <c r="SC130" s="87"/>
      <c r="SD130" s="87"/>
      <c r="SE130" s="87"/>
      <c r="SF130" s="87"/>
      <c r="SG130" s="87"/>
      <c r="SH130" s="87"/>
      <c r="SI130" s="87"/>
      <c r="SJ130" s="87"/>
      <c r="SK130" s="87"/>
      <c r="SL130" s="87"/>
      <c r="SM130" s="87"/>
      <c r="SN130" s="87"/>
      <c r="SO130" s="87"/>
      <c r="SP130" s="87"/>
      <c r="SQ130" s="87"/>
      <c r="SR130" s="87"/>
      <c r="SS130" s="87"/>
      <c r="ST130" s="87"/>
      <c r="SU130" s="87"/>
      <c r="SV130" s="87"/>
      <c r="SW130" s="87"/>
      <c r="SX130" s="87"/>
      <c r="SY130" s="87"/>
      <c r="SZ130" s="87"/>
      <c r="TA130" s="87"/>
      <c r="TB130" s="87"/>
      <c r="TC130" s="87"/>
      <c r="TD130" s="87"/>
      <c r="TE130" s="87"/>
      <c r="TF130" s="87"/>
      <c r="TG130" s="87"/>
      <c r="TH130" s="87"/>
      <c r="TI130" s="87"/>
      <c r="TJ130" s="87"/>
      <c r="TK130" s="87"/>
      <c r="TL130" s="87"/>
      <c r="TM130" s="87"/>
      <c r="TN130" s="87"/>
      <c r="TO130" s="87"/>
      <c r="TP130" s="87"/>
      <c r="TQ130" s="87"/>
      <c r="TR130" s="87"/>
      <c r="TS130" s="87"/>
      <c r="TT130" s="87"/>
      <c r="TU130" s="87"/>
      <c r="TV130" s="87"/>
      <c r="TW130" s="87"/>
      <c r="TX130" s="87"/>
      <c r="TY130" s="87"/>
      <c r="TZ130" s="87"/>
      <c r="UA130" s="87"/>
      <c r="UB130" s="87"/>
      <c r="UC130" s="87"/>
      <c r="UD130" s="87"/>
      <c r="UE130" s="87"/>
      <c r="UF130" s="87"/>
      <c r="UG130" s="87"/>
      <c r="UH130" s="87"/>
      <c r="UI130" s="87"/>
      <c r="UJ130" s="87"/>
      <c r="UK130" s="87"/>
      <c r="UL130" s="87"/>
      <c r="UM130" s="87"/>
      <c r="UN130" s="87"/>
      <c r="UO130" s="87"/>
      <c r="UP130" s="87"/>
      <c r="UQ130" s="87"/>
      <c r="UR130" s="87"/>
      <c r="US130" s="87"/>
      <c r="UT130" s="87"/>
      <c r="UU130" s="87"/>
      <c r="UV130" s="87"/>
      <c r="UW130" s="87"/>
      <c r="UX130" s="87"/>
      <c r="UY130" s="87"/>
      <c r="UZ130" s="87"/>
      <c r="VA130" s="87"/>
      <c r="VB130" s="87"/>
      <c r="VC130" s="87"/>
      <c r="VD130" s="87"/>
      <c r="VE130" s="87"/>
      <c r="VF130" s="87"/>
      <c r="VG130" s="87"/>
      <c r="VH130" s="87"/>
      <c r="VI130" s="87"/>
      <c r="VJ130" s="87"/>
      <c r="VK130" s="87"/>
      <c r="VL130" s="87"/>
      <c r="VM130" s="87"/>
      <c r="VN130" s="87"/>
      <c r="VO130" s="87"/>
      <c r="VP130" s="87"/>
      <c r="VQ130" s="87"/>
      <c r="VR130" s="87"/>
      <c r="VS130" s="87"/>
      <c r="VT130" s="87"/>
      <c r="VU130" s="87"/>
      <c r="VV130" s="87"/>
      <c r="VW130" s="87"/>
      <c r="VX130" s="87"/>
      <c r="VY130" s="87"/>
      <c r="VZ130" s="87"/>
      <c r="WA130" s="87"/>
      <c r="WB130" s="87"/>
      <c r="WC130" s="87"/>
      <c r="WD130" s="87"/>
      <c r="WE130" s="87"/>
      <c r="WF130" s="87"/>
      <c r="WG130" s="87"/>
      <c r="WH130" s="87"/>
      <c r="WI130" s="87"/>
      <c r="WJ130" s="87"/>
      <c r="WK130" s="87"/>
      <c r="WL130" s="87"/>
      <c r="WM130" s="87"/>
      <c r="WN130" s="87"/>
      <c r="WO130" s="87"/>
      <c r="WP130" s="87"/>
      <c r="WQ130" s="87"/>
      <c r="WR130" s="87"/>
      <c r="WS130" s="87"/>
      <c r="WT130" s="87"/>
      <c r="WU130" s="87"/>
      <c r="WV130" s="87"/>
      <c r="WW130" s="87"/>
      <c r="WX130" s="87"/>
      <c r="WY130" s="87"/>
      <c r="WZ130" s="87"/>
      <c r="XA130" s="87"/>
      <c r="XB130" s="87"/>
      <c r="XC130" s="87"/>
      <c r="XD130" s="87"/>
      <c r="XE130" s="87"/>
      <c r="XF130" s="87"/>
      <c r="XG130" s="87"/>
      <c r="XH130" s="87"/>
      <c r="XI130" s="87"/>
      <c r="XJ130" s="87"/>
      <c r="XK130" s="87"/>
      <c r="XL130" s="87"/>
      <c r="XM130" s="87"/>
      <c r="XN130" s="87"/>
      <c r="XO130" s="87"/>
      <c r="XP130" s="87"/>
      <c r="XQ130" s="87"/>
      <c r="XR130" s="87"/>
      <c r="XS130" s="87"/>
      <c r="XT130" s="87"/>
      <c r="XU130" s="87"/>
      <c r="XV130" s="87"/>
      <c r="XW130" s="87"/>
      <c r="XX130" s="87"/>
      <c r="XY130" s="87"/>
      <c r="XZ130" s="87"/>
      <c r="YA130" s="87"/>
      <c r="YB130" s="87"/>
      <c r="YC130" s="87"/>
      <c r="YD130" s="87"/>
      <c r="YE130" s="87"/>
      <c r="YF130" s="87"/>
      <c r="YG130" s="87"/>
      <c r="YH130" s="87"/>
      <c r="YI130" s="87"/>
      <c r="YJ130" s="87"/>
      <c r="YK130" s="87"/>
      <c r="YL130" s="87"/>
      <c r="YM130" s="87"/>
      <c r="YN130" s="87"/>
      <c r="YO130" s="87"/>
      <c r="YP130" s="87"/>
      <c r="YQ130" s="87"/>
      <c r="YR130" s="87"/>
      <c r="YS130" s="87"/>
      <c r="YT130" s="87"/>
      <c r="YU130" s="87"/>
      <c r="YV130" s="87"/>
      <c r="YW130" s="87"/>
      <c r="YX130" s="87"/>
      <c r="YY130" s="87"/>
      <c r="YZ130" s="87"/>
      <c r="ZA130" s="87"/>
      <c r="ZB130" s="87"/>
      <c r="ZC130" s="87"/>
      <c r="ZD130" s="87"/>
      <c r="ZE130" s="87"/>
      <c r="ZF130" s="87"/>
      <c r="ZG130" s="87"/>
      <c r="ZH130" s="87"/>
      <c r="ZI130" s="87"/>
      <c r="ZJ130" s="87"/>
      <c r="ZK130" s="87"/>
      <c r="ZL130" s="87"/>
      <c r="ZM130" s="87"/>
      <c r="ZN130" s="87"/>
      <c r="ZO130" s="87"/>
      <c r="ZP130" s="87"/>
      <c r="ZQ130" s="87"/>
      <c r="ZR130" s="87"/>
      <c r="ZS130" s="87"/>
      <c r="ZT130" s="87"/>
      <c r="ZU130" s="87"/>
      <c r="ZV130" s="87"/>
      <c r="ZW130" s="87"/>
      <c r="ZX130" s="87"/>
      <c r="ZY130" s="87"/>
      <c r="ZZ130" s="87"/>
      <c r="AAA130" s="87"/>
      <c r="AAB130" s="87"/>
      <c r="AAC130" s="87"/>
      <c r="AAD130" s="87"/>
      <c r="AAE130" s="87"/>
      <c r="AAF130" s="87"/>
      <c r="AAG130" s="87"/>
      <c r="AAH130" s="87"/>
      <c r="AAI130" s="87"/>
      <c r="AAJ130" s="87"/>
      <c r="AAK130" s="87"/>
      <c r="AAL130" s="87"/>
      <c r="AAM130" s="87"/>
      <c r="AAN130" s="87"/>
      <c r="AAO130" s="87"/>
      <c r="AAP130" s="87"/>
      <c r="AAQ130" s="87"/>
      <c r="AAR130" s="87"/>
      <c r="AAS130" s="87"/>
      <c r="AAT130" s="87"/>
      <c r="AAU130" s="87"/>
      <c r="AAV130" s="87"/>
      <c r="AAW130" s="87"/>
      <c r="AAX130" s="87"/>
      <c r="AAY130" s="87"/>
      <c r="AAZ130" s="87"/>
      <c r="ABA130" s="87"/>
      <c r="ABB130" s="87"/>
      <c r="ABC130" s="87"/>
      <c r="ABD130" s="87"/>
      <c r="ABE130" s="87"/>
      <c r="ABF130" s="87"/>
      <c r="ABG130" s="87"/>
      <c r="ABH130" s="87"/>
      <c r="ABI130" s="87"/>
      <c r="ABJ130" s="87"/>
      <c r="ABK130" s="87"/>
      <c r="ABL130" s="87"/>
      <c r="ABM130" s="87"/>
      <c r="ABN130" s="87"/>
      <c r="ABO130" s="87"/>
      <c r="ABP130" s="87"/>
      <c r="ABQ130" s="87"/>
      <c r="ABR130" s="87"/>
      <c r="ABS130" s="87"/>
      <c r="ABT130" s="87"/>
      <c r="ABU130" s="87"/>
      <c r="ABV130" s="87"/>
      <c r="ABW130" s="87"/>
      <c r="ABX130" s="87"/>
      <c r="ABY130" s="87"/>
      <c r="ABZ130" s="87"/>
      <c r="ACA130" s="87"/>
      <c r="ACB130" s="87"/>
      <c r="ACC130" s="87"/>
      <c r="ACD130" s="87"/>
      <c r="ACE130" s="87"/>
      <c r="ACF130" s="87"/>
      <c r="ACG130" s="87"/>
      <c r="ACH130" s="87"/>
      <c r="ACI130" s="87"/>
      <c r="ACJ130" s="87"/>
      <c r="ACK130" s="87"/>
      <c r="ACL130" s="87"/>
      <c r="ACM130" s="87"/>
      <c r="ACN130" s="87"/>
      <c r="ACO130" s="87"/>
      <c r="ACP130" s="87"/>
      <c r="ACQ130" s="87"/>
      <c r="ACR130" s="87"/>
      <c r="ACS130" s="87"/>
      <c r="ACT130" s="87"/>
      <c r="ACU130" s="87"/>
      <c r="ACV130" s="87"/>
      <c r="ACW130" s="87"/>
      <c r="ACX130" s="87"/>
      <c r="ACY130" s="87"/>
      <c r="ACZ130" s="87"/>
      <c r="ADA130" s="87"/>
      <c r="ADB130" s="87"/>
      <c r="ADC130" s="87"/>
      <c r="ADD130" s="87"/>
      <c r="ADE130" s="87"/>
      <c r="ADF130" s="87"/>
      <c r="ADG130" s="87"/>
      <c r="ADH130" s="87"/>
      <c r="ADI130" s="87"/>
      <c r="ADJ130" s="87"/>
      <c r="ADK130" s="87"/>
      <c r="ADL130" s="87"/>
      <c r="ADM130" s="87"/>
      <c r="ADN130" s="87"/>
      <c r="ADO130" s="87"/>
      <c r="ADP130" s="87"/>
      <c r="ADQ130" s="87"/>
      <c r="ADR130" s="87"/>
      <c r="ADS130" s="87"/>
      <c r="ADT130" s="87"/>
      <c r="ADU130" s="87"/>
      <c r="ADV130" s="87"/>
      <c r="ADW130" s="87"/>
      <c r="ADX130" s="87"/>
      <c r="ADY130" s="87"/>
      <c r="ADZ130" s="87"/>
      <c r="AEA130" s="87"/>
      <c r="AEB130" s="87"/>
      <c r="AEC130" s="87"/>
      <c r="AED130" s="87"/>
      <c r="AEE130" s="87"/>
      <c r="AEF130" s="87"/>
      <c r="AEG130" s="87"/>
      <c r="AEH130" s="87"/>
      <c r="AEI130" s="87"/>
      <c r="AEJ130" s="87"/>
      <c r="AEK130" s="87"/>
      <c r="AEL130" s="87"/>
      <c r="AEM130" s="87"/>
      <c r="AEN130" s="87"/>
      <c r="AEO130" s="87"/>
      <c r="AEP130" s="87"/>
      <c r="AEQ130" s="87"/>
      <c r="AER130" s="87"/>
      <c r="AES130" s="87"/>
      <c r="AET130" s="87"/>
      <c r="AEU130" s="87"/>
      <c r="AEV130" s="87"/>
      <c r="AEW130" s="87"/>
      <c r="AEX130" s="87"/>
      <c r="AEY130" s="87"/>
      <c r="AEZ130" s="87"/>
      <c r="AFA130" s="87"/>
      <c r="AFB130" s="87"/>
      <c r="AFC130" s="87"/>
      <c r="AFD130" s="87"/>
      <c r="AFE130" s="87"/>
      <c r="AFF130" s="87"/>
      <c r="AFG130" s="87"/>
      <c r="AFH130" s="87"/>
      <c r="AFI130" s="87"/>
      <c r="AFJ130" s="87"/>
      <c r="AFK130" s="87"/>
      <c r="AFL130" s="87"/>
      <c r="AFM130" s="87"/>
      <c r="AFN130" s="87"/>
      <c r="AFO130" s="87"/>
      <c r="AFP130" s="87"/>
      <c r="AFQ130" s="87"/>
      <c r="AFR130" s="87"/>
      <c r="AFS130" s="87"/>
      <c r="AFT130" s="87"/>
      <c r="AFU130" s="87"/>
      <c r="AFV130" s="87"/>
      <c r="AFW130" s="87"/>
      <c r="AFX130" s="87"/>
      <c r="AFY130" s="87"/>
      <c r="AFZ130" s="87"/>
      <c r="AGA130" s="87"/>
      <c r="AGB130" s="87"/>
      <c r="AGC130" s="87"/>
      <c r="AGD130" s="87"/>
      <c r="AGE130" s="87"/>
      <c r="AGF130" s="87"/>
      <c r="AGG130" s="87"/>
      <c r="AGH130" s="87"/>
      <c r="AGI130" s="87"/>
      <c r="AGJ130" s="87"/>
      <c r="AGK130" s="87"/>
      <c r="AGL130" s="87"/>
      <c r="AGM130" s="87"/>
      <c r="AGN130" s="87"/>
      <c r="AGO130" s="87"/>
      <c r="AGP130" s="87"/>
      <c r="AGQ130" s="87"/>
      <c r="AGR130" s="87"/>
      <c r="AGS130" s="87"/>
      <c r="AGT130" s="87"/>
      <c r="AGU130" s="87"/>
      <c r="AGV130" s="87"/>
      <c r="AGW130" s="87"/>
      <c r="AGX130" s="87"/>
      <c r="AGY130" s="87"/>
      <c r="AGZ130" s="87"/>
      <c r="AHA130" s="87"/>
      <c r="AHB130" s="87"/>
      <c r="AHC130" s="87"/>
      <c r="AHD130" s="87"/>
      <c r="AHE130" s="87"/>
      <c r="AHF130" s="87"/>
      <c r="AHG130" s="87"/>
      <c r="AHH130" s="87"/>
      <c r="AHI130" s="87"/>
      <c r="AHJ130" s="87"/>
      <c r="AHK130" s="87"/>
      <c r="AHL130" s="87"/>
      <c r="AHM130" s="87"/>
      <c r="AHN130" s="87"/>
      <c r="AHO130" s="87"/>
      <c r="AHP130" s="87"/>
      <c r="AHQ130" s="87"/>
      <c r="AHR130" s="87"/>
      <c r="AHS130" s="87"/>
      <c r="AHT130" s="87"/>
      <c r="AHU130" s="87"/>
      <c r="AHV130" s="87"/>
      <c r="AHW130" s="87"/>
      <c r="AHX130" s="87"/>
      <c r="AHY130" s="87"/>
      <c r="AHZ130" s="87"/>
      <c r="AIA130" s="87"/>
      <c r="AIB130" s="87"/>
      <c r="AIC130" s="87"/>
      <c r="AID130" s="87"/>
      <c r="AIE130" s="87"/>
      <c r="AIF130" s="87"/>
      <c r="AIG130" s="87"/>
      <c r="AIH130" s="87"/>
      <c r="AII130" s="87"/>
      <c r="AIJ130" s="87"/>
      <c r="AIK130" s="87"/>
      <c r="AIL130" s="87"/>
      <c r="AIM130" s="87"/>
      <c r="AIN130" s="87"/>
      <c r="AIO130" s="87"/>
      <c r="AIP130" s="87"/>
      <c r="AIQ130" s="87"/>
      <c r="AIR130" s="87"/>
      <c r="AIS130" s="87"/>
      <c r="AIT130" s="87"/>
      <c r="AIU130" s="87"/>
      <c r="AIV130" s="87"/>
      <c r="AIW130" s="87"/>
      <c r="AIX130" s="87"/>
      <c r="AIY130" s="87"/>
      <c r="AIZ130" s="87"/>
      <c r="AJA130" s="87"/>
      <c r="AJB130" s="87"/>
      <c r="AJC130" s="87"/>
      <c r="AJD130" s="87"/>
      <c r="AJE130" s="87"/>
      <c r="AJF130" s="87"/>
      <c r="AJG130" s="87"/>
      <c r="AJH130" s="87"/>
      <c r="AJI130" s="87"/>
      <c r="AJJ130" s="87"/>
      <c r="AJK130" s="87"/>
      <c r="AJL130" s="87"/>
      <c r="AJM130" s="87"/>
      <c r="AJN130" s="87"/>
      <c r="AJO130" s="87"/>
      <c r="AJP130" s="87"/>
      <c r="AJQ130" s="87"/>
      <c r="AJR130" s="87"/>
      <c r="AJS130" s="87"/>
      <c r="AJT130" s="87"/>
      <c r="AJU130" s="87"/>
      <c r="AJV130" s="87"/>
      <c r="AJW130" s="87"/>
      <c r="AJX130" s="87"/>
      <c r="AJY130" s="87"/>
      <c r="AJZ130" s="87"/>
      <c r="AKA130" s="87"/>
      <c r="AKB130" s="87"/>
      <c r="AKC130" s="87"/>
      <c r="AKD130" s="87"/>
      <c r="AKE130" s="87"/>
      <c r="AKF130" s="87"/>
      <c r="AKG130" s="87"/>
      <c r="AKH130" s="87"/>
      <c r="AKI130" s="87"/>
      <c r="AKJ130" s="87"/>
      <c r="AKK130" s="87"/>
      <c r="AKL130" s="87"/>
      <c r="AKM130" s="87"/>
      <c r="AKN130" s="87"/>
      <c r="AKO130" s="87"/>
      <c r="AKP130" s="87"/>
      <c r="AKQ130" s="87"/>
      <c r="AKR130" s="87"/>
      <c r="AKS130" s="87"/>
      <c r="AKT130" s="87"/>
      <c r="AKU130" s="87"/>
      <c r="AKV130" s="87"/>
      <c r="AKW130" s="87"/>
      <c r="AKX130" s="87"/>
      <c r="AKY130" s="87"/>
      <c r="AKZ130" s="87"/>
      <c r="ALA130" s="87"/>
      <c r="ALB130" s="87"/>
      <c r="ALC130" s="87"/>
    </row>
    <row r="131" spans="1:991" ht="13.5" customHeight="1" x14ac:dyDescent="0.2">
      <c r="A131" s="266" t="s">
        <v>201</v>
      </c>
      <c r="B131" s="87" t="s">
        <v>358</v>
      </c>
      <c r="C131" s="102"/>
      <c r="D131" s="102"/>
      <c r="E131" s="27">
        <v>7</v>
      </c>
      <c r="F131" s="27">
        <v>1</v>
      </c>
      <c r="H131" s="27">
        <v>8</v>
      </c>
      <c r="I131" s="102"/>
      <c r="K131" s="389"/>
      <c r="L131" s="389"/>
      <c r="N131" s="390">
        <v>12</v>
      </c>
      <c r="O131" s="391"/>
      <c r="P131" s="391"/>
      <c r="Q131" s="390"/>
      <c r="R131" s="390">
        <v>7</v>
      </c>
      <c r="S131" s="391"/>
      <c r="T131" s="391"/>
      <c r="V131" s="267">
        <v>17</v>
      </c>
      <c r="W131" s="390"/>
      <c r="X131" s="27" t="s">
        <v>1659</v>
      </c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87"/>
      <c r="EH131" s="87"/>
      <c r="EI131" s="87"/>
      <c r="EJ131" s="87"/>
      <c r="EK131" s="87"/>
      <c r="EL131" s="87"/>
      <c r="EM131" s="87"/>
      <c r="EN131" s="87"/>
      <c r="EO131" s="87"/>
      <c r="EP131" s="87"/>
      <c r="EQ131" s="87"/>
      <c r="ER131" s="87"/>
      <c r="ES131" s="87"/>
      <c r="ET131" s="87"/>
      <c r="EU131" s="87"/>
      <c r="EV131" s="87"/>
      <c r="EW131" s="87"/>
      <c r="EX131" s="87"/>
      <c r="EY131" s="87"/>
      <c r="EZ131" s="87"/>
      <c r="FA131" s="87"/>
      <c r="FB131" s="87"/>
      <c r="FC131" s="87"/>
      <c r="FD131" s="87"/>
      <c r="FE131" s="87"/>
      <c r="FF131" s="87"/>
      <c r="FG131" s="87"/>
      <c r="FH131" s="87"/>
      <c r="FI131" s="87"/>
      <c r="FJ131" s="87"/>
      <c r="FK131" s="87"/>
      <c r="FL131" s="87"/>
      <c r="FM131" s="87"/>
      <c r="FN131" s="87"/>
      <c r="FO131" s="87"/>
      <c r="FP131" s="87"/>
      <c r="FQ131" s="87"/>
      <c r="FR131" s="87"/>
      <c r="FS131" s="87"/>
      <c r="FT131" s="87"/>
      <c r="FU131" s="87"/>
      <c r="FV131" s="87"/>
      <c r="FW131" s="87"/>
      <c r="FX131" s="87"/>
      <c r="FY131" s="87"/>
      <c r="FZ131" s="87"/>
      <c r="GA131" s="87"/>
      <c r="GB131" s="87"/>
      <c r="GC131" s="87"/>
      <c r="GD131" s="87"/>
      <c r="GE131" s="87"/>
      <c r="GF131" s="87"/>
      <c r="GG131" s="87"/>
      <c r="GH131" s="87"/>
      <c r="GI131" s="87"/>
      <c r="GJ131" s="87"/>
      <c r="GK131" s="87"/>
      <c r="GL131" s="87"/>
      <c r="GM131" s="87"/>
      <c r="GN131" s="87"/>
      <c r="GO131" s="87"/>
      <c r="GP131" s="87"/>
      <c r="GQ131" s="87"/>
      <c r="GR131" s="87"/>
      <c r="GS131" s="87"/>
      <c r="GT131" s="87"/>
      <c r="GU131" s="87"/>
      <c r="GV131" s="87"/>
      <c r="GW131" s="87"/>
      <c r="GX131" s="87"/>
      <c r="GY131" s="87"/>
      <c r="GZ131" s="87"/>
      <c r="HA131" s="87"/>
      <c r="HB131" s="87"/>
      <c r="HC131" s="87"/>
      <c r="HD131" s="87"/>
      <c r="HE131" s="87"/>
      <c r="HF131" s="87"/>
      <c r="HG131" s="87"/>
      <c r="HH131" s="87"/>
      <c r="HI131" s="87"/>
      <c r="HJ131" s="87"/>
      <c r="HK131" s="87"/>
      <c r="HL131" s="87"/>
      <c r="HM131" s="87"/>
      <c r="HN131" s="87"/>
      <c r="HO131" s="87"/>
      <c r="HP131" s="87"/>
      <c r="HQ131" s="87"/>
      <c r="HR131" s="87"/>
      <c r="HS131" s="87"/>
      <c r="HT131" s="87"/>
      <c r="HU131" s="87"/>
      <c r="HV131" s="87"/>
      <c r="HW131" s="87"/>
      <c r="HX131" s="87"/>
      <c r="HY131" s="87"/>
      <c r="HZ131" s="87"/>
      <c r="IA131" s="87"/>
      <c r="IB131" s="87"/>
      <c r="IC131" s="87"/>
      <c r="ID131" s="87"/>
      <c r="IE131" s="87"/>
      <c r="IF131" s="87"/>
      <c r="IG131" s="87"/>
      <c r="IH131" s="87"/>
      <c r="II131" s="87"/>
      <c r="IJ131" s="87"/>
      <c r="IK131" s="87"/>
      <c r="IL131" s="87"/>
      <c r="IM131" s="87"/>
      <c r="IN131" s="87"/>
      <c r="IO131" s="87"/>
      <c r="IP131" s="87"/>
      <c r="IQ131" s="87"/>
      <c r="IR131" s="87"/>
      <c r="IS131" s="87"/>
      <c r="IT131" s="87"/>
      <c r="IU131" s="87"/>
      <c r="IV131" s="87"/>
      <c r="IW131" s="87"/>
      <c r="IX131" s="87"/>
      <c r="IY131" s="87"/>
      <c r="IZ131" s="87"/>
      <c r="JA131" s="87"/>
      <c r="JB131" s="87"/>
      <c r="JC131" s="87"/>
      <c r="JD131" s="87"/>
      <c r="JE131" s="87"/>
      <c r="JF131" s="87"/>
      <c r="JG131" s="87"/>
      <c r="JH131" s="87"/>
      <c r="JI131" s="87"/>
      <c r="JJ131" s="87"/>
      <c r="JK131" s="87"/>
      <c r="JL131" s="87"/>
      <c r="JM131" s="87"/>
      <c r="JN131" s="87"/>
      <c r="JO131" s="87"/>
      <c r="JP131" s="87"/>
      <c r="JQ131" s="87"/>
      <c r="JR131" s="87"/>
      <c r="JS131" s="87"/>
      <c r="JT131" s="87"/>
      <c r="JU131" s="87"/>
      <c r="JV131" s="87"/>
      <c r="JW131" s="87"/>
      <c r="JX131" s="87"/>
      <c r="JY131" s="87"/>
      <c r="JZ131" s="87"/>
      <c r="KA131" s="87"/>
      <c r="KB131" s="87"/>
      <c r="KC131" s="87"/>
      <c r="KD131" s="87"/>
      <c r="KE131" s="87"/>
      <c r="KF131" s="87"/>
      <c r="KG131" s="87"/>
      <c r="KH131" s="87"/>
      <c r="KI131" s="87"/>
      <c r="KJ131" s="87"/>
      <c r="KK131" s="87"/>
      <c r="KL131" s="87"/>
      <c r="KM131" s="87"/>
      <c r="KN131" s="87"/>
      <c r="KO131" s="87"/>
      <c r="KP131" s="87"/>
      <c r="KQ131" s="87"/>
      <c r="KR131" s="87"/>
      <c r="KS131" s="87"/>
      <c r="KT131" s="87"/>
      <c r="KU131" s="87"/>
      <c r="KV131" s="87"/>
      <c r="KW131" s="87"/>
      <c r="KX131" s="87"/>
      <c r="KY131" s="87"/>
      <c r="KZ131" s="87"/>
      <c r="LA131" s="87"/>
      <c r="LB131" s="87"/>
      <c r="LC131" s="87"/>
      <c r="LD131" s="87"/>
      <c r="LE131" s="87"/>
      <c r="LF131" s="87"/>
      <c r="LG131" s="87"/>
      <c r="LH131" s="87"/>
      <c r="LI131" s="87"/>
      <c r="LJ131" s="87"/>
      <c r="LK131" s="87"/>
      <c r="LL131" s="87"/>
      <c r="LM131" s="87"/>
      <c r="LN131" s="87"/>
      <c r="LO131" s="87"/>
      <c r="LP131" s="87"/>
      <c r="LQ131" s="87"/>
      <c r="LR131" s="87"/>
      <c r="LS131" s="87"/>
      <c r="LT131" s="87"/>
      <c r="LU131" s="87"/>
      <c r="LV131" s="87"/>
      <c r="LW131" s="87"/>
      <c r="LX131" s="87"/>
      <c r="LY131" s="87"/>
      <c r="LZ131" s="87"/>
      <c r="MA131" s="87"/>
      <c r="MB131" s="87"/>
      <c r="MC131" s="87"/>
      <c r="MD131" s="87"/>
      <c r="ME131" s="87"/>
      <c r="MF131" s="87"/>
      <c r="MG131" s="87"/>
      <c r="MH131" s="87"/>
      <c r="MI131" s="87"/>
      <c r="MJ131" s="87"/>
      <c r="MK131" s="87"/>
      <c r="ML131" s="87"/>
      <c r="MM131" s="87"/>
      <c r="MN131" s="87"/>
      <c r="MO131" s="87"/>
      <c r="MP131" s="87"/>
      <c r="MQ131" s="87"/>
      <c r="MR131" s="87"/>
      <c r="MS131" s="87"/>
      <c r="MT131" s="87"/>
      <c r="MU131" s="87"/>
      <c r="MV131" s="87"/>
      <c r="MW131" s="87"/>
      <c r="MX131" s="87"/>
      <c r="MY131" s="87"/>
      <c r="MZ131" s="87"/>
      <c r="NA131" s="87"/>
      <c r="NB131" s="87"/>
      <c r="NC131" s="87"/>
      <c r="ND131" s="87"/>
      <c r="NE131" s="87"/>
      <c r="NF131" s="87"/>
      <c r="NG131" s="87"/>
      <c r="NH131" s="87"/>
      <c r="NI131" s="87"/>
      <c r="NJ131" s="87"/>
      <c r="NK131" s="87"/>
      <c r="NL131" s="87"/>
      <c r="NM131" s="87"/>
      <c r="NN131" s="87"/>
      <c r="NO131" s="87"/>
      <c r="NP131" s="87"/>
      <c r="NQ131" s="87"/>
      <c r="NR131" s="87"/>
      <c r="NS131" s="87"/>
      <c r="NT131" s="87"/>
      <c r="NU131" s="87"/>
      <c r="NV131" s="87"/>
      <c r="NW131" s="87"/>
      <c r="NX131" s="87"/>
      <c r="NY131" s="87"/>
      <c r="NZ131" s="87"/>
      <c r="OA131" s="87"/>
      <c r="OB131" s="87"/>
      <c r="OC131" s="87"/>
      <c r="OD131" s="87"/>
      <c r="OE131" s="87"/>
      <c r="OF131" s="87"/>
      <c r="OG131" s="87"/>
      <c r="OH131" s="87"/>
      <c r="OI131" s="87"/>
      <c r="OJ131" s="87"/>
      <c r="OK131" s="87"/>
      <c r="OL131" s="87"/>
      <c r="OM131" s="87"/>
      <c r="ON131" s="87"/>
      <c r="OO131" s="87"/>
      <c r="OP131" s="87"/>
      <c r="OQ131" s="87"/>
      <c r="OR131" s="87"/>
      <c r="OS131" s="87"/>
      <c r="OT131" s="87"/>
      <c r="OU131" s="87"/>
      <c r="OV131" s="87"/>
      <c r="OW131" s="87"/>
      <c r="OX131" s="87"/>
      <c r="OY131" s="87"/>
      <c r="OZ131" s="87"/>
      <c r="PA131" s="87"/>
      <c r="PB131" s="87"/>
      <c r="PC131" s="87"/>
      <c r="PD131" s="87"/>
      <c r="PE131" s="87"/>
      <c r="PF131" s="87"/>
      <c r="PG131" s="87"/>
      <c r="PH131" s="87"/>
      <c r="PI131" s="87"/>
      <c r="PJ131" s="87"/>
      <c r="PK131" s="87"/>
      <c r="PL131" s="87"/>
      <c r="PM131" s="87"/>
      <c r="PN131" s="87"/>
      <c r="PO131" s="87"/>
      <c r="PP131" s="87"/>
      <c r="PQ131" s="87"/>
      <c r="PR131" s="87"/>
      <c r="PS131" s="87"/>
      <c r="PT131" s="87"/>
      <c r="PU131" s="87"/>
      <c r="PV131" s="87"/>
      <c r="PW131" s="87"/>
      <c r="PX131" s="87"/>
      <c r="PY131" s="87"/>
      <c r="PZ131" s="87"/>
      <c r="QA131" s="87"/>
      <c r="QB131" s="87"/>
      <c r="QC131" s="87"/>
      <c r="QD131" s="87"/>
      <c r="QE131" s="87"/>
      <c r="QF131" s="87"/>
      <c r="QG131" s="87"/>
      <c r="QH131" s="87"/>
      <c r="QI131" s="87"/>
      <c r="QJ131" s="87"/>
      <c r="QK131" s="87"/>
      <c r="QL131" s="87"/>
      <c r="QM131" s="87"/>
      <c r="QN131" s="87"/>
      <c r="QO131" s="87"/>
      <c r="QP131" s="87"/>
      <c r="QQ131" s="87"/>
      <c r="QR131" s="87"/>
      <c r="QS131" s="87"/>
      <c r="QT131" s="87"/>
      <c r="QU131" s="87"/>
      <c r="QV131" s="87"/>
      <c r="QW131" s="87"/>
      <c r="QX131" s="87"/>
      <c r="QY131" s="87"/>
      <c r="QZ131" s="87"/>
      <c r="RA131" s="87"/>
      <c r="RB131" s="87"/>
      <c r="RC131" s="87"/>
      <c r="RD131" s="87"/>
      <c r="RE131" s="87"/>
      <c r="RF131" s="87"/>
      <c r="RG131" s="87"/>
      <c r="RH131" s="87"/>
      <c r="RI131" s="87"/>
      <c r="RJ131" s="87"/>
      <c r="RK131" s="87"/>
      <c r="RL131" s="87"/>
      <c r="RM131" s="87"/>
      <c r="RN131" s="87"/>
      <c r="RO131" s="87"/>
      <c r="RP131" s="87"/>
      <c r="RQ131" s="87"/>
      <c r="RR131" s="87"/>
      <c r="RS131" s="87"/>
      <c r="RT131" s="87"/>
      <c r="RU131" s="87"/>
      <c r="RV131" s="87"/>
      <c r="RW131" s="87"/>
      <c r="RX131" s="87"/>
      <c r="RY131" s="87"/>
      <c r="RZ131" s="87"/>
      <c r="SA131" s="87"/>
      <c r="SB131" s="87"/>
      <c r="SC131" s="87"/>
      <c r="SD131" s="87"/>
      <c r="SE131" s="87"/>
      <c r="SF131" s="87"/>
      <c r="SG131" s="87"/>
      <c r="SH131" s="87"/>
      <c r="SI131" s="87"/>
      <c r="SJ131" s="87"/>
      <c r="SK131" s="87"/>
      <c r="SL131" s="87"/>
      <c r="SM131" s="87"/>
      <c r="SN131" s="87"/>
      <c r="SO131" s="87"/>
      <c r="SP131" s="87"/>
      <c r="SQ131" s="87"/>
      <c r="SR131" s="87"/>
      <c r="SS131" s="87"/>
      <c r="ST131" s="87"/>
      <c r="SU131" s="87"/>
      <c r="SV131" s="87"/>
      <c r="SW131" s="87"/>
      <c r="SX131" s="87"/>
      <c r="SY131" s="87"/>
      <c r="SZ131" s="87"/>
      <c r="TA131" s="87"/>
      <c r="TB131" s="87"/>
      <c r="TC131" s="87"/>
      <c r="TD131" s="87"/>
      <c r="TE131" s="87"/>
      <c r="TF131" s="87"/>
      <c r="TG131" s="87"/>
      <c r="TH131" s="87"/>
      <c r="TI131" s="87"/>
      <c r="TJ131" s="87"/>
      <c r="TK131" s="87"/>
      <c r="TL131" s="87"/>
      <c r="TM131" s="87"/>
      <c r="TN131" s="87"/>
      <c r="TO131" s="87"/>
      <c r="TP131" s="87"/>
      <c r="TQ131" s="87"/>
      <c r="TR131" s="87"/>
      <c r="TS131" s="87"/>
      <c r="TT131" s="87"/>
      <c r="TU131" s="87"/>
      <c r="TV131" s="87"/>
      <c r="TW131" s="87"/>
      <c r="TX131" s="87"/>
      <c r="TY131" s="87"/>
      <c r="TZ131" s="87"/>
      <c r="UA131" s="87"/>
      <c r="UB131" s="87"/>
      <c r="UC131" s="87"/>
      <c r="UD131" s="87"/>
      <c r="UE131" s="87"/>
      <c r="UF131" s="87"/>
      <c r="UG131" s="87"/>
      <c r="UH131" s="87"/>
      <c r="UI131" s="87"/>
      <c r="UJ131" s="87"/>
      <c r="UK131" s="87"/>
      <c r="UL131" s="87"/>
      <c r="UM131" s="87"/>
      <c r="UN131" s="87"/>
      <c r="UO131" s="87"/>
      <c r="UP131" s="87"/>
      <c r="UQ131" s="87"/>
      <c r="UR131" s="87"/>
      <c r="US131" s="87"/>
      <c r="UT131" s="87"/>
      <c r="UU131" s="87"/>
      <c r="UV131" s="87"/>
      <c r="UW131" s="87"/>
      <c r="UX131" s="87"/>
      <c r="UY131" s="87"/>
      <c r="UZ131" s="87"/>
      <c r="VA131" s="87"/>
      <c r="VB131" s="87"/>
      <c r="VC131" s="87"/>
      <c r="VD131" s="87"/>
      <c r="VE131" s="87"/>
      <c r="VF131" s="87"/>
      <c r="VG131" s="87"/>
      <c r="VH131" s="87"/>
      <c r="VI131" s="87"/>
      <c r="VJ131" s="87"/>
      <c r="VK131" s="87"/>
      <c r="VL131" s="87"/>
      <c r="VM131" s="87"/>
      <c r="VN131" s="87"/>
      <c r="VO131" s="87"/>
      <c r="VP131" s="87"/>
      <c r="VQ131" s="87"/>
      <c r="VR131" s="87"/>
      <c r="VS131" s="87"/>
      <c r="VT131" s="87"/>
      <c r="VU131" s="87"/>
      <c r="VV131" s="87"/>
      <c r="VW131" s="87"/>
      <c r="VX131" s="87"/>
      <c r="VY131" s="87"/>
      <c r="VZ131" s="87"/>
      <c r="WA131" s="87"/>
      <c r="WB131" s="87"/>
      <c r="WC131" s="87"/>
      <c r="WD131" s="87"/>
      <c r="WE131" s="87"/>
      <c r="WF131" s="87"/>
      <c r="WG131" s="87"/>
      <c r="WH131" s="87"/>
      <c r="WI131" s="87"/>
      <c r="WJ131" s="87"/>
      <c r="WK131" s="87"/>
      <c r="WL131" s="87"/>
      <c r="WM131" s="87"/>
      <c r="WN131" s="87"/>
      <c r="WO131" s="87"/>
      <c r="WP131" s="87"/>
      <c r="WQ131" s="87"/>
      <c r="WR131" s="87"/>
      <c r="WS131" s="87"/>
      <c r="WT131" s="87"/>
      <c r="WU131" s="87"/>
      <c r="WV131" s="87"/>
      <c r="WW131" s="87"/>
      <c r="WX131" s="87"/>
      <c r="WY131" s="87"/>
      <c r="WZ131" s="87"/>
      <c r="XA131" s="87"/>
      <c r="XB131" s="87"/>
      <c r="XC131" s="87"/>
      <c r="XD131" s="87"/>
      <c r="XE131" s="87"/>
      <c r="XF131" s="87"/>
      <c r="XG131" s="87"/>
      <c r="XH131" s="87"/>
      <c r="XI131" s="87"/>
      <c r="XJ131" s="87"/>
      <c r="XK131" s="87"/>
      <c r="XL131" s="87"/>
      <c r="XM131" s="87"/>
      <c r="XN131" s="87"/>
      <c r="XO131" s="87"/>
      <c r="XP131" s="87"/>
      <c r="XQ131" s="87"/>
      <c r="XR131" s="87"/>
      <c r="XS131" s="87"/>
      <c r="XT131" s="87"/>
      <c r="XU131" s="87"/>
      <c r="XV131" s="87"/>
      <c r="XW131" s="87"/>
      <c r="XX131" s="87"/>
      <c r="XY131" s="87"/>
      <c r="XZ131" s="87"/>
      <c r="YA131" s="87"/>
      <c r="YB131" s="87"/>
      <c r="YC131" s="87"/>
      <c r="YD131" s="87"/>
      <c r="YE131" s="87"/>
      <c r="YF131" s="87"/>
      <c r="YG131" s="87"/>
      <c r="YH131" s="87"/>
      <c r="YI131" s="87"/>
      <c r="YJ131" s="87"/>
      <c r="YK131" s="87"/>
      <c r="YL131" s="87"/>
      <c r="YM131" s="87"/>
      <c r="YN131" s="87"/>
      <c r="YO131" s="87"/>
      <c r="YP131" s="87"/>
      <c r="YQ131" s="87"/>
      <c r="YR131" s="87"/>
      <c r="YS131" s="87"/>
      <c r="YT131" s="87"/>
      <c r="YU131" s="87"/>
      <c r="YV131" s="87"/>
      <c r="YW131" s="87"/>
      <c r="YX131" s="87"/>
      <c r="YY131" s="87"/>
      <c r="YZ131" s="87"/>
      <c r="ZA131" s="87"/>
      <c r="ZB131" s="87"/>
      <c r="ZC131" s="87"/>
      <c r="ZD131" s="87"/>
      <c r="ZE131" s="87"/>
      <c r="ZF131" s="87"/>
      <c r="ZG131" s="87"/>
      <c r="ZH131" s="87"/>
      <c r="ZI131" s="87"/>
      <c r="ZJ131" s="87"/>
      <c r="ZK131" s="87"/>
      <c r="ZL131" s="87"/>
      <c r="ZM131" s="87"/>
      <c r="ZN131" s="87"/>
      <c r="ZO131" s="87"/>
      <c r="ZP131" s="87"/>
      <c r="ZQ131" s="87"/>
      <c r="ZR131" s="87"/>
      <c r="ZS131" s="87"/>
      <c r="ZT131" s="87"/>
      <c r="ZU131" s="87"/>
      <c r="ZV131" s="87"/>
      <c r="ZW131" s="87"/>
      <c r="ZX131" s="87"/>
      <c r="ZY131" s="87"/>
      <c r="ZZ131" s="87"/>
      <c r="AAA131" s="87"/>
      <c r="AAB131" s="87"/>
      <c r="AAC131" s="87"/>
      <c r="AAD131" s="87"/>
      <c r="AAE131" s="87"/>
      <c r="AAF131" s="87"/>
      <c r="AAG131" s="87"/>
      <c r="AAH131" s="87"/>
      <c r="AAI131" s="87"/>
      <c r="AAJ131" s="87"/>
      <c r="AAK131" s="87"/>
      <c r="AAL131" s="87"/>
      <c r="AAM131" s="87"/>
      <c r="AAN131" s="87"/>
      <c r="AAO131" s="87"/>
      <c r="AAP131" s="87"/>
      <c r="AAQ131" s="87"/>
      <c r="AAR131" s="87"/>
      <c r="AAS131" s="87"/>
      <c r="AAT131" s="87"/>
      <c r="AAU131" s="87"/>
      <c r="AAV131" s="87"/>
      <c r="AAW131" s="87"/>
      <c r="AAX131" s="87"/>
      <c r="AAY131" s="87"/>
      <c r="AAZ131" s="87"/>
      <c r="ABA131" s="87"/>
      <c r="ABB131" s="87"/>
      <c r="ABC131" s="87"/>
      <c r="ABD131" s="87"/>
      <c r="ABE131" s="87"/>
      <c r="ABF131" s="87"/>
      <c r="ABG131" s="87"/>
      <c r="ABH131" s="87"/>
      <c r="ABI131" s="87"/>
      <c r="ABJ131" s="87"/>
      <c r="ABK131" s="87"/>
      <c r="ABL131" s="87"/>
      <c r="ABM131" s="87"/>
      <c r="ABN131" s="87"/>
      <c r="ABO131" s="87"/>
      <c r="ABP131" s="87"/>
      <c r="ABQ131" s="87"/>
      <c r="ABR131" s="87"/>
      <c r="ABS131" s="87"/>
      <c r="ABT131" s="87"/>
      <c r="ABU131" s="87"/>
      <c r="ABV131" s="87"/>
      <c r="ABW131" s="87"/>
      <c r="ABX131" s="87"/>
      <c r="ABY131" s="87"/>
      <c r="ABZ131" s="87"/>
      <c r="ACA131" s="87"/>
      <c r="ACB131" s="87"/>
      <c r="ACC131" s="87"/>
      <c r="ACD131" s="87"/>
      <c r="ACE131" s="87"/>
      <c r="ACF131" s="87"/>
      <c r="ACG131" s="87"/>
      <c r="ACH131" s="87"/>
      <c r="ACI131" s="87"/>
      <c r="ACJ131" s="87"/>
      <c r="ACK131" s="87"/>
      <c r="ACL131" s="87"/>
      <c r="ACM131" s="87"/>
      <c r="ACN131" s="87"/>
      <c r="ACO131" s="87"/>
      <c r="ACP131" s="87"/>
      <c r="ACQ131" s="87"/>
      <c r="ACR131" s="87"/>
      <c r="ACS131" s="87"/>
      <c r="ACT131" s="87"/>
      <c r="ACU131" s="87"/>
      <c r="ACV131" s="87"/>
      <c r="ACW131" s="87"/>
      <c r="ACX131" s="87"/>
      <c r="ACY131" s="87"/>
      <c r="ACZ131" s="87"/>
      <c r="ADA131" s="87"/>
      <c r="ADB131" s="87"/>
      <c r="ADC131" s="87"/>
      <c r="ADD131" s="87"/>
      <c r="ADE131" s="87"/>
      <c r="ADF131" s="87"/>
      <c r="ADG131" s="87"/>
      <c r="ADH131" s="87"/>
      <c r="ADI131" s="87"/>
      <c r="ADJ131" s="87"/>
      <c r="ADK131" s="87"/>
      <c r="ADL131" s="87"/>
      <c r="ADM131" s="87"/>
      <c r="ADN131" s="87"/>
      <c r="ADO131" s="87"/>
      <c r="ADP131" s="87"/>
      <c r="ADQ131" s="87"/>
      <c r="ADR131" s="87"/>
      <c r="ADS131" s="87"/>
      <c r="ADT131" s="87"/>
      <c r="ADU131" s="87"/>
      <c r="ADV131" s="87"/>
      <c r="ADW131" s="87"/>
      <c r="ADX131" s="87"/>
      <c r="ADY131" s="87"/>
      <c r="ADZ131" s="87"/>
      <c r="AEA131" s="87"/>
      <c r="AEB131" s="87"/>
      <c r="AEC131" s="87"/>
      <c r="AED131" s="87"/>
      <c r="AEE131" s="87"/>
      <c r="AEF131" s="87"/>
      <c r="AEG131" s="87"/>
      <c r="AEH131" s="87"/>
      <c r="AEI131" s="87"/>
      <c r="AEJ131" s="87"/>
      <c r="AEK131" s="87"/>
      <c r="AEL131" s="87"/>
      <c r="AEM131" s="87"/>
      <c r="AEN131" s="87"/>
      <c r="AEO131" s="87"/>
      <c r="AEP131" s="87"/>
      <c r="AEQ131" s="87"/>
      <c r="AER131" s="87"/>
      <c r="AES131" s="87"/>
      <c r="AET131" s="87"/>
      <c r="AEU131" s="87"/>
      <c r="AEV131" s="87"/>
      <c r="AEW131" s="87"/>
      <c r="AEX131" s="87"/>
      <c r="AEY131" s="87"/>
      <c r="AEZ131" s="87"/>
      <c r="AFA131" s="87"/>
      <c r="AFB131" s="87"/>
      <c r="AFC131" s="87"/>
      <c r="AFD131" s="87"/>
      <c r="AFE131" s="87"/>
      <c r="AFF131" s="87"/>
      <c r="AFG131" s="87"/>
      <c r="AFH131" s="87"/>
      <c r="AFI131" s="87"/>
      <c r="AFJ131" s="87"/>
      <c r="AFK131" s="87"/>
      <c r="AFL131" s="87"/>
      <c r="AFM131" s="87"/>
      <c r="AFN131" s="87"/>
      <c r="AFO131" s="87"/>
      <c r="AFP131" s="87"/>
      <c r="AFQ131" s="87"/>
      <c r="AFR131" s="87"/>
      <c r="AFS131" s="87"/>
      <c r="AFT131" s="87"/>
      <c r="AFU131" s="87"/>
      <c r="AFV131" s="87"/>
      <c r="AFW131" s="87"/>
      <c r="AFX131" s="87"/>
      <c r="AFY131" s="87"/>
      <c r="AFZ131" s="87"/>
      <c r="AGA131" s="87"/>
      <c r="AGB131" s="87"/>
      <c r="AGC131" s="87"/>
      <c r="AGD131" s="87"/>
      <c r="AGE131" s="87"/>
      <c r="AGF131" s="87"/>
      <c r="AGG131" s="87"/>
      <c r="AGH131" s="87"/>
      <c r="AGI131" s="87"/>
      <c r="AGJ131" s="87"/>
      <c r="AGK131" s="87"/>
      <c r="AGL131" s="87"/>
      <c r="AGM131" s="87"/>
      <c r="AGN131" s="87"/>
      <c r="AGO131" s="87"/>
      <c r="AGP131" s="87"/>
      <c r="AGQ131" s="87"/>
      <c r="AGR131" s="87"/>
      <c r="AGS131" s="87"/>
      <c r="AGT131" s="87"/>
      <c r="AGU131" s="87"/>
      <c r="AGV131" s="87"/>
      <c r="AGW131" s="87"/>
      <c r="AGX131" s="87"/>
      <c r="AGY131" s="87"/>
      <c r="AGZ131" s="87"/>
      <c r="AHA131" s="87"/>
      <c r="AHB131" s="87"/>
      <c r="AHC131" s="87"/>
      <c r="AHD131" s="87"/>
      <c r="AHE131" s="87"/>
      <c r="AHF131" s="87"/>
      <c r="AHG131" s="87"/>
      <c r="AHH131" s="87"/>
      <c r="AHI131" s="87"/>
      <c r="AHJ131" s="87"/>
      <c r="AHK131" s="87"/>
      <c r="AHL131" s="87"/>
      <c r="AHM131" s="87"/>
      <c r="AHN131" s="87"/>
      <c r="AHO131" s="87"/>
      <c r="AHP131" s="87"/>
      <c r="AHQ131" s="87"/>
      <c r="AHR131" s="87"/>
      <c r="AHS131" s="87"/>
      <c r="AHT131" s="87"/>
      <c r="AHU131" s="87"/>
      <c r="AHV131" s="87"/>
      <c r="AHW131" s="87"/>
      <c r="AHX131" s="87"/>
      <c r="AHY131" s="87"/>
      <c r="AHZ131" s="87"/>
      <c r="AIA131" s="87"/>
      <c r="AIB131" s="87"/>
      <c r="AIC131" s="87"/>
      <c r="AID131" s="87"/>
      <c r="AIE131" s="87"/>
      <c r="AIF131" s="87"/>
      <c r="AIG131" s="87"/>
      <c r="AIH131" s="87"/>
      <c r="AII131" s="87"/>
      <c r="AIJ131" s="87"/>
      <c r="AIK131" s="87"/>
      <c r="AIL131" s="87"/>
      <c r="AIM131" s="87"/>
      <c r="AIN131" s="87"/>
      <c r="AIO131" s="87"/>
      <c r="AIP131" s="87"/>
      <c r="AIQ131" s="87"/>
      <c r="AIR131" s="87"/>
      <c r="AIS131" s="87"/>
      <c r="AIT131" s="87"/>
      <c r="AIU131" s="87"/>
      <c r="AIV131" s="87"/>
      <c r="AIW131" s="87"/>
      <c r="AIX131" s="87"/>
      <c r="AIY131" s="87"/>
      <c r="AIZ131" s="87"/>
      <c r="AJA131" s="87"/>
      <c r="AJB131" s="87"/>
      <c r="AJC131" s="87"/>
      <c r="AJD131" s="87"/>
      <c r="AJE131" s="87"/>
      <c r="AJF131" s="87"/>
      <c r="AJG131" s="87"/>
      <c r="AJH131" s="87"/>
      <c r="AJI131" s="87"/>
      <c r="AJJ131" s="87"/>
      <c r="AJK131" s="87"/>
      <c r="AJL131" s="87"/>
      <c r="AJM131" s="87"/>
      <c r="AJN131" s="87"/>
      <c r="AJO131" s="87"/>
      <c r="AJP131" s="87"/>
      <c r="AJQ131" s="87"/>
      <c r="AJR131" s="87"/>
      <c r="AJS131" s="87"/>
      <c r="AJT131" s="87"/>
      <c r="AJU131" s="87"/>
      <c r="AJV131" s="87"/>
      <c r="AJW131" s="87"/>
      <c r="AJX131" s="87"/>
      <c r="AJY131" s="87"/>
      <c r="AJZ131" s="87"/>
      <c r="AKA131" s="87"/>
      <c r="AKB131" s="87"/>
      <c r="AKC131" s="87"/>
      <c r="AKD131" s="87"/>
      <c r="AKE131" s="87"/>
      <c r="AKF131" s="87"/>
      <c r="AKG131" s="87"/>
      <c r="AKH131" s="87"/>
      <c r="AKI131" s="87"/>
      <c r="AKJ131" s="87"/>
      <c r="AKK131" s="87"/>
      <c r="AKL131" s="87"/>
      <c r="AKM131" s="87"/>
      <c r="AKN131" s="87"/>
      <c r="AKO131" s="87"/>
      <c r="AKP131" s="87"/>
      <c r="AKQ131" s="87"/>
      <c r="AKR131" s="87"/>
      <c r="AKS131" s="87"/>
      <c r="AKT131" s="87"/>
      <c r="AKU131" s="87"/>
      <c r="AKV131" s="87"/>
      <c r="AKW131" s="87"/>
      <c r="AKX131" s="87"/>
      <c r="AKY131" s="87"/>
      <c r="AKZ131" s="87"/>
      <c r="ALA131" s="87"/>
      <c r="ALB131" s="87"/>
      <c r="ALC131" s="87"/>
    </row>
    <row r="132" spans="1:991" ht="13.5" customHeight="1" x14ac:dyDescent="0.2">
      <c r="A132" s="266" t="s">
        <v>170</v>
      </c>
      <c r="B132" s="87" t="s">
        <v>435</v>
      </c>
      <c r="C132" s="102"/>
      <c r="D132" s="102"/>
      <c r="H132" s="27">
        <v>3</v>
      </c>
      <c r="I132" s="102"/>
      <c r="K132" s="103"/>
      <c r="L132" s="103"/>
      <c r="N132" s="27">
        <v>17</v>
      </c>
      <c r="R132" s="27">
        <v>18</v>
      </c>
      <c r="V132" s="267">
        <v>13</v>
      </c>
      <c r="X132" s="27" t="s">
        <v>1659</v>
      </c>
    </row>
    <row r="133" spans="1:991" ht="13.5" customHeight="1" x14ac:dyDescent="0.2">
      <c r="A133" s="266" t="s">
        <v>167</v>
      </c>
      <c r="B133" s="87" t="s">
        <v>393</v>
      </c>
      <c r="C133" s="102"/>
      <c r="D133" s="102"/>
      <c r="H133" s="27">
        <v>2</v>
      </c>
      <c r="I133" s="102"/>
      <c r="K133" s="103"/>
      <c r="L133" s="103"/>
      <c r="N133" s="27">
        <v>3</v>
      </c>
      <c r="R133" s="27">
        <v>4</v>
      </c>
      <c r="V133" s="267">
        <v>5</v>
      </c>
      <c r="X133" s="27" t="s">
        <v>1659</v>
      </c>
    </row>
    <row r="134" spans="1:991" ht="13.5" customHeight="1" x14ac:dyDescent="0.2">
      <c r="A134" s="266" t="s">
        <v>166</v>
      </c>
      <c r="B134" s="87" t="s">
        <v>433</v>
      </c>
      <c r="C134" s="102"/>
      <c r="D134" s="102"/>
      <c r="H134" s="27">
        <v>3</v>
      </c>
      <c r="I134" s="102"/>
      <c r="K134" s="103"/>
      <c r="L134" s="103"/>
      <c r="N134" s="27">
        <v>15</v>
      </c>
      <c r="R134" s="27">
        <v>9</v>
      </c>
      <c r="V134" s="267">
        <v>21</v>
      </c>
      <c r="X134" s="27" t="s">
        <v>1659</v>
      </c>
    </row>
    <row r="135" spans="1:991" ht="13.5" customHeight="1" x14ac:dyDescent="0.2">
      <c r="A135" s="266" t="s">
        <v>198</v>
      </c>
      <c r="B135" s="87" t="s">
        <v>508</v>
      </c>
      <c r="C135" s="102"/>
      <c r="D135" s="102"/>
      <c r="H135" s="27">
        <v>2</v>
      </c>
      <c r="I135" s="102"/>
      <c r="K135" s="103"/>
      <c r="L135" s="103"/>
      <c r="N135" s="27">
        <v>5</v>
      </c>
      <c r="R135" s="27">
        <v>9</v>
      </c>
      <c r="V135" s="267">
        <v>9</v>
      </c>
      <c r="X135" s="27" t="s">
        <v>1659</v>
      </c>
    </row>
    <row r="136" spans="1:991" x14ac:dyDescent="0.2">
      <c r="A136" s="266" t="s">
        <v>182</v>
      </c>
      <c r="B136" s="87" t="s">
        <v>526</v>
      </c>
      <c r="C136" s="102"/>
      <c r="D136" s="102"/>
      <c r="H136" s="27">
        <v>1</v>
      </c>
      <c r="I136" s="102"/>
      <c r="K136" s="103"/>
      <c r="L136" s="103"/>
      <c r="M136" s="26"/>
      <c r="N136" s="27">
        <v>9</v>
      </c>
      <c r="R136" s="27">
        <v>3</v>
      </c>
      <c r="V136" s="267">
        <v>1</v>
      </c>
      <c r="X136" s="27" t="s">
        <v>1659</v>
      </c>
    </row>
    <row r="137" spans="1:991" x14ac:dyDescent="0.2">
      <c r="A137" s="266" t="s">
        <v>296</v>
      </c>
      <c r="B137" s="87" t="s">
        <v>547</v>
      </c>
      <c r="C137" s="102"/>
      <c r="D137" s="102"/>
      <c r="H137" s="27">
        <v>1</v>
      </c>
      <c r="I137" s="102"/>
      <c r="K137" s="103"/>
      <c r="L137" s="103"/>
      <c r="M137" s="26"/>
      <c r="N137" s="27">
        <v>3</v>
      </c>
      <c r="R137" s="27">
        <v>5</v>
      </c>
      <c r="V137" s="267">
        <v>2</v>
      </c>
      <c r="X137" s="27" t="s">
        <v>1659</v>
      </c>
    </row>
    <row r="138" spans="1:991" ht="13.5" customHeight="1" x14ac:dyDescent="0.2">
      <c r="A138" s="266" t="s">
        <v>202</v>
      </c>
      <c r="B138" s="87" t="s">
        <v>392</v>
      </c>
      <c r="C138" s="102"/>
      <c r="D138" s="102"/>
      <c r="E138" s="27">
        <v>1</v>
      </c>
      <c r="I138" s="102"/>
      <c r="K138" s="103"/>
      <c r="L138" s="103"/>
      <c r="N138" s="27">
        <v>3</v>
      </c>
      <c r="Q138" s="27">
        <v>1</v>
      </c>
      <c r="R138" s="27">
        <v>8</v>
      </c>
      <c r="V138" s="267">
        <v>1</v>
      </c>
      <c r="X138" s="27" t="s">
        <v>1659</v>
      </c>
    </row>
    <row r="139" spans="1:991" x14ac:dyDescent="0.2">
      <c r="A139" s="266" t="s">
        <v>194</v>
      </c>
      <c r="B139" s="87" t="s">
        <v>703</v>
      </c>
      <c r="C139" s="102"/>
      <c r="D139" s="102"/>
      <c r="E139" s="27">
        <v>1</v>
      </c>
      <c r="I139" s="102"/>
      <c r="K139" s="103"/>
      <c r="L139" s="103"/>
      <c r="N139" s="27">
        <v>3</v>
      </c>
      <c r="R139" s="27">
        <v>5</v>
      </c>
      <c r="V139" s="267">
        <v>2</v>
      </c>
      <c r="X139" s="27" t="s">
        <v>1659</v>
      </c>
    </row>
    <row r="140" spans="1:991" x14ac:dyDescent="0.2">
      <c r="A140" s="266" t="s">
        <v>565</v>
      </c>
      <c r="B140" s="87" t="s">
        <v>624</v>
      </c>
      <c r="C140" s="102"/>
      <c r="D140" s="102"/>
      <c r="I140" s="102"/>
      <c r="K140" s="103"/>
      <c r="L140" s="103"/>
      <c r="N140" s="27">
        <v>4</v>
      </c>
      <c r="R140" s="27">
        <v>10</v>
      </c>
      <c r="V140" s="267">
        <v>4</v>
      </c>
      <c r="X140" s="27" t="s">
        <v>1659</v>
      </c>
    </row>
    <row r="141" spans="1:991" x14ac:dyDescent="0.2">
      <c r="A141" s="266" t="s">
        <v>486</v>
      </c>
      <c r="B141" s="87" t="s">
        <v>525</v>
      </c>
      <c r="C141" s="102"/>
      <c r="D141" s="102"/>
      <c r="I141" s="102"/>
      <c r="K141" s="103"/>
      <c r="L141" s="103"/>
      <c r="N141" s="27">
        <v>4</v>
      </c>
      <c r="R141" s="27">
        <v>14</v>
      </c>
      <c r="V141" s="267">
        <v>2</v>
      </c>
      <c r="X141" s="27" t="s">
        <v>1659</v>
      </c>
    </row>
    <row r="142" spans="1:991" x14ac:dyDescent="0.2">
      <c r="A142" s="266" t="s">
        <v>487</v>
      </c>
      <c r="B142" s="87" t="s">
        <v>529</v>
      </c>
      <c r="C142" s="102"/>
      <c r="D142" s="102"/>
      <c r="I142" s="102"/>
      <c r="K142" s="103"/>
      <c r="L142" s="103"/>
      <c r="N142" s="27">
        <v>9</v>
      </c>
      <c r="R142" s="27">
        <v>5</v>
      </c>
      <c r="V142" s="267">
        <v>5</v>
      </c>
      <c r="X142" s="27" t="s">
        <v>1659</v>
      </c>
    </row>
    <row r="143" spans="1:991" x14ac:dyDescent="0.2">
      <c r="A143" s="266" t="s">
        <v>541</v>
      </c>
      <c r="B143" s="87" t="s">
        <v>546</v>
      </c>
      <c r="C143" s="102"/>
      <c r="D143" s="102"/>
      <c r="I143" s="102"/>
      <c r="K143" s="103"/>
      <c r="L143" s="103"/>
      <c r="N143" s="27">
        <v>1</v>
      </c>
      <c r="R143" s="27">
        <v>1</v>
      </c>
      <c r="V143" s="267">
        <v>3</v>
      </c>
      <c r="X143" s="27" t="s">
        <v>1662</v>
      </c>
    </row>
    <row r="144" spans="1:991" x14ac:dyDescent="0.2">
      <c r="A144" s="266" t="s">
        <v>744</v>
      </c>
      <c r="B144" s="87" t="s">
        <v>779</v>
      </c>
      <c r="C144" s="102"/>
      <c r="D144" s="102"/>
      <c r="I144" s="102"/>
      <c r="K144" s="103"/>
      <c r="L144" s="103"/>
      <c r="N144" s="27">
        <v>2</v>
      </c>
      <c r="R144" s="27">
        <v>3</v>
      </c>
      <c r="V144" s="267">
        <v>2</v>
      </c>
      <c r="X144" s="27" t="s">
        <v>1659</v>
      </c>
    </row>
    <row r="145" spans="1:24" x14ac:dyDescent="0.2">
      <c r="A145" s="266" t="s">
        <v>569</v>
      </c>
      <c r="B145" s="87" t="s">
        <v>634</v>
      </c>
      <c r="C145" s="102"/>
      <c r="D145" s="102"/>
      <c r="I145" s="102"/>
      <c r="K145" s="103"/>
      <c r="L145" s="103"/>
      <c r="N145" s="27">
        <v>2</v>
      </c>
      <c r="R145" s="27">
        <v>1</v>
      </c>
      <c r="V145" s="267">
        <v>1</v>
      </c>
      <c r="X145" s="27" t="s">
        <v>1659</v>
      </c>
    </row>
    <row r="146" spans="1:24" x14ac:dyDescent="0.2">
      <c r="A146" s="266" t="s">
        <v>573</v>
      </c>
      <c r="B146" s="87" t="s">
        <v>762</v>
      </c>
      <c r="C146" s="102"/>
      <c r="D146" s="102"/>
      <c r="I146" s="102"/>
      <c r="K146" s="103"/>
      <c r="L146" s="103"/>
      <c r="N146" s="27">
        <v>5</v>
      </c>
      <c r="R146" s="27">
        <v>3</v>
      </c>
      <c r="V146" s="267">
        <v>19</v>
      </c>
      <c r="X146" s="27" t="s">
        <v>1659</v>
      </c>
    </row>
    <row r="147" spans="1:24" x14ac:dyDescent="0.2">
      <c r="A147" s="266" t="s">
        <v>218</v>
      </c>
      <c r="B147" s="87" t="s">
        <v>445</v>
      </c>
      <c r="C147" s="102"/>
      <c r="D147" s="102"/>
      <c r="I147" s="102"/>
      <c r="K147" s="103"/>
      <c r="L147" s="103"/>
      <c r="N147" s="27">
        <v>3</v>
      </c>
      <c r="R147" s="27">
        <v>7</v>
      </c>
      <c r="V147" s="267">
        <v>16</v>
      </c>
    </row>
    <row r="148" spans="1:24" x14ac:dyDescent="0.2">
      <c r="A148" s="266" t="s">
        <v>669</v>
      </c>
      <c r="B148" s="87" t="s">
        <v>681</v>
      </c>
      <c r="C148" s="102"/>
      <c r="D148" s="102"/>
      <c r="I148" s="102"/>
      <c r="K148" s="103"/>
      <c r="L148" s="103"/>
      <c r="N148" s="27">
        <v>4</v>
      </c>
      <c r="R148" s="27">
        <v>13</v>
      </c>
      <c r="V148" s="267">
        <v>2</v>
      </c>
      <c r="X148" s="27" t="s">
        <v>1662</v>
      </c>
    </row>
    <row r="149" spans="1:24" x14ac:dyDescent="0.2">
      <c r="A149" s="266" t="s">
        <v>188</v>
      </c>
      <c r="B149" s="87" t="s">
        <v>374</v>
      </c>
      <c r="C149" s="102"/>
      <c r="D149" s="102"/>
      <c r="I149" s="102"/>
      <c r="K149" s="103"/>
      <c r="L149" s="103"/>
      <c r="N149" s="27">
        <v>1</v>
      </c>
      <c r="R149" s="27">
        <v>3</v>
      </c>
      <c r="V149" s="267">
        <v>1</v>
      </c>
      <c r="X149" s="27" t="s">
        <v>1659</v>
      </c>
    </row>
    <row r="150" spans="1:24" x14ac:dyDescent="0.2">
      <c r="A150" s="266" t="s">
        <v>575</v>
      </c>
      <c r="B150" s="87" t="s">
        <v>759</v>
      </c>
      <c r="C150" s="102"/>
      <c r="D150" s="102"/>
      <c r="I150" s="102"/>
      <c r="K150" s="103"/>
      <c r="L150" s="103"/>
      <c r="N150" s="27">
        <v>4</v>
      </c>
      <c r="R150" s="27">
        <v>14</v>
      </c>
      <c r="V150" s="267">
        <v>1</v>
      </c>
      <c r="X150" s="27" t="s">
        <v>1659</v>
      </c>
    </row>
    <row r="151" spans="1:24" x14ac:dyDescent="0.2">
      <c r="A151" s="266" t="s">
        <v>190</v>
      </c>
      <c r="B151" s="87" t="s">
        <v>371</v>
      </c>
      <c r="C151" s="102"/>
      <c r="D151" s="102"/>
      <c r="I151" s="102"/>
      <c r="K151" s="103"/>
      <c r="L151" s="103"/>
      <c r="N151" s="27">
        <v>2</v>
      </c>
      <c r="R151" s="27">
        <v>2</v>
      </c>
      <c r="V151" s="267">
        <v>1</v>
      </c>
      <c r="X151" s="27" t="s">
        <v>1659</v>
      </c>
    </row>
    <row r="152" spans="1:24" ht="13.5" customHeight="1" x14ac:dyDescent="0.2">
      <c r="A152" s="266" t="s">
        <v>220</v>
      </c>
      <c r="B152" s="87" t="s">
        <v>428</v>
      </c>
      <c r="C152" s="102"/>
      <c r="D152" s="102"/>
      <c r="I152" s="102"/>
      <c r="K152" s="103"/>
      <c r="L152" s="103"/>
      <c r="N152" s="27">
        <v>3</v>
      </c>
      <c r="R152" s="27">
        <v>3</v>
      </c>
      <c r="V152" s="267">
        <v>3</v>
      </c>
      <c r="X152" s="27" t="s">
        <v>1659</v>
      </c>
    </row>
    <row r="153" spans="1:24" ht="13.5" customHeight="1" x14ac:dyDescent="0.2">
      <c r="A153" s="266" t="s">
        <v>300</v>
      </c>
      <c r="B153" s="87" t="s">
        <v>503</v>
      </c>
      <c r="C153" s="102"/>
      <c r="D153" s="102"/>
      <c r="I153" s="102"/>
      <c r="K153" s="103"/>
      <c r="L153" s="103"/>
      <c r="N153" s="27">
        <v>5</v>
      </c>
      <c r="R153" s="27">
        <v>2</v>
      </c>
      <c r="V153" s="267">
        <v>3</v>
      </c>
      <c r="X153" s="27" t="s">
        <v>1661</v>
      </c>
    </row>
    <row r="154" spans="1:24" ht="13.5" customHeight="1" x14ac:dyDescent="0.2">
      <c r="A154" s="266" t="s">
        <v>581</v>
      </c>
      <c r="B154" s="87" t="s">
        <v>639</v>
      </c>
      <c r="C154" s="102"/>
      <c r="D154" s="102"/>
      <c r="I154" s="102"/>
      <c r="K154" s="103"/>
      <c r="L154" s="103"/>
      <c r="N154" s="27">
        <v>7</v>
      </c>
      <c r="R154" s="27">
        <v>17</v>
      </c>
      <c r="V154" s="267">
        <v>4</v>
      </c>
      <c r="X154" s="27" t="s">
        <v>1659</v>
      </c>
    </row>
    <row r="155" spans="1:24" x14ac:dyDescent="0.2">
      <c r="A155" s="266" t="s">
        <v>551</v>
      </c>
      <c r="B155" s="87" t="s">
        <v>656</v>
      </c>
      <c r="C155" s="102"/>
      <c r="D155" s="102"/>
      <c r="I155" s="102"/>
      <c r="K155" s="103"/>
      <c r="L155" s="103"/>
      <c r="N155" s="27">
        <v>4</v>
      </c>
      <c r="R155" s="27">
        <v>1</v>
      </c>
      <c r="V155" s="267">
        <v>5</v>
      </c>
      <c r="X155" s="27" t="s">
        <v>1659</v>
      </c>
    </row>
    <row r="156" spans="1:24" x14ac:dyDescent="0.2">
      <c r="A156" s="266" t="s">
        <v>249</v>
      </c>
      <c r="B156" s="87" t="s">
        <v>630</v>
      </c>
      <c r="C156" s="102"/>
      <c r="D156" s="102"/>
      <c r="I156" s="102"/>
      <c r="K156" s="103"/>
      <c r="L156" s="103"/>
      <c r="N156" s="27">
        <v>11</v>
      </c>
      <c r="R156" s="27">
        <v>23</v>
      </c>
      <c r="V156" s="267">
        <v>2</v>
      </c>
      <c r="X156" s="27" t="s">
        <v>1659</v>
      </c>
    </row>
    <row r="157" spans="1:24" x14ac:dyDescent="0.2">
      <c r="A157" s="266" t="s">
        <v>552</v>
      </c>
      <c r="B157" s="87" t="s">
        <v>632</v>
      </c>
      <c r="C157" s="102"/>
      <c r="D157" s="102"/>
      <c r="I157" s="102"/>
      <c r="K157" s="103"/>
      <c r="L157" s="103"/>
      <c r="N157" s="27">
        <v>3</v>
      </c>
      <c r="R157" s="27">
        <v>2</v>
      </c>
      <c r="V157" s="267">
        <v>2</v>
      </c>
    </row>
    <row r="158" spans="1:24" x14ac:dyDescent="0.2">
      <c r="A158" s="266" t="s">
        <v>479</v>
      </c>
      <c r="B158" s="87" t="s">
        <v>480</v>
      </c>
      <c r="C158" s="102"/>
      <c r="D158" s="102"/>
      <c r="I158" s="102"/>
      <c r="K158" s="103"/>
      <c r="L158" s="103"/>
      <c r="N158" s="27">
        <v>5</v>
      </c>
      <c r="R158" s="27">
        <v>6</v>
      </c>
      <c r="V158" s="267">
        <v>5</v>
      </c>
      <c r="X158" s="27" t="s">
        <v>1659</v>
      </c>
    </row>
    <row r="159" spans="1:24" ht="13.5" customHeight="1" x14ac:dyDescent="0.2">
      <c r="A159" s="266" t="s">
        <v>588</v>
      </c>
      <c r="B159" s="87" t="s">
        <v>680</v>
      </c>
      <c r="C159" s="102"/>
      <c r="D159" s="102"/>
      <c r="I159" s="102"/>
      <c r="K159" s="103"/>
      <c r="L159" s="103"/>
      <c r="N159" s="27">
        <v>5</v>
      </c>
      <c r="R159" s="27">
        <v>7</v>
      </c>
      <c r="V159" s="267">
        <v>6</v>
      </c>
      <c r="X159" s="27" t="s">
        <v>1659</v>
      </c>
    </row>
    <row r="160" spans="1:24" x14ac:dyDescent="0.2">
      <c r="A160" s="266" t="s">
        <v>477</v>
      </c>
      <c r="B160" s="87" t="s">
        <v>533</v>
      </c>
      <c r="C160" s="102"/>
      <c r="D160" s="102"/>
      <c r="I160" s="102"/>
      <c r="K160" s="103"/>
      <c r="L160" s="103"/>
      <c r="N160" s="27">
        <v>11</v>
      </c>
      <c r="R160" s="27">
        <v>16</v>
      </c>
      <c r="V160" s="267">
        <v>14</v>
      </c>
      <c r="X160" s="27" t="s">
        <v>1659</v>
      </c>
    </row>
    <row r="161" spans="1:991" ht="13.5" customHeight="1" x14ac:dyDescent="0.2">
      <c r="A161" s="266" t="s">
        <v>590</v>
      </c>
      <c r="B161" s="87" t="s">
        <v>614</v>
      </c>
      <c r="C161" s="102"/>
      <c r="D161" s="102"/>
      <c r="I161" s="102"/>
      <c r="K161" s="103"/>
      <c r="L161" s="103"/>
      <c r="N161" s="27">
        <v>3</v>
      </c>
      <c r="R161" s="27">
        <v>22</v>
      </c>
      <c r="V161" s="267">
        <v>1</v>
      </c>
      <c r="X161" s="27" t="s">
        <v>1659</v>
      </c>
    </row>
    <row r="162" spans="1:991" x14ac:dyDescent="0.2">
      <c r="A162" s="266" t="s">
        <v>269</v>
      </c>
      <c r="B162" s="87" t="s">
        <v>452</v>
      </c>
      <c r="C162" s="102"/>
      <c r="D162" s="102"/>
      <c r="I162" s="102"/>
      <c r="K162" s="103"/>
      <c r="L162" s="103"/>
      <c r="N162" s="27">
        <v>4</v>
      </c>
      <c r="R162" s="27">
        <v>4</v>
      </c>
      <c r="V162" s="267">
        <v>1</v>
      </c>
      <c r="X162" s="27" t="s">
        <v>1659</v>
      </c>
    </row>
    <row r="163" spans="1:991" ht="13.5" customHeight="1" x14ac:dyDescent="0.2">
      <c r="A163" s="266" t="s">
        <v>308</v>
      </c>
      <c r="B163" s="87" t="s">
        <v>506</v>
      </c>
      <c r="C163" s="102"/>
      <c r="D163" s="102"/>
      <c r="I163" s="102"/>
      <c r="K163" s="103"/>
      <c r="L163" s="103"/>
      <c r="N163" s="27">
        <v>2</v>
      </c>
      <c r="R163" s="27">
        <v>10</v>
      </c>
      <c r="V163" s="267">
        <v>1</v>
      </c>
      <c r="X163" s="27" t="s">
        <v>1659</v>
      </c>
    </row>
    <row r="164" spans="1:991" x14ac:dyDescent="0.2">
      <c r="A164" s="266" t="s">
        <v>539</v>
      </c>
      <c r="B164" s="87" t="s">
        <v>550</v>
      </c>
      <c r="C164" s="102"/>
      <c r="D164" s="102"/>
      <c r="I164" s="102"/>
      <c r="K164" s="103"/>
      <c r="L164" s="103"/>
      <c r="N164" s="27">
        <v>4</v>
      </c>
      <c r="R164" s="27">
        <v>7</v>
      </c>
      <c r="V164" s="267">
        <v>11</v>
      </c>
      <c r="X164" s="27" t="s">
        <v>1659</v>
      </c>
    </row>
    <row r="165" spans="1:991" x14ac:dyDescent="0.2">
      <c r="A165" s="266" t="s">
        <v>553</v>
      </c>
      <c r="B165" s="87" t="s">
        <v>628</v>
      </c>
      <c r="C165" s="102"/>
      <c r="D165" s="102"/>
      <c r="I165" s="102"/>
      <c r="K165" s="103"/>
      <c r="L165" s="103"/>
      <c r="N165" s="27">
        <v>5</v>
      </c>
      <c r="R165" s="27">
        <v>5</v>
      </c>
      <c r="V165" s="267">
        <v>1</v>
      </c>
      <c r="X165" s="27" t="s">
        <v>1659</v>
      </c>
    </row>
    <row r="166" spans="1:991" x14ac:dyDescent="0.2">
      <c r="A166" s="266" t="s">
        <v>554</v>
      </c>
      <c r="B166" s="87" t="s">
        <v>653</v>
      </c>
      <c r="C166" s="102"/>
      <c r="D166" s="102"/>
      <c r="I166" s="102"/>
      <c r="K166" s="103"/>
      <c r="L166" s="103"/>
      <c r="N166" s="27">
        <v>1</v>
      </c>
      <c r="R166" s="27">
        <v>2</v>
      </c>
      <c r="V166" s="267">
        <v>1</v>
      </c>
      <c r="X166" s="27" t="s">
        <v>1659</v>
      </c>
    </row>
    <row r="167" spans="1:991" x14ac:dyDescent="0.2">
      <c r="A167" s="266" t="s">
        <v>555</v>
      </c>
      <c r="B167" s="87" t="s">
        <v>629</v>
      </c>
      <c r="C167" s="102"/>
      <c r="D167" s="102"/>
      <c r="I167" s="102"/>
      <c r="K167" s="103"/>
      <c r="L167" s="103"/>
      <c r="N167" s="27">
        <v>2</v>
      </c>
      <c r="R167" s="27">
        <v>6</v>
      </c>
      <c r="V167" s="267">
        <v>2</v>
      </c>
      <c r="X167" s="27" t="s">
        <v>1659</v>
      </c>
    </row>
    <row r="168" spans="1:991" x14ac:dyDescent="0.2">
      <c r="A168" s="266" t="s">
        <v>687</v>
      </c>
      <c r="B168" s="87" t="s">
        <v>705</v>
      </c>
      <c r="C168" s="102"/>
      <c r="D168" s="102"/>
      <c r="I168" s="102"/>
      <c r="K168" s="103"/>
      <c r="L168" s="103"/>
      <c r="N168" s="27">
        <v>2</v>
      </c>
      <c r="R168" s="27">
        <v>1</v>
      </c>
      <c r="V168" s="267">
        <v>2</v>
      </c>
      <c r="X168" s="27" t="s">
        <v>1664</v>
      </c>
    </row>
    <row r="169" spans="1:991" ht="13.5" customHeight="1" x14ac:dyDescent="0.2">
      <c r="A169" s="266" t="s">
        <v>753</v>
      </c>
      <c r="B169" s="87" t="s">
        <v>758</v>
      </c>
      <c r="C169" s="102"/>
      <c r="D169" s="102"/>
      <c r="I169" s="102"/>
      <c r="K169" s="103"/>
      <c r="L169" s="103"/>
      <c r="N169" s="27">
        <v>2</v>
      </c>
      <c r="R169" s="27">
        <v>2</v>
      </c>
      <c r="V169" s="267">
        <v>2</v>
      </c>
      <c r="X169" s="27" t="s">
        <v>1659</v>
      </c>
    </row>
    <row r="170" spans="1:991" x14ac:dyDescent="0.2">
      <c r="A170" s="266" t="s">
        <v>176</v>
      </c>
      <c r="B170" s="87" t="s">
        <v>353</v>
      </c>
      <c r="C170" s="102"/>
      <c r="D170" s="102"/>
      <c r="H170" s="27">
        <v>1</v>
      </c>
      <c r="I170" s="102"/>
      <c r="J170" s="27">
        <v>1</v>
      </c>
      <c r="K170" s="103"/>
      <c r="L170" s="103"/>
      <c r="M170" s="26"/>
      <c r="R170" s="27">
        <v>3</v>
      </c>
      <c r="V170" s="267">
        <v>5</v>
      </c>
      <c r="X170" s="27" t="s">
        <v>1659</v>
      </c>
    </row>
    <row r="171" spans="1:991" ht="13.5" customHeight="1" x14ac:dyDescent="0.2">
      <c r="A171" s="393" t="s">
        <v>109</v>
      </c>
      <c r="B171" s="106" t="s">
        <v>362</v>
      </c>
      <c r="C171" s="102"/>
      <c r="D171" s="102"/>
      <c r="E171" s="100">
        <v>1</v>
      </c>
      <c r="F171" s="100">
        <v>1</v>
      </c>
      <c r="G171" s="100">
        <v>1</v>
      </c>
      <c r="H171" s="100">
        <v>1</v>
      </c>
      <c r="I171" s="102"/>
      <c r="J171" s="100"/>
      <c r="K171" s="389"/>
      <c r="L171" s="389"/>
      <c r="N171" s="390"/>
      <c r="O171" s="391"/>
      <c r="P171" s="391"/>
      <c r="Q171" s="390"/>
      <c r="R171" s="390">
        <v>1</v>
      </c>
      <c r="S171" s="391"/>
      <c r="T171" s="391"/>
      <c r="V171" s="267">
        <v>2</v>
      </c>
      <c r="W171" s="390"/>
      <c r="X171" s="27" t="s">
        <v>1659</v>
      </c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87"/>
      <c r="EH171" s="87"/>
      <c r="EI171" s="87"/>
      <c r="EJ171" s="87"/>
      <c r="EK171" s="87"/>
      <c r="EL171" s="87"/>
      <c r="EM171" s="87"/>
      <c r="EN171" s="87"/>
      <c r="EO171" s="87"/>
      <c r="EP171" s="87"/>
      <c r="EQ171" s="87"/>
      <c r="ER171" s="87"/>
      <c r="ES171" s="87"/>
      <c r="ET171" s="87"/>
      <c r="EU171" s="87"/>
      <c r="EV171" s="87"/>
      <c r="EW171" s="87"/>
      <c r="EX171" s="87"/>
      <c r="EY171" s="87"/>
      <c r="EZ171" s="87"/>
      <c r="FA171" s="87"/>
      <c r="FB171" s="87"/>
      <c r="FC171" s="87"/>
      <c r="FD171" s="87"/>
      <c r="FE171" s="87"/>
      <c r="FF171" s="87"/>
      <c r="FG171" s="87"/>
      <c r="FH171" s="87"/>
      <c r="FI171" s="87"/>
      <c r="FJ171" s="87"/>
      <c r="FK171" s="87"/>
      <c r="FL171" s="87"/>
      <c r="FM171" s="87"/>
      <c r="FN171" s="87"/>
      <c r="FO171" s="87"/>
      <c r="FP171" s="87"/>
      <c r="FQ171" s="87"/>
      <c r="FR171" s="87"/>
      <c r="FS171" s="87"/>
      <c r="FT171" s="87"/>
      <c r="FU171" s="87"/>
      <c r="FV171" s="87"/>
      <c r="FW171" s="87"/>
      <c r="FX171" s="87"/>
      <c r="FY171" s="87"/>
      <c r="FZ171" s="87"/>
      <c r="GA171" s="87"/>
      <c r="GB171" s="87"/>
      <c r="GC171" s="87"/>
      <c r="GD171" s="87"/>
      <c r="GE171" s="87"/>
      <c r="GF171" s="87"/>
      <c r="GG171" s="87"/>
      <c r="GH171" s="87"/>
      <c r="GI171" s="87"/>
      <c r="GJ171" s="87"/>
      <c r="GK171" s="87"/>
      <c r="GL171" s="87"/>
      <c r="GM171" s="87"/>
      <c r="GN171" s="87"/>
      <c r="GO171" s="87"/>
      <c r="GP171" s="87"/>
      <c r="GQ171" s="87"/>
      <c r="GR171" s="87"/>
      <c r="GS171" s="87"/>
      <c r="GT171" s="87"/>
      <c r="GU171" s="87"/>
      <c r="GV171" s="87"/>
      <c r="GW171" s="87"/>
      <c r="GX171" s="87"/>
      <c r="GY171" s="87"/>
      <c r="GZ171" s="87"/>
      <c r="HA171" s="87"/>
      <c r="HB171" s="87"/>
      <c r="HC171" s="87"/>
      <c r="HD171" s="87"/>
      <c r="HE171" s="87"/>
      <c r="HF171" s="87"/>
      <c r="HG171" s="87"/>
      <c r="HH171" s="87"/>
      <c r="HI171" s="87"/>
      <c r="HJ171" s="87"/>
      <c r="HK171" s="87"/>
      <c r="HL171" s="87"/>
      <c r="HM171" s="87"/>
      <c r="HN171" s="87"/>
      <c r="HO171" s="87"/>
      <c r="HP171" s="87"/>
      <c r="HQ171" s="87"/>
      <c r="HR171" s="87"/>
      <c r="HS171" s="87"/>
      <c r="HT171" s="87"/>
      <c r="HU171" s="87"/>
      <c r="HV171" s="87"/>
      <c r="HW171" s="87"/>
      <c r="HX171" s="87"/>
      <c r="HY171" s="87"/>
      <c r="HZ171" s="87"/>
      <c r="IA171" s="87"/>
      <c r="IB171" s="87"/>
      <c r="IC171" s="87"/>
      <c r="ID171" s="87"/>
      <c r="IE171" s="87"/>
      <c r="IF171" s="87"/>
      <c r="IG171" s="87"/>
      <c r="IH171" s="87"/>
      <c r="II171" s="87"/>
      <c r="IJ171" s="87"/>
      <c r="IK171" s="87"/>
      <c r="IL171" s="87"/>
      <c r="IM171" s="87"/>
      <c r="IN171" s="87"/>
      <c r="IO171" s="87"/>
      <c r="IP171" s="87"/>
      <c r="IQ171" s="87"/>
      <c r="IR171" s="87"/>
      <c r="IS171" s="87"/>
      <c r="IT171" s="87"/>
      <c r="IU171" s="87"/>
      <c r="IV171" s="87"/>
      <c r="IW171" s="87"/>
      <c r="IX171" s="87"/>
      <c r="IY171" s="87"/>
      <c r="IZ171" s="87"/>
      <c r="JA171" s="87"/>
      <c r="JB171" s="87"/>
      <c r="JC171" s="87"/>
      <c r="JD171" s="87"/>
      <c r="JE171" s="87"/>
      <c r="JF171" s="87"/>
      <c r="JG171" s="87"/>
      <c r="JH171" s="87"/>
      <c r="JI171" s="87"/>
      <c r="JJ171" s="87"/>
      <c r="JK171" s="87"/>
      <c r="JL171" s="87"/>
      <c r="JM171" s="87"/>
      <c r="JN171" s="87"/>
      <c r="JO171" s="87"/>
      <c r="JP171" s="87"/>
      <c r="JQ171" s="87"/>
      <c r="JR171" s="87"/>
      <c r="JS171" s="87"/>
      <c r="JT171" s="87"/>
      <c r="JU171" s="87"/>
      <c r="JV171" s="87"/>
      <c r="JW171" s="87"/>
      <c r="JX171" s="87"/>
      <c r="JY171" s="87"/>
      <c r="JZ171" s="87"/>
      <c r="KA171" s="87"/>
      <c r="KB171" s="87"/>
      <c r="KC171" s="87"/>
      <c r="KD171" s="87"/>
      <c r="KE171" s="87"/>
      <c r="KF171" s="87"/>
      <c r="KG171" s="87"/>
      <c r="KH171" s="87"/>
      <c r="KI171" s="87"/>
      <c r="KJ171" s="87"/>
      <c r="KK171" s="87"/>
      <c r="KL171" s="87"/>
      <c r="KM171" s="87"/>
      <c r="KN171" s="87"/>
      <c r="KO171" s="87"/>
      <c r="KP171" s="87"/>
      <c r="KQ171" s="87"/>
      <c r="KR171" s="87"/>
      <c r="KS171" s="87"/>
      <c r="KT171" s="87"/>
      <c r="KU171" s="87"/>
      <c r="KV171" s="87"/>
      <c r="KW171" s="87"/>
      <c r="KX171" s="87"/>
      <c r="KY171" s="87"/>
      <c r="KZ171" s="87"/>
      <c r="LA171" s="87"/>
      <c r="LB171" s="87"/>
      <c r="LC171" s="87"/>
      <c r="LD171" s="87"/>
      <c r="LE171" s="87"/>
      <c r="LF171" s="87"/>
      <c r="LG171" s="87"/>
      <c r="LH171" s="87"/>
      <c r="LI171" s="87"/>
      <c r="LJ171" s="87"/>
      <c r="LK171" s="87"/>
      <c r="LL171" s="87"/>
      <c r="LM171" s="87"/>
      <c r="LN171" s="87"/>
      <c r="LO171" s="87"/>
      <c r="LP171" s="87"/>
      <c r="LQ171" s="87"/>
      <c r="LR171" s="87"/>
      <c r="LS171" s="87"/>
      <c r="LT171" s="87"/>
      <c r="LU171" s="87"/>
      <c r="LV171" s="87"/>
      <c r="LW171" s="87"/>
      <c r="LX171" s="87"/>
      <c r="LY171" s="87"/>
      <c r="LZ171" s="87"/>
      <c r="MA171" s="87"/>
      <c r="MB171" s="87"/>
      <c r="MC171" s="87"/>
      <c r="MD171" s="87"/>
      <c r="ME171" s="87"/>
      <c r="MF171" s="87"/>
      <c r="MG171" s="87"/>
      <c r="MH171" s="87"/>
      <c r="MI171" s="87"/>
      <c r="MJ171" s="87"/>
      <c r="MK171" s="87"/>
      <c r="ML171" s="87"/>
      <c r="MM171" s="87"/>
      <c r="MN171" s="87"/>
      <c r="MO171" s="87"/>
      <c r="MP171" s="87"/>
      <c r="MQ171" s="87"/>
      <c r="MR171" s="87"/>
      <c r="MS171" s="87"/>
      <c r="MT171" s="87"/>
      <c r="MU171" s="87"/>
      <c r="MV171" s="87"/>
      <c r="MW171" s="87"/>
      <c r="MX171" s="87"/>
      <c r="MY171" s="87"/>
      <c r="MZ171" s="87"/>
      <c r="NA171" s="87"/>
      <c r="NB171" s="87"/>
      <c r="NC171" s="87"/>
      <c r="ND171" s="87"/>
      <c r="NE171" s="87"/>
      <c r="NF171" s="87"/>
      <c r="NG171" s="87"/>
      <c r="NH171" s="87"/>
      <c r="NI171" s="87"/>
      <c r="NJ171" s="87"/>
      <c r="NK171" s="87"/>
      <c r="NL171" s="87"/>
      <c r="NM171" s="87"/>
      <c r="NN171" s="87"/>
      <c r="NO171" s="87"/>
      <c r="NP171" s="87"/>
      <c r="NQ171" s="87"/>
      <c r="NR171" s="87"/>
      <c r="NS171" s="87"/>
      <c r="NT171" s="87"/>
      <c r="NU171" s="87"/>
      <c r="NV171" s="87"/>
      <c r="NW171" s="87"/>
      <c r="NX171" s="87"/>
      <c r="NY171" s="87"/>
      <c r="NZ171" s="87"/>
      <c r="OA171" s="87"/>
      <c r="OB171" s="87"/>
      <c r="OC171" s="87"/>
      <c r="OD171" s="87"/>
      <c r="OE171" s="87"/>
      <c r="OF171" s="87"/>
      <c r="OG171" s="87"/>
      <c r="OH171" s="87"/>
      <c r="OI171" s="87"/>
      <c r="OJ171" s="87"/>
      <c r="OK171" s="87"/>
      <c r="OL171" s="87"/>
      <c r="OM171" s="87"/>
      <c r="ON171" s="87"/>
      <c r="OO171" s="87"/>
      <c r="OP171" s="87"/>
      <c r="OQ171" s="87"/>
      <c r="OR171" s="87"/>
      <c r="OS171" s="87"/>
      <c r="OT171" s="87"/>
      <c r="OU171" s="87"/>
      <c r="OV171" s="87"/>
      <c r="OW171" s="87"/>
      <c r="OX171" s="87"/>
      <c r="OY171" s="87"/>
      <c r="OZ171" s="87"/>
      <c r="PA171" s="87"/>
      <c r="PB171" s="87"/>
      <c r="PC171" s="87"/>
      <c r="PD171" s="87"/>
      <c r="PE171" s="87"/>
      <c r="PF171" s="87"/>
      <c r="PG171" s="87"/>
      <c r="PH171" s="87"/>
      <c r="PI171" s="87"/>
      <c r="PJ171" s="87"/>
      <c r="PK171" s="87"/>
      <c r="PL171" s="87"/>
      <c r="PM171" s="87"/>
      <c r="PN171" s="87"/>
      <c r="PO171" s="87"/>
      <c r="PP171" s="87"/>
      <c r="PQ171" s="87"/>
      <c r="PR171" s="87"/>
      <c r="PS171" s="87"/>
      <c r="PT171" s="87"/>
      <c r="PU171" s="87"/>
      <c r="PV171" s="87"/>
      <c r="PW171" s="87"/>
      <c r="PX171" s="87"/>
      <c r="PY171" s="87"/>
      <c r="PZ171" s="87"/>
      <c r="QA171" s="87"/>
      <c r="QB171" s="87"/>
      <c r="QC171" s="87"/>
      <c r="QD171" s="87"/>
      <c r="QE171" s="87"/>
      <c r="QF171" s="87"/>
      <c r="QG171" s="87"/>
      <c r="QH171" s="87"/>
      <c r="QI171" s="87"/>
      <c r="QJ171" s="87"/>
      <c r="QK171" s="87"/>
      <c r="QL171" s="87"/>
      <c r="QM171" s="87"/>
      <c r="QN171" s="87"/>
      <c r="QO171" s="87"/>
      <c r="QP171" s="87"/>
      <c r="QQ171" s="87"/>
      <c r="QR171" s="87"/>
      <c r="QS171" s="87"/>
      <c r="QT171" s="87"/>
      <c r="QU171" s="87"/>
      <c r="QV171" s="87"/>
      <c r="QW171" s="87"/>
      <c r="QX171" s="87"/>
      <c r="QY171" s="87"/>
      <c r="QZ171" s="87"/>
      <c r="RA171" s="87"/>
      <c r="RB171" s="87"/>
      <c r="RC171" s="87"/>
      <c r="RD171" s="87"/>
      <c r="RE171" s="87"/>
      <c r="RF171" s="87"/>
      <c r="RG171" s="87"/>
      <c r="RH171" s="87"/>
      <c r="RI171" s="87"/>
      <c r="RJ171" s="87"/>
      <c r="RK171" s="87"/>
      <c r="RL171" s="87"/>
      <c r="RM171" s="87"/>
      <c r="RN171" s="87"/>
      <c r="RO171" s="87"/>
      <c r="RP171" s="87"/>
      <c r="RQ171" s="87"/>
      <c r="RR171" s="87"/>
      <c r="RS171" s="87"/>
      <c r="RT171" s="87"/>
      <c r="RU171" s="87"/>
      <c r="RV171" s="87"/>
      <c r="RW171" s="87"/>
      <c r="RX171" s="87"/>
      <c r="RY171" s="87"/>
      <c r="RZ171" s="87"/>
      <c r="SA171" s="87"/>
      <c r="SB171" s="87"/>
      <c r="SC171" s="87"/>
      <c r="SD171" s="87"/>
      <c r="SE171" s="87"/>
      <c r="SF171" s="87"/>
      <c r="SG171" s="87"/>
      <c r="SH171" s="87"/>
      <c r="SI171" s="87"/>
      <c r="SJ171" s="87"/>
      <c r="SK171" s="87"/>
      <c r="SL171" s="87"/>
      <c r="SM171" s="87"/>
      <c r="SN171" s="87"/>
      <c r="SO171" s="87"/>
      <c r="SP171" s="87"/>
      <c r="SQ171" s="87"/>
      <c r="SR171" s="87"/>
      <c r="SS171" s="87"/>
      <c r="ST171" s="87"/>
      <c r="SU171" s="87"/>
      <c r="SV171" s="87"/>
      <c r="SW171" s="87"/>
      <c r="SX171" s="87"/>
      <c r="SY171" s="87"/>
      <c r="SZ171" s="87"/>
      <c r="TA171" s="87"/>
      <c r="TB171" s="87"/>
      <c r="TC171" s="87"/>
      <c r="TD171" s="87"/>
      <c r="TE171" s="87"/>
      <c r="TF171" s="87"/>
      <c r="TG171" s="87"/>
      <c r="TH171" s="87"/>
      <c r="TI171" s="87"/>
      <c r="TJ171" s="87"/>
      <c r="TK171" s="87"/>
      <c r="TL171" s="87"/>
      <c r="TM171" s="87"/>
      <c r="TN171" s="87"/>
      <c r="TO171" s="87"/>
      <c r="TP171" s="87"/>
      <c r="TQ171" s="87"/>
      <c r="TR171" s="87"/>
      <c r="TS171" s="87"/>
      <c r="TT171" s="87"/>
      <c r="TU171" s="87"/>
      <c r="TV171" s="87"/>
      <c r="TW171" s="87"/>
      <c r="TX171" s="87"/>
      <c r="TY171" s="87"/>
      <c r="TZ171" s="87"/>
      <c r="UA171" s="87"/>
      <c r="UB171" s="87"/>
      <c r="UC171" s="87"/>
      <c r="UD171" s="87"/>
      <c r="UE171" s="87"/>
      <c r="UF171" s="87"/>
      <c r="UG171" s="87"/>
      <c r="UH171" s="87"/>
      <c r="UI171" s="87"/>
      <c r="UJ171" s="87"/>
      <c r="UK171" s="87"/>
      <c r="UL171" s="87"/>
      <c r="UM171" s="87"/>
      <c r="UN171" s="87"/>
      <c r="UO171" s="87"/>
      <c r="UP171" s="87"/>
      <c r="UQ171" s="87"/>
      <c r="UR171" s="87"/>
      <c r="US171" s="87"/>
      <c r="UT171" s="87"/>
      <c r="UU171" s="87"/>
      <c r="UV171" s="87"/>
      <c r="UW171" s="87"/>
      <c r="UX171" s="87"/>
      <c r="UY171" s="87"/>
      <c r="UZ171" s="87"/>
      <c r="VA171" s="87"/>
      <c r="VB171" s="87"/>
      <c r="VC171" s="87"/>
      <c r="VD171" s="87"/>
      <c r="VE171" s="87"/>
      <c r="VF171" s="87"/>
      <c r="VG171" s="87"/>
      <c r="VH171" s="87"/>
      <c r="VI171" s="87"/>
      <c r="VJ171" s="87"/>
      <c r="VK171" s="87"/>
      <c r="VL171" s="87"/>
      <c r="VM171" s="87"/>
      <c r="VN171" s="87"/>
      <c r="VO171" s="87"/>
      <c r="VP171" s="87"/>
      <c r="VQ171" s="87"/>
      <c r="VR171" s="87"/>
      <c r="VS171" s="87"/>
      <c r="VT171" s="87"/>
      <c r="VU171" s="87"/>
      <c r="VV171" s="87"/>
      <c r="VW171" s="87"/>
      <c r="VX171" s="87"/>
      <c r="VY171" s="87"/>
      <c r="VZ171" s="87"/>
      <c r="WA171" s="87"/>
      <c r="WB171" s="87"/>
      <c r="WC171" s="87"/>
      <c r="WD171" s="87"/>
      <c r="WE171" s="87"/>
      <c r="WF171" s="87"/>
      <c r="WG171" s="87"/>
      <c r="WH171" s="87"/>
      <c r="WI171" s="87"/>
      <c r="WJ171" s="87"/>
      <c r="WK171" s="87"/>
      <c r="WL171" s="87"/>
      <c r="WM171" s="87"/>
      <c r="WN171" s="87"/>
      <c r="WO171" s="87"/>
      <c r="WP171" s="87"/>
      <c r="WQ171" s="87"/>
      <c r="WR171" s="87"/>
      <c r="WS171" s="87"/>
      <c r="WT171" s="87"/>
      <c r="WU171" s="87"/>
      <c r="WV171" s="87"/>
      <c r="WW171" s="87"/>
      <c r="WX171" s="87"/>
      <c r="WY171" s="87"/>
      <c r="WZ171" s="87"/>
      <c r="XA171" s="87"/>
      <c r="XB171" s="87"/>
      <c r="XC171" s="87"/>
      <c r="XD171" s="87"/>
      <c r="XE171" s="87"/>
      <c r="XF171" s="87"/>
      <c r="XG171" s="87"/>
      <c r="XH171" s="87"/>
      <c r="XI171" s="87"/>
      <c r="XJ171" s="87"/>
      <c r="XK171" s="87"/>
      <c r="XL171" s="87"/>
      <c r="XM171" s="87"/>
      <c r="XN171" s="87"/>
      <c r="XO171" s="87"/>
      <c r="XP171" s="87"/>
      <c r="XQ171" s="87"/>
      <c r="XR171" s="87"/>
      <c r="XS171" s="87"/>
      <c r="XT171" s="87"/>
      <c r="XU171" s="87"/>
      <c r="XV171" s="87"/>
      <c r="XW171" s="87"/>
      <c r="XX171" s="87"/>
      <c r="XY171" s="87"/>
      <c r="XZ171" s="87"/>
      <c r="YA171" s="87"/>
      <c r="YB171" s="87"/>
      <c r="YC171" s="87"/>
      <c r="YD171" s="87"/>
      <c r="YE171" s="87"/>
      <c r="YF171" s="87"/>
      <c r="YG171" s="87"/>
      <c r="YH171" s="87"/>
      <c r="YI171" s="87"/>
      <c r="YJ171" s="87"/>
      <c r="YK171" s="87"/>
      <c r="YL171" s="87"/>
      <c r="YM171" s="87"/>
      <c r="YN171" s="87"/>
      <c r="YO171" s="87"/>
      <c r="YP171" s="87"/>
      <c r="YQ171" s="87"/>
      <c r="YR171" s="87"/>
      <c r="YS171" s="87"/>
      <c r="YT171" s="87"/>
      <c r="YU171" s="87"/>
      <c r="YV171" s="87"/>
      <c r="YW171" s="87"/>
      <c r="YX171" s="87"/>
      <c r="YY171" s="87"/>
      <c r="YZ171" s="87"/>
      <c r="ZA171" s="87"/>
      <c r="ZB171" s="87"/>
      <c r="ZC171" s="87"/>
      <c r="ZD171" s="87"/>
      <c r="ZE171" s="87"/>
      <c r="ZF171" s="87"/>
      <c r="ZG171" s="87"/>
      <c r="ZH171" s="87"/>
      <c r="ZI171" s="87"/>
      <c r="ZJ171" s="87"/>
      <c r="ZK171" s="87"/>
      <c r="ZL171" s="87"/>
      <c r="ZM171" s="87"/>
      <c r="ZN171" s="87"/>
      <c r="ZO171" s="87"/>
      <c r="ZP171" s="87"/>
      <c r="ZQ171" s="87"/>
      <c r="ZR171" s="87"/>
      <c r="ZS171" s="87"/>
      <c r="ZT171" s="87"/>
      <c r="ZU171" s="87"/>
      <c r="ZV171" s="87"/>
      <c r="ZW171" s="87"/>
      <c r="ZX171" s="87"/>
      <c r="ZY171" s="87"/>
      <c r="ZZ171" s="87"/>
      <c r="AAA171" s="87"/>
      <c r="AAB171" s="87"/>
      <c r="AAC171" s="87"/>
      <c r="AAD171" s="87"/>
      <c r="AAE171" s="87"/>
      <c r="AAF171" s="87"/>
      <c r="AAG171" s="87"/>
      <c r="AAH171" s="87"/>
      <c r="AAI171" s="87"/>
      <c r="AAJ171" s="87"/>
      <c r="AAK171" s="87"/>
      <c r="AAL171" s="87"/>
      <c r="AAM171" s="87"/>
      <c r="AAN171" s="87"/>
      <c r="AAO171" s="87"/>
      <c r="AAP171" s="87"/>
      <c r="AAQ171" s="87"/>
      <c r="AAR171" s="87"/>
      <c r="AAS171" s="87"/>
      <c r="AAT171" s="87"/>
      <c r="AAU171" s="87"/>
      <c r="AAV171" s="87"/>
      <c r="AAW171" s="87"/>
      <c r="AAX171" s="87"/>
      <c r="AAY171" s="87"/>
      <c r="AAZ171" s="87"/>
      <c r="ABA171" s="87"/>
      <c r="ABB171" s="87"/>
      <c r="ABC171" s="87"/>
      <c r="ABD171" s="87"/>
      <c r="ABE171" s="87"/>
      <c r="ABF171" s="87"/>
      <c r="ABG171" s="87"/>
      <c r="ABH171" s="87"/>
      <c r="ABI171" s="87"/>
      <c r="ABJ171" s="87"/>
      <c r="ABK171" s="87"/>
      <c r="ABL171" s="87"/>
      <c r="ABM171" s="87"/>
      <c r="ABN171" s="87"/>
      <c r="ABO171" s="87"/>
      <c r="ABP171" s="87"/>
      <c r="ABQ171" s="87"/>
      <c r="ABR171" s="87"/>
      <c r="ABS171" s="87"/>
      <c r="ABT171" s="87"/>
      <c r="ABU171" s="87"/>
      <c r="ABV171" s="87"/>
      <c r="ABW171" s="87"/>
      <c r="ABX171" s="87"/>
      <c r="ABY171" s="87"/>
      <c r="ABZ171" s="87"/>
      <c r="ACA171" s="87"/>
      <c r="ACB171" s="87"/>
      <c r="ACC171" s="87"/>
      <c r="ACD171" s="87"/>
      <c r="ACE171" s="87"/>
      <c r="ACF171" s="87"/>
      <c r="ACG171" s="87"/>
      <c r="ACH171" s="87"/>
      <c r="ACI171" s="87"/>
      <c r="ACJ171" s="87"/>
      <c r="ACK171" s="87"/>
      <c r="ACL171" s="87"/>
      <c r="ACM171" s="87"/>
      <c r="ACN171" s="87"/>
      <c r="ACO171" s="87"/>
      <c r="ACP171" s="87"/>
      <c r="ACQ171" s="87"/>
      <c r="ACR171" s="87"/>
      <c r="ACS171" s="87"/>
      <c r="ACT171" s="87"/>
      <c r="ACU171" s="87"/>
      <c r="ACV171" s="87"/>
      <c r="ACW171" s="87"/>
      <c r="ACX171" s="87"/>
      <c r="ACY171" s="87"/>
      <c r="ACZ171" s="87"/>
      <c r="ADA171" s="87"/>
      <c r="ADB171" s="87"/>
      <c r="ADC171" s="87"/>
      <c r="ADD171" s="87"/>
      <c r="ADE171" s="87"/>
      <c r="ADF171" s="87"/>
      <c r="ADG171" s="87"/>
      <c r="ADH171" s="87"/>
      <c r="ADI171" s="87"/>
      <c r="ADJ171" s="87"/>
      <c r="ADK171" s="87"/>
      <c r="ADL171" s="87"/>
      <c r="ADM171" s="87"/>
      <c r="ADN171" s="87"/>
      <c r="ADO171" s="87"/>
      <c r="ADP171" s="87"/>
      <c r="ADQ171" s="87"/>
      <c r="ADR171" s="87"/>
      <c r="ADS171" s="87"/>
      <c r="ADT171" s="87"/>
      <c r="ADU171" s="87"/>
      <c r="ADV171" s="87"/>
      <c r="ADW171" s="87"/>
      <c r="ADX171" s="87"/>
      <c r="ADY171" s="87"/>
      <c r="ADZ171" s="87"/>
      <c r="AEA171" s="87"/>
      <c r="AEB171" s="87"/>
      <c r="AEC171" s="87"/>
      <c r="AED171" s="87"/>
      <c r="AEE171" s="87"/>
      <c r="AEF171" s="87"/>
      <c r="AEG171" s="87"/>
      <c r="AEH171" s="87"/>
      <c r="AEI171" s="87"/>
      <c r="AEJ171" s="87"/>
      <c r="AEK171" s="87"/>
      <c r="AEL171" s="87"/>
      <c r="AEM171" s="87"/>
      <c r="AEN171" s="87"/>
      <c r="AEO171" s="87"/>
      <c r="AEP171" s="87"/>
      <c r="AEQ171" s="87"/>
      <c r="AER171" s="87"/>
      <c r="AES171" s="87"/>
      <c r="AET171" s="87"/>
      <c r="AEU171" s="87"/>
      <c r="AEV171" s="87"/>
      <c r="AEW171" s="87"/>
      <c r="AEX171" s="87"/>
      <c r="AEY171" s="87"/>
      <c r="AEZ171" s="87"/>
      <c r="AFA171" s="87"/>
      <c r="AFB171" s="87"/>
      <c r="AFC171" s="87"/>
      <c r="AFD171" s="87"/>
      <c r="AFE171" s="87"/>
      <c r="AFF171" s="87"/>
      <c r="AFG171" s="87"/>
      <c r="AFH171" s="87"/>
      <c r="AFI171" s="87"/>
      <c r="AFJ171" s="87"/>
      <c r="AFK171" s="87"/>
      <c r="AFL171" s="87"/>
      <c r="AFM171" s="87"/>
      <c r="AFN171" s="87"/>
      <c r="AFO171" s="87"/>
      <c r="AFP171" s="87"/>
      <c r="AFQ171" s="87"/>
      <c r="AFR171" s="87"/>
      <c r="AFS171" s="87"/>
      <c r="AFT171" s="87"/>
      <c r="AFU171" s="87"/>
      <c r="AFV171" s="87"/>
      <c r="AFW171" s="87"/>
      <c r="AFX171" s="87"/>
      <c r="AFY171" s="87"/>
      <c r="AFZ171" s="87"/>
      <c r="AGA171" s="87"/>
      <c r="AGB171" s="87"/>
      <c r="AGC171" s="87"/>
      <c r="AGD171" s="87"/>
      <c r="AGE171" s="87"/>
      <c r="AGF171" s="87"/>
      <c r="AGG171" s="87"/>
      <c r="AGH171" s="87"/>
      <c r="AGI171" s="87"/>
      <c r="AGJ171" s="87"/>
      <c r="AGK171" s="87"/>
      <c r="AGL171" s="87"/>
      <c r="AGM171" s="87"/>
      <c r="AGN171" s="87"/>
      <c r="AGO171" s="87"/>
      <c r="AGP171" s="87"/>
      <c r="AGQ171" s="87"/>
      <c r="AGR171" s="87"/>
      <c r="AGS171" s="87"/>
      <c r="AGT171" s="87"/>
      <c r="AGU171" s="87"/>
      <c r="AGV171" s="87"/>
      <c r="AGW171" s="87"/>
      <c r="AGX171" s="87"/>
      <c r="AGY171" s="87"/>
      <c r="AGZ171" s="87"/>
      <c r="AHA171" s="87"/>
      <c r="AHB171" s="87"/>
      <c r="AHC171" s="87"/>
      <c r="AHD171" s="87"/>
      <c r="AHE171" s="87"/>
      <c r="AHF171" s="87"/>
      <c r="AHG171" s="87"/>
      <c r="AHH171" s="87"/>
      <c r="AHI171" s="87"/>
      <c r="AHJ171" s="87"/>
      <c r="AHK171" s="87"/>
      <c r="AHL171" s="87"/>
      <c r="AHM171" s="87"/>
      <c r="AHN171" s="87"/>
      <c r="AHO171" s="87"/>
      <c r="AHP171" s="87"/>
      <c r="AHQ171" s="87"/>
      <c r="AHR171" s="87"/>
      <c r="AHS171" s="87"/>
      <c r="AHT171" s="87"/>
      <c r="AHU171" s="87"/>
      <c r="AHV171" s="87"/>
      <c r="AHW171" s="87"/>
      <c r="AHX171" s="87"/>
      <c r="AHY171" s="87"/>
      <c r="AHZ171" s="87"/>
      <c r="AIA171" s="87"/>
      <c r="AIB171" s="87"/>
      <c r="AIC171" s="87"/>
      <c r="AID171" s="87"/>
      <c r="AIE171" s="87"/>
      <c r="AIF171" s="87"/>
      <c r="AIG171" s="87"/>
      <c r="AIH171" s="87"/>
      <c r="AII171" s="87"/>
      <c r="AIJ171" s="87"/>
      <c r="AIK171" s="87"/>
      <c r="AIL171" s="87"/>
      <c r="AIM171" s="87"/>
      <c r="AIN171" s="87"/>
      <c r="AIO171" s="87"/>
      <c r="AIP171" s="87"/>
      <c r="AIQ171" s="87"/>
      <c r="AIR171" s="87"/>
      <c r="AIS171" s="87"/>
      <c r="AIT171" s="87"/>
      <c r="AIU171" s="87"/>
      <c r="AIV171" s="87"/>
      <c r="AIW171" s="87"/>
      <c r="AIX171" s="87"/>
      <c r="AIY171" s="87"/>
      <c r="AIZ171" s="87"/>
      <c r="AJA171" s="87"/>
      <c r="AJB171" s="87"/>
      <c r="AJC171" s="87"/>
      <c r="AJD171" s="87"/>
      <c r="AJE171" s="87"/>
      <c r="AJF171" s="87"/>
      <c r="AJG171" s="87"/>
      <c r="AJH171" s="87"/>
      <c r="AJI171" s="87"/>
      <c r="AJJ171" s="87"/>
      <c r="AJK171" s="87"/>
      <c r="AJL171" s="87"/>
      <c r="AJM171" s="87"/>
      <c r="AJN171" s="87"/>
      <c r="AJO171" s="87"/>
      <c r="AJP171" s="87"/>
      <c r="AJQ171" s="87"/>
      <c r="AJR171" s="87"/>
      <c r="AJS171" s="87"/>
      <c r="AJT171" s="87"/>
      <c r="AJU171" s="87"/>
      <c r="AJV171" s="87"/>
      <c r="AJW171" s="87"/>
      <c r="AJX171" s="87"/>
      <c r="AJY171" s="87"/>
      <c r="AJZ171" s="87"/>
      <c r="AKA171" s="87"/>
      <c r="AKB171" s="87"/>
      <c r="AKC171" s="87"/>
      <c r="AKD171" s="87"/>
      <c r="AKE171" s="87"/>
      <c r="AKF171" s="87"/>
      <c r="AKG171" s="87"/>
      <c r="AKH171" s="87"/>
      <c r="AKI171" s="87"/>
      <c r="AKJ171" s="87"/>
      <c r="AKK171" s="87"/>
      <c r="AKL171" s="87"/>
      <c r="AKM171" s="87"/>
      <c r="AKN171" s="87"/>
      <c r="AKO171" s="87"/>
      <c r="AKP171" s="87"/>
      <c r="AKQ171" s="87"/>
      <c r="AKR171" s="87"/>
      <c r="AKS171" s="87"/>
      <c r="AKT171" s="87"/>
      <c r="AKU171" s="87"/>
      <c r="AKV171" s="87"/>
      <c r="AKW171" s="87"/>
      <c r="AKX171" s="87"/>
      <c r="AKY171" s="87"/>
      <c r="AKZ171" s="87"/>
      <c r="ALA171" s="87"/>
      <c r="ALB171" s="87"/>
      <c r="ALC171" s="87"/>
    </row>
    <row r="172" spans="1:991" ht="13.5" customHeight="1" x14ac:dyDescent="0.2">
      <c r="A172" s="266" t="s">
        <v>169</v>
      </c>
      <c r="B172" s="87" t="s">
        <v>390</v>
      </c>
      <c r="C172" s="102"/>
      <c r="D172" s="102"/>
      <c r="H172" s="27">
        <v>1</v>
      </c>
      <c r="I172" s="102"/>
      <c r="K172" s="103"/>
      <c r="L172" s="103"/>
      <c r="R172" s="27">
        <v>3</v>
      </c>
      <c r="V172" s="267">
        <v>1</v>
      </c>
      <c r="X172" s="27" t="s">
        <v>1659</v>
      </c>
    </row>
    <row r="173" spans="1:991" x14ac:dyDescent="0.2">
      <c r="A173" s="266" t="s">
        <v>159</v>
      </c>
      <c r="B173" s="87" t="s">
        <v>462</v>
      </c>
      <c r="C173" s="102"/>
      <c r="D173" s="102"/>
      <c r="H173" s="27">
        <v>1</v>
      </c>
      <c r="I173" s="102"/>
      <c r="K173" s="103"/>
      <c r="L173" s="103"/>
      <c r="R173" s="27">
        <v>2</v>
      </c>
      <c r="U173" s="27">
        <v>1</v>
      </c>
      <c r="V173" s="267">
        <v>1</v>
      </c>
      <c r="X173" s="27" t="s">
        <v>1664</v>
      </c>
    </row>
    <row r="174" spans="1:991" x14ac:dyDescent="0.2">
      <c r="A174" s="266" t="s">
        <v>244</v>
      </c>
      <c r="B174" s="87" t="s">
        <v>354</v>
      </c>
      <c r="C174" s="102"/>
      <c r="D174" s="102"/>
      <c r="E174" s="27">
        <v>1</v>
      </c>
      <c r="I174" s="102"/>
      <c r="K174" s="103"/>
      <c r="L174" s="103"/>
      <c r="M174" s="26"/>
      <c r="R174" s="27">
        <v>1</v>
      </c>
      <c r="V174" s="267">
        <v>1</v>
      </c>
      <c r="X174" s="27" t="s">
        <v>1659</v>
      </c>
    </row>
    <row r="175" spans="1:991" x14ac:dyDescent="0.2">
      <c r="A175" s="266" t="s">
        <v>177</v>
      </c>
      <c r="B175" s="87" t="s">
        <v>522</v>
      </c>
      <c r="R175" s="27">
        <v>1</v>
      </c>
      <c r="U175" s="27">
        <v>1</v>
      </c>
      <c r="V175" s="267"/>
      <c r="X175" s="27" t="s">
        <v>1659</v>
      </c>
    </row>
    <row r="176" spans="1:991" x14ac:dyDescent="0.2">
      <c r="A176" s="266" t="s">
        <v>795</v>
      </c>
      <c r="B176" s="87" t="s">
        <v>800</v>
      </c>
      <c r="C176" s="102"/>
      <c r="D176" s="102"/>
      <c r="I176" s="102"/>
      <c r="K176" s="103"/>
      <c r="L176" s="103"/>
      <c r="R176" s="27">
        <v>1</v>
      </c>
      <c r="V176" s="267">
        <v>1</v>
      </c>
      <c r="X176" s="27" t="s">
        <v>1659</v>
      </c>
    </row>
    <row r="177" spans="1:24" x14ac:dyDescent="0.2">
      <c r="A177" s="266" t="s">
        <v>187</v>
      </c>
      <c r="B177" s="87" t="s">
        <v>375</v>
      </c>
      <c r="R177" s="27">
        <v>1</v>
      </c>
      <c r="V177" s="267">
        <v>2</v>
      </c>
      <c r="X177" s="27" t="s">
        <v>1659</v>
      </c>
    </row>
    <row r="178" spans="1:24" x14ac:dyDescent="0.2">
      <c r="A178" s="266" t="s">
        <v>291</v>
      </c>
      <c r="B178" s="87" t="s">
        <v>426</v>
      </c>
      <c r="C178" s="102"/>
      <c r="D178" s="102"/>
      <c r="I178" s="102"/>
      <c r="K178" s="103"/>
      <c r="L178" s="103"/>
      <c r="R178" s="27">
        <v>2</v>
      </c>
      <c r="V178" s="267">
        <v>2</v>
      </c>
      <c r="X178" s="27" t="s">
        <v>1659</v>
      </c>
    </row>
    <row r="179" spans="1:24" x14ac:dyDescent="0.2">
      <c r="A179" s="266" t="s">
        <v>409</v>
      </c>
      <c r="B179" s="87" t="s">
        <v>423</v>
      </c>
      <c r="R179" s="27">
        <v>1</v>
      </c>
      <c r="V179" s="267">
        <v>5</v>
      </c>
      <c r="X179" s="27" t="s">
        <v>1659</v>
      </c>
    </row>
    <row r="180" spans="1:24" x14ac:dyDescent="0.2">
      <c r="A180" s="266" t="s">
        <v>186</v>
      </c>
      <c r="B180" s="87" t="s">
        <v>376</v>
      </c>
      <c r="R180" s="27">
        <v>1</v>
      </c>
      <c r="V180" s="267">
        <v>7</v>
      </c>
      <c r="X180" s="27" t="s">
        <v>1659</v>
      </c>
    </row>
    <row r="181" spans="1:24" x14ac:dyDescent="0.2">
      <c r="A181" s="266" t="s">
        <v>825</v>
      </c>
      <c r="B181" s="87" t="s">
        <v>907</v>
      </c>
      <c r="C181" s="102"/>
      <c r="D181" s="102"/>
      <c r="I181" s="102"/>
      <c r="K181" s="103"/>
      <c r="L181" s="103"/>
      <c r="R181" s="27">
        <v>2</v>
      </c>
      <c r="V181" s="267">
        <v>26</v>
      </c>
      <c r="X181" s="27" t="s">
        <v>1659</v>
      </c>
    </row>
    <row r="182" spans="1:24" x14ac:dyDescent="0.2">
      <c r="A182" s="266" t="s">
        <v>306</v>
      </c>
      <c r="B182" s="87" t="s">
        <v>512</v>
      </c>
      <c r="C182" s="102"/>
      <c r="D182" s="102"/>
      <c r="I182" s="102"/>
      <c r="J182" s="27">
        <v>1</v>
      </c>
      <c r="K182" s="103"/>
      <c r="L182" s="103"/>
      <c r="N182" s="27">
        <v>1</v>
      </c>
      <c r="V182" s="267">
        <v>4</v>
      </c>
      <c r="X182" s="27" t="s">
        <v>1659</v>
      </c>
    </row>
    <row r="183" spans="1:24" x14ac:dyDescent="0.2">
      <c r="A183" s="266" t="s">
        <v>742</v>
      </c>
      <c r="B183" s="87" t="s">
        <v>780</v>
      </c>
      <c r="C183" s="102"/>
      <c r="D183" s="102"/>
      <c r="I183" s="102"/>
      <c r="K183" s="103"/>
      <c r="L183" s="103"/>
      <c r="N183" s="27">
        <v>3</v>
      </c>
      <c r="V183" s="267">
        <v>4</v>
      </c>
      <c r="X183" s="27" t="s">
        <v>1659</v>
      </c>
    </row>
    <row r="184" spans="1:24" ht="13.5" customHeight="1" x14ac:dyDescent="0.2">
      <c r="A184" s="266" t="s">
        <v>500</v>
      </c>
      <c r="B184" s="87" t="s">
        <v>505</v>
      </c>
      <c r="C184" s="102"/>
      <c r="D184" s="102"/>
      <c r="I184" s="102"/>
      <c r="K184" s="103"/>
      <c r="L184" s="103"/>
      <c r="N184" s="27">
        <v>7</v>
      </c>
      <c r="V184" s="267">
        <v>1</v>
      </c>
      <c r="X184" s="27" t="s">
        <v>1659</v>
      </c>
    </row>
    <row r="185" spans="1:24" ht="13.5" customHeight="1" x14ac:dyDescent="0.2">
      <c r="A185" s="266" t="s">
        <v>739</v>
      </c>
      <c r="B185" s="87" t="s">
        <v>811</v>
      </c>
      <c r="C185" s="102"/>
      <c r="D185" s="102"/>
      <c r="I185" s="102"/>
      <c r="K185" s="103"/>
      <c r="L185" s="103"/>
      <c r="N185" s="27">
        <v>2</v>
      </c>
      <c r="V185" s="267">
        <v>1</v>
      </c>
      <c r="X185" s="27" t="s">
        <v>1662</v>
      </c>
    </row>
    <row r="186" spans="1:24" x14ac:dyDescent="0.2">
      <c r="A186" s="266" t="s">
        <v>600</v>
      </c>
      <c r="B186" s="87" t="s">
        <v>603</v>
      </c>
      <c r="C186" s="102"/>
      <c r="D186" s="102"/>
      <c r="I186" s="102"/>
      <c r="K186" s="103"/>
      <c r="L186" s="103"/>
      <c r="N186" s="27">
        <v>7</v>
      </c>
      <c r="V186" s="267">
        <v>1</v>
      </c>
      <c r="X186" s="27" t="s">
        <v>1659</v>
      </c>
    </row>
    <row r="187" spans="1:24" ht="13.5" customHeight="1" x14ac:dyDescent="0.2">
      <c r="A187" s="266" t="s">
        <v>260</v>
      </c>
      <c r="B187" s="87" t="s">
        <v>761</v>
      </c>
      <c r="C187" s="102"/>
      <c r="D187" s="102"/>
      <c r="I187" s="102"/>
      <c r="K187" s="103"/>
      <c r="L187" s="103"/>
      <c r="N187" s="27">
        <v>2</v>
      </c>
      <c r="V187" s="267">
        <v>2</v>
      </c>
    </row>
    <row r="188" spans="1:24" x14ac:dyDescent="0.2">
      <c r="A188" s="284" t="s">
        <v>568</v>
      </c>
      <c r="B188" s="87" t="s">
        <v>622</v>
      </c>
      <c r="C188" s="102"/>
      <c r="D188" s="102"/>
      <c r="I188" s="102"/>
      <c r="K188" s="103"/>
      <c r="L188" s="103"/>
      <c r="V188" s="267">
        <v>1</v>
      </c>
      <c r="X188" s="27" t="s">
        <v>1659</v>
      </c>
    </row>
    <row r="189" spans="1:24" x14ac:dyDescent="0.2">
      <c r="A189" s="284" t="s">
        <v>1196</v>
      </c>
      <c r="B189" s="87" t="s">
        <v>1601</v>
      </c>
      <c r="C189" s="102"/>
      <c r="D189" s="102"/>
      <c r="I189" s="102"/>
      <c r="K189" s="103"/>
      <c r="L189" s="103"/>
      <c r="V189" s="267">
        <v>1</v>
      </c>
      <c r="X189" s="27" t="s">
        <v>1666</v>
      </c>
    </row>
    <row r="190" spans="1:24" x14ac:dyDescent="0.2">
      <c r="A190" s="284" t="s">
        <v>227</v>
      </c>
      <c r="B190" s="87" t="s">
        <v>458</v>
      </c>
      <c r="C190" s="102"/>
      <c r="D190" s="102"/>
      <c r="I190" s="102"/>
      <c r="K190" s="103"/>
      <c r="L190" s="103"/>
      <c r="V190" s="267">
        <v>1</v>
      </c>
      <c r="X190" s="27" t="s">
        <v>1663</v>
      </c>
    </row>
    <row r="191" spans="1:24" x14ac:dyDescent="0.2">
      <c r="A191" s="284" t="s">
        <v>1066</v>
      </c>
      <c r="B191" s="87" t="s">
        <v>1071</v>
      </c>
      <c r="C191" s="102"/>
      <c r="D191" s="102"/>
      <c r="I191" s="102"/>
      <c r="K191" s="103"/>
      <c r="L191" s="103"/>
      <c r="V191" s="267">
        <v>1</v>
      </c>
      <c r="X191" s="27" t="s">
        <v>1662</v>
      </c>
    </row>
    <row r="192" spans="1:24" x14ac:dyDescent="0.2">
      <c r="A192" s="284" t="s">
        <v>1067</v>
      </c>
      <c r="B192" s="87" t="s">
        <v>1700</v>
      </c>
      <c r="C192" s="102"/>
      <c r="D192" s="102"/>
      <c r="I192" s="102"/>
      <c r="K192" s="103"/>
      <c r="L192" s="103"/>
      <c r="V192" s="267">
        <v>1</v>
      </c>
      <c r="X192" s="27" t="s">
        <v>1663</v>
      </c>
    </row>
    <row r="193" spans="1:24" x14ac:dyDescent="0.2">
      <c r="A193" s="284" t="s">
        <v>1365</v>
      </c>
      <c r="B193" s="87" t="s">
        <v>1366</v>
      </c>
      <c r="C193" s="102"/>
      <c r="D193" s="102"/>
      <c r="I193" s="102"/>
      <c r="K193" s="103"/>
      <c r="L193" s="103"/>
      <c r="V193" s="267">
        <v>1</v>
      </c>
      <c r="X193" s="27" t="s">
        <v>1659</v>
      </c>
    </row>
    <row r="194" spans="1:24" x14ac:dyDescent="0.2">
      <c r="A194" s="284" t="s">
        <v>413</v>
      </c>
      <c r="B194" s="87" t="s">
        <v>434</v>
      </c>
      <c r="C194" s="102"/>
      <c r="D194" s="102"/>
      <c r="I194" s="102"/>
      <c r="K194" s="103"/>
      <c r="L194" s="103"/>
      <c r="V194" s="267">
        <v>1</v>
      </c>
      <c r="X194" s="27" t="s">
        <v>1659</v>
      </c>
    </row>
    <row r="195" spans="1:24" x14ac:dyDescent="0.2">
      <c r="A195" s="284" t="s">
        <v>1522</v>
      </c>
      <c r="B195" s="87" t="s">
        <v>1602</v>
      </c>
      <c r="V195" s="267">
        <v>1</v>
      </c>
      <c r="X195" s="27" t="s">
        <v>1659</v>
      </c>
    </row>
    <row r="196" spans="1:24" x14ac:dyDescent="0.2">
      <c r="A196" s="284" t="s">
        <v>1453</v>
      </c>
      <c r="B196" s="87" t="s">
        <v>1436</v>
      </c>
      <c r="C196" s="102"/>
      <c r="D196" s="102"/>
      <c r="I196" s="102"/>
      <c r="K196" s="103"/>
      <c r="L196" s="103"/>
      <c r="V196" s="267">
        <v>2</v>
      </c>
      <c r="X196" s="27" t="s">
        <v>1659</v>
      </c>
    </row>
    <row r="197" spans="1:24" x14ac:dyDescent="0.2">
      <c r="A197" s="284" t="s">
        <v>688</v>
      </c>
      <c r="B197" s="87" t="s">
        <v>704</v>
      </c>
      <c r="C197" s="102"/>
      <c r="D197" s="102"/>
      <c r="I197" s="102"/>
      <c r="K197" s="103"/>
      <c r="L197" s="103"/>
      <c r="V197" s="267">
        <v>2</v>
      </c>
      <c r="X197" s="27" t="s">
        <v>1659</v>
      </c>
    </row>
    <row r="198" spans="1:24" x14ac:dyDescent="0.2">
      <c r="A198" s="284" t="s">
        <v>1343</v>
      </c>
      <c r="B198" s="87" t="s">
        <v>1351</v>
      </c>
      <c r="C198" s="102"/>
      <c r="D198" s="102"/>
      <c r="I198" s="102"/>
      <c r="K198" s="103"/>
      <c r="L198" s="103"/>
      <c r="V198" s="267">
        <v>2</v>
      </c>
      <c r="X198" s="27" t="s">
        <v>1663</v>
      </c>
    </row>
    <row r="199" spans="1:24" x14ac:dyDescent="0.2">
      <c r="A199" s="284" t="s">
        <v>258</v>
      </c>
      <c r="B199" s="87" t="s">
        <v>461</v>
      </c>
      <c r="C199" s="102"/>
      <c r="D199" s="102"/>
      <c r="I199" s="102"/>
      <c r="K199" s="103"/>
      <c r="L199" s="103"/>
      <c r="V199" s="267">
        <v>2</v>
      </c>
      <c r="X199" s="27" t="s">
        <v>1659</v>
      </c>
    </row>
    <row r="200" spans="1:24" x14ac:dyDescent="0.2">
      <c r="A200" s="284" t="s">
        <v>832</v>
      </c>
      <c r="B200" s="87" t="s">
        <v>903</v>
      </c>
      <c r="C200" s="102"/>
      <c r="D200" s="102"/>
      <c r="I200" s="102"/>
      <c r="K200" s="103"/>
      <c r="L200" s="103"/>
      <c r="V200" s="267">
        <v>3</v>
      </c>
      <c r="X200" s="27" t="s">
        <v>1662</v>
      </c>
    </row>
    <row r="201" spans="1:24" x14ac:dyDescent="0.2">
      <c r="A201" s="285" t="s">
        <v>1064</v>
      </c>
      <c r="B201" s="270" t="s">
        <v>773</v>
      </c>
      <c r="C201" s="273"/>
      <c r="D201" s="273"/>
      <c r="E201" s="276"/>
      <c r="F201" s="276"/>
      <c r="G201" s="276"/>
      <c r="H201" s="276"/>
      <c r="I201" s="273"/>
      <c r="J201" s="276"/>
      <c r="K201" s="274"/>
      <c r="L201" s="274"/>
      <c r="M201" s="276"/>
      <c r="N201" s="276"/>
      <c r="O201" s="275"/>
      <c r="P201" s="275"/>
      <c r="Q201" s="276"/>
      <c r="R201" s="276"/>
      <c r="S201" s="275"/>
      <c r="T201" s="275"/>
      <c r="U201" s="276"/>
      <c r="V201" s="277">
        <v>3</v>
      </c>
      <c r="X201" s="27" t="s">
        <v>1661</v>
      </c>
    </row>
    <row r="202" spans="1:24" s="86" customFormat="1" x14ac:dyDescent="0.2">
      <c r="A202" s="86" t="s">
        <v>1411</v>
      </c>
      <c r="B202" s="88"/>
      <c r="C202" s="89"/>
      <c r="D202" s="89"/>
      <c r="E202" s="90">
        <f>COUNT(E41:E201)</f>
        <v>7</v>
      </c>
      <c r="F202" s="90">
        <f>COUNT(F41:F201)</f>
        <v>4</v>
      </c>
      <c r="G202" s="90">
        <f>COUNT(G41:G201)</f>
        <v>4</v>
      </c>
      <c r="H202" s="90">
        <f>COUNT(H41:H201)</f>
        <v>24</v>
      </c>
      <c r="I202" s="89"/>
      <c r="J202" s="90">
        <f>COUNT(J41:J201)</f>
        <v>14</v>
      </c>
      <c r="K202" s="89"/>
      <c r="L202" s="89"/>
      <c r="M202" s="90">
        <f>COUNT(M41:M201)</f>
        <v>0</v>
      </c>
      <c r="N202" s="90">
        <f>COUNT(N41:N201)</f>
        <v>107</v>
      </c>
      <c r="O202" s="89"/>
      <c r="P202" s="89"/>
      <c r="Q202" s="90">
        <f>COUNT(Q41:Q201)</f>
        <v>3</v>
      </c>
      <c r="R202" s="90">
        <f>COUNT(R41:R201)</f>
        <v>122</v>
      </c>
      <c r="S202" s="89"/>
      <c r="T202" s="89"/>
      <c r="U202" s="90">
        <f>COUNT(U41:U201)</f>
        <v>4</v>
      </c>
      <c r="V202" s="90">
        <f>COUNT(V41:V201)</f>
        <v>80</v>
      </c>
      <c r="W202" s="90"/>
      <c r="X202" s="27"/>
    </row>
    <row r="203" spans="1:24" x14ac:dyDescent="0.2">
      <c r="A203" s="27"/>
    </row>
    <row r="204" spans="1:24" x14ac:dyDescent="0.2">
      <c r="A204" s="394" t="s">
        <v>1396</v>
      </c>
    </row>
    <row r="205" spans="1:24" x14ac:dyDescent="0.2">
      <c r="A205" s="418" t="s">
        <v>1277</v>
      </c>
      <c r="B205" s="258"/>
      <c r="C205" s="261"/>
      <c r="D205" s="261"/>
      <c r="E205" s="264"/>
      <c r="F205" s="264"/>
      <c r="G205" s="264">
        <v>4</v>
      </c>
      <c r="H205" s="264"/>
      <c r="I205" s="261"/>
      <c r="J205" s="264"/>
      <c r="K205" s="262"/>
      <c r="L205" s="262"/>
      <c r="M205" s="264"/>
      <c r="N205" s="264"/>
      <c r="O205" s="263"/>
      <c r="P205" s="263"/>
      <c r="Q205" s="264"/>
      <c r="R205" s="264"/>
      <c r="S205" s="263"/>
      <c r="T205" s="263"/>
      <c r="U205" s="264"/>
      <c r="V205" s="281"/>
    </row>
    <row r="206" spans="1:24" ht="13.5" customHeight="1" x14ac:dyDescent="0.2">
      <c r="A206" s="266" t="s">
        <v>171</v>
      </c>
      <c r="B206" s="87" t="s">
        <v>384</v>
      </c>
      <c r="C206" s="102"/>
      <c r="D206" s="102"/>
      <c r="H206" s="27">
        <v>1</v>
      </c>
      <c r="I206" s="102"/>
      <c r="K206" s="103"/>
      <c r="L206" s="103"/>
      <c r="V206" s="267"/>
    </row>
    <row r="207" spans="1:24" ht="13.5" customHeight="1" x14ac:dyDescent="0.2">
      <c r="A207" s="266" t="s">
        <v>52</v>
      </c>
      <c r="B207" s="87" t="s">
        <v>383</v>
      </c>
      <c r="C207" s="102"/>
      <c r="D207" s="102"/>
      <c r="H207" s="27">
        <v>7</v>
      </c>
      <c r="I207" s="102"/>
      <c r="K207" s="103"/>
      <c r="L207" s="103"/>
      <c r="V207" s="267"/>
    </row>
    <row r="208" spans="1:24" ht="13.5" customHeight="1" x14ac:dyDescent="0.2">
      <c r="A208" s="266" t="s">
        <v>172</v>
      </c>
      <c r="B208" s="87" t="s">
        <v>385</v>
      </c>
      <c r="C208" s="102"/>
      <c r="D208" s="102"/>
      <c r="H208" s="27">
        <v>1</v>
      </c>
      <c r="I208" s="102"/>
      <c r="K208" s="103"/>
      <c r="L208" s="103"/>
      <c r="V208" s="267"/>
    </row>
    <row r="209" spans="1:22" x14ac:dyDescent="0.2">
      <c r="A209" s="266" t="s">
        <v>987</v>
      </c>
      <c r="B209" s="87" t="s">
        <v>988</v>
      </c>
      <c r="V209" s="267"/>
    </row>
    <row r="210" spans="1:22" x14ac:dyDescent="0.2">
      <c r="A210" s="266" t="s">
        <v>475</v>
      </c>
      <c r="B210" s="87" t="s">
        <v>476</v>
      </c>
      <c r="C210" s="102"/>
      <c r="D210" s="102"/>
      <c r="I210" s="102"/>
      <c r="K210" s="103"/>
      <c r="L210" s="103"/>
      <c r="N210" s="27">
        <v>1</v>
      </c>
      <c r="V210" s="267"/>
    </row>
    <row r="211" spans="1:22" x14ac:dyDescent="0.2">
      <c r="A211" s="266" t="s">
        <v>404</v>
      </c>
      <c r="B211" s="87" t="s">
        <v>416</v>
      </c>
      <c r="C211" s="102"/>
      <c r="D211" s="102"/>
      <c r="I211" s="102"/>
      <c r="K211" s="103"/>
      <c r="L211" s="103"/>
      <c r="N211" s="27">
        <v>1</v>
      </c>
      <c r="V211" s="267"/>
    </row>
    <row r="212" spans="1:22" x14ac:dyDescent="0.2">
      <c r="A212" s="266" t="s">
        <v>563</v>
      </c>
      <c r="B212" s="87" t="s">
        <v>646</v>
      </c>
      <c r="C212" s="102"/>
      <c r="D212" s="102"/>
      <c r="I212" s="102"/>
      <c r="K212" s="103"/>
      <c r="L212" s="103"/>
      <c r="N212" s="27">
        <v>1</v>
      </c>
      <c r="V212" s="267"/>
    </row>
    <row r="213" spans="1:22" x14ac:dyDescent="0.2">
      <c r="A213" s="266" t="s">
        <v>484</v>
      </c>
      <c r="B213" s="87" t="s">
        <v>523</v>
      </c>
      <c r="C213" s="102"/>
      <c r="D213" s="102"/>
      <c r="I213" s="102"/>
      <c r="K213" s="103"/>
      <c r="L213" s="103"/>
      <c r="N213" s="27">
        <v>1</v>
      </c>
      <c r="V213" s="267"/>
    </row>
    <row r="214" spans="1:22" ht="13.5" customHeight="1" x14ac:dyDescent="0.2">
      <c r="A214" s="266" t="s">
        <v>284</v>
      </c>
      <c r="B214" s="87" t="s">
        <v>729</v>
      </c>
      <c r="C214" s="102"/>
      <c r="D214" s="102"/>
      <c r="I214" s="102"/>
      <c r="K214" s="103"/>
      <c r="L214" s="103"/>
      <c r="N214" s="27">
        <v>1</v>
      </c>
      <c r="V214" s="267"/>
    </row>
    <row r="215" spans="1:22" ht="13.5" customHeight="1" x14ac:dyDescent="0.2">
      <c r="A215" s="266" t="s">
        <v>494</v>
      </c>
      <c r="B215" s="87" t="s">
        <v>777</v>
      </c>
      <c r="C215" s="102"/>
      <c r="D215" s="102"/>
      <c r="I215" s="102"/>
      <c r="K215" s="103"/>
      <c r="L215" s="103"/>
      <c r="N215" s="27">
        <v>1</v>
      </c>
      <c r="V215" s="267"/>
    </row>
    <row r="216" spans="1:22" ht="13.5" customHeight="1" x14ac:dyDescent="0.2">
      <c r="A216" s="266" t="s">
        <v>749</v>
      </c>
      <c r="B216" s="87" t="s">
        <v>776</v>
      </c>
      <c r="C216" s="102"/>
      <c r="D216" s="102"/>
      <c r="I216" s="102"/>
      <c r="K216" s="103"/>
      <c r="L216" s="103"/>
      <c r="N216" s="27">
        <v>1</v>
      </c>
      <c r="V216" s="267"/>
    </row>
    <row r="217" spans="1:22" ht="13.5" customHeight="1" x14ac:dyDescent="0.2">
      <c r="A217" s="266" t="s">
        <v>501</v>
      </c>
      <c r="B217" s="87" t="s">
        <v>511</v>
      </c>
      <c r="C217" s="102"/>
      <c r="D217" s="102"/>
      <c r="I217" s="102"/>
      <c r="K217" s="103"/>
      <c r="L217" s="103"/>
      <c r="N217" s="27">
        <v>1</v>
      </c>
      <c r="V217" s="267"/>
    </row>
    <row r="218" spans="1:22" x14ac:dyDescent="0.2">
      <c r="A218" s="266" t="s">
        <v>41</v>
      </c>
      <c r="B218" s="87" t="s">
        <v>42</v>
      </c>
      <c r="C218" s="102"/>
      <c r="D218" s="102"/>
      <c r="F218" s="27">
        <v>2</v>
      </c>
      <c r="H218" s="27">
        <v>14</v>
      </c>
      <c r="I218" s="102"/>
      <c r="K218" s="103"/>
      <c r="L218" s="103"/>
      <c r="N218" s="27">
        <v>1</v>
      </c>
      <c r="R218" s="27">
        <v>1</v>
      </c>
      <c r="V218" s="267"/>
    </row>
    <row r="219" spans="1:22" x14ac:dyDescent="0.2">
      <c r="A219" s="266" t="s">
        <v>48</v>
      </c>
      <c r="B219" s="87" t="s">
        <v>387</v>
      </c>
      <c r="C219" s="102"/>
      <c r="D219" s="102"/>
      <c r="F219" s="27">
        <v>2</v>
      </c>
      <c r="H219" s="27">
        <v>15</v>
      </c>
      <c r="I219" s="102"/>
      <c r="K219" s="103"/>
      <c r="L219" s="103"/>
      <c r="M219" s="26"/>
      <c r="N219" s="27">
        <v>8</v>
      </c>
      <c r="R219" s="27">
        <v>4</v>
      </c>
      <c r="V219" s="267"/>
    </row>
    <row r="220" spans="1:22" x14ac:dyDescent="0.2">
      <c r="A220" s="266" t="s">
        <v>493</v>
      </c>
      <c r="B220" s="87" t="s">
        <v>517</v>
      </c>
      <c r="C220" s="102"/>
      <c r="D220" s="102"/>
      <c r="I220" s="102"/>
      <c r="K220" s="103"/>
      <c r="L220" s="103"/>
      <c r="N220" s="27">
        <v>2</v>
      </c>
      <c r="R220" s="27">
        <v>2</v>
      </c>
      <c r="V220" s="267"/>
    </row>
    <row r="221" spans="1:22" x14ac:dyDescent="0.2">
      <c r="A221" s="266" t="s">
        <v>53</v>
      </c>
      <c r="B221" s="87" t="s">
        <v>464</v>
      </c>
      <c r="C221" s="102"/>
      <c r="D221" s="102"/>
      <c r="I221" s="102"/>
      <c r="K221" s="103"/>
      <c r="L221" s="103"/>
      <c r="N221" s="27">
        <v>8</v>
      </c>
      <c r="R221" s="27">
        <v>2</v>
      </c>
      <c r="V221" s="267"/>
    </row>
    <row r="222" spans="1:22" x14ac:dyDescent="0.2">
      <c r="A222" s="266" t="s">
        <v>277</v>
      </c>
      <c r="B222" s="87" t="s">
        <v>654</v>
      </c>
      <c r="C222" s="102"/>
      <c r="D222" s="102"/>
      <c r="I222" s="102"/>
      <c r="K222" s="103"/>
      <c r="L222" s="103"/>
      <c r="R222" s="27">
        <v>2</v>
      </c>
      <c r="V222" s="267"/>
    </row>
    <row r="223" spans="1:22" x14ac:dyDescent="0.2">
      <c r="A223" s="266" t="s">
        <v>1002</v>
      </c>
      <c r="B223" s="87" t="s">
        <v>1008</v>
      </c>
      <c r="C223" s="102"/>
      <c r="D223" s="102"/>
      <c r="I223" s="102"/>
      <c r="K223" s="103"/>
      <c r="L223" s="103"/>
      <c r="R223" s="27">
        <v>2</v>
      </c>
      <c r="V223" s="267"/>
    </row>
    <row r="224" spans="1:22" x14ac:dyDescent="0.2">
      <c r="A224" s="266" t="s">
        <v>1163</v>
      </c>
      <c r="B224" s="87" t="s">
        <v>1164</v>
      </c>
      <c r="C224" s="102"/>
      <c r="D224" s="102"/>
      <c r="I224" s="102"/>
      <c r="K224" s="103"/>
      <c r="L224" s="103"/>
      <c r="R224" s="27">
        <v>2</v>
      </c>
      <c r="V224" s="267"/>
    </row>
    <row r="225" spans="1:24" x14ac:dyDescent="0.2">
      <c r="A225" s="266" t="s">
        <v>1162</v>
      </c>
      <c r="B225" s="87" t="s">
        <v>1165</v>
      </c>
      <c r="C225" s="102"/>
      <c r="D225" s="102"/>
      <c r="I225" s="102"/>
      <c r="K225" s="103"/>
      <c r="L225" s="103"/>
      <c r="R225" s="27">
        <v>3</v>
      </c>
      <c r="V225" s="267"/>
    </row>
    <row r="226" spans="1:24" x14ac:dyDescent="0.2">
      <c r="A226" s="266" t="s">
        <v>150</v>
      </c>
      <c r="B226" s="87" t="s">
        <v>386</v>
      </c>
      <c r="C226" s="102"/>
      <c r="D226" s="102"/>
      <c r="H226" s="27">
        <v>8</v>
      </c>
      <c r="I226" s="102"/>
      <c r="J226" s="27">
        <v>3</v>
      </c>
      <c r="K226" s="103"/>
      <c r="L226" s="103"/>
      <c r="M226" s="27">
        <v>3</v>
      </c>
      <c r="Q226" s="27">
        <v>1</v>
      </c>
      <c r="R226" s="27">
        <v>3</v>
      </c>
      <c r="U226" s="27">
        <v>1</v>
      </c>
      <c r="V226" s="267"/>
    </row>
    <row r="227" spans="1:24" x14ac:dyDescent="0.2">
      <c r="A227" s="266" t="s">
        <v>55</v>
      </c>
      <c r="B227" s="87" t="s">
        <v>388</v>
      </c>
      <c r="C227" s="102"/>
      <c r="D227" s="102"/>
      <c r="H227" s="27">
        <v>1</v>
      </c>
      <c r="I227" s="102"/>
      <c r="K227" s="103"/>
      <c r="L227" s="103"/>
      <c r="R227" s="27">
        <v>1</v>
      </c>
      <c r="V227" s="267">
        <v>1</v>
      </c>
    </row>
    <row r="228" spans="1:24" x14ac:dyDescent="0.2">
      <c r="A228" s="266" t="s">
        <v>1025</v>
      </c>
      <c r="B228" s="87" t="s">
        <v>1029</v>
      </c>
      <c r="R228" s="27">
        <v>1</v>
      </c>
      <c r="V228" s="267">
        <v>1</v>
      </c>
    </row>
    <row r="229" spans="1:24" x14ac:dyDescent="0.2">
      <c r="A229" s="266" t="s">
        <v>50</v>
      </c>
      <c r="B229" s="87" t="s">
        <v>51</v>
      </c>
      <c r="C229" s="102"/>
      <c r="D229" s="102"/>
      <c r="H229" s="27">
        <v>1</v>
      </c>
      <c r="I229" s="102"/>
      <c r="K229" s="103"/>
      <c r="L229" s="103"/>
      <c r="V229" s="267">
        <v>1</v>
      </c>
    </row>
    <row r="230" spans="1:24" x14ac:dyDescent="0.2">
      <c r="A230" s="284" t="s">
        <v>1018</v>
      </c>
      <c r="B230" s="87" t="s">
        <v>1110</v>
      </c>
      <c r="V230" s="268">
        <v>1</v>
      </c>
    </row>
    <row r="231" spans="1:24" x14ac:dyDescent="0.2">
      <c r="A231" s="284" t="s">
        <v>981</v>
      </c>
      <c r="B231" s="87" t="s">
        <v>942</v>
      </c>
      <c r="V231" s="268">
        <v>1</v>
      </c>
    </row>
    <row r="232" spans="1:24" x14ac:dyDescent="0.2">
      <c r="A232" s="284" t="s">
        <v>1521</v>
      </c>
      <c r="B232" s="87" t="s">
        <v>1701</v>
      </c>
      <c r="V232" s="268">
        <v>1</v>
      </c>
    </row>
    <row r="233" spans="1:24" x14ac:dyDescent="0.2">
      <c r="A233" s="284" t="s">
        <v>1020</v>
      </c>
      <c r="B233" s="87" t="s">
        <v>1108</v>
      </c>
      <c r="V233" s="268">
        <v>1</v>
      </c>
    </row>
    <row r="234" spans="1:24" x14ac:dyDescent="0.2">
      <c r="A234" s="285" t="s">
        <v>1004</v>
      </c>
      <c r="B234" s="270" t="s">
        <v>1009</v>
      </c>
      <c r="C234" s="275"/>
      <c r="D234" s="275"/>
      <c r="E234" s="276"/>
      <c r="F234" s="276"/>
      <c r="G234" s="276"/>
      <c r="H234" s="276"/>
      <c r="I234" s="275"/>
      <c r="J234" s="276"/>
      <c r="K234" s="275"/>
      <c r="L234" s="275"/>
      <c r="M234" s="276"/>
      <c r="N234" s="276"/>
      <c r="O234" s="275"/>
      <c r="P234" s="275"/>
      <c r="Q234" s="276"/>
      <c r="R234" s="276"/>
      <c r="S234" s="275"/>
      <c r="T234" s="275"/>
      <c r="U234" s="276"/>
      <c r="V234" s="286">
        <v>1</v>
      </c>
    </row>
    <row r="235" spans="1:24" s="86" customFormat="1" x14ac:dyDescent="0.2">
      <c r="A235" s="86" t="s">
        <v>1411</v>
      </c>
      <c r="B235" s="88"/>
      <c r="C235" s="89"/>
      <c r="D235" s="89"/>
      <c r="E235" s="90">
        <f>COUNT(E205:E234)</f>
        <v>0</v>
      </c>
      <c r="F235" s="90">
        <f t="shared" ref="F235:V235" si="1">COUNT(F205:F234)</f>
        <v>2</v>
      </c>
      <c r="G235" s="90">
        <f t="shared" si="1"/>
        <v>1</v>
      </c>
      <c r="H235" s="90">
        <f t="shared" si="1"/>
        <v>8</v>
      </c>
      <c r="I235" s="89"/>
      <c r="J235" s="90">
        <f t="shared" si="1"/>
        <v>1</v>
      </c>
      <c r="K235" s="89"/>
      <c r="L235" s="89"/>
      <c r="M235" s="90">
        <f t="shared" si="1"/>
        <v>1</v>
      </c>
      <c r="N235" s="90">
        <f t="shared" si="1"/>
        <v>12</v>
      </c>
      <c r="O235" s="89"/>
      <c r="P235" s="89"/>
      <c r="Q235" s="90">
        <f t="shared" si="1"/>
        <v>1</v>
      </c>
      <c r="R235" s="90">
        <f t="shared" si="1"/>
        <v>11</v>
      </c>
      <c r="S235" s="89"/>
      <c r="T235" s="89"/>
      <c r="U235" s="90">
        <f t="shared" si="1"/>
        <v>1</v>
      </c>
      <c r="V235" s="90">
        <f t="shared" si="1"/>
        <v>8</v>
      </c>
      <c r="W235" s="90"/>
      <c r="X235" s="27"/>
    </row>
  </sheetData>
  <sortState ref="A218:ALC221">
    <sortCondition ref="H218:H221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S266"/>
  <sheetViews>
    <sheetView zoomScale="80" zoomScaleNormal="80" workbookViewId="0">
      <selection activeCell="B11" sqref="B11"/>
    </sheetView>
  </sheetViews>
  <sheetFormatPr defaultColWidth="9" defaultRowHeight="12.75" x14ac:dyDescent="0.2"/>
  <cols>
    <col min="1" max="1" width="32.25" style="26" customWidth="1"/>
    <col min="2" max="2" width="33.5" style="87" customWidth="1"/>
    <col min="3" max="4" width="5.75" style="104" customWidth="1"/>
    <col min="5" max="8" width="6.75" style="27" customWidth="1"/>
    <col min="9" max="9" width="5.75" style="104" customWidth="1"/>
    <col min="10" max="10" width="6.5" style="27" customWidth="1"/>
    <col min="11" max="12" width="5.75" style="104" customWidth="1"/>
    <col min="13" max="14" width="7.625" style="27" customWidth="1"/>
    <col min="15" max="16" width="5.75" style="104" customWidth="1"/>
    <col min="17" max="18" width="7.5" style="27" customWidth="1"/>
    <col min="19" max="20" width="7.5" style="104" customWidth="1"/>
    <col min="21" max="24" width="7.5" style="27" customWidth="1"/>
    <col min="25" max="1022" width="10.75" style="26" customWidth="1"/>
    <col min="1023" max="16384" width="9" style="26"/>
  </cols>
  <sheetData>
    <row r="1" spans="1:981" x14ac:dyDescent="0.2">
      <c r="A1" s="26" t="s">
        <v>1520</v>
      </c>
      <c r="B1" s="86"/>
    </row>
    <row r="2" spans="1:981" x14ac:dyDescent="0.2">
      <c r="A2" s="86" t="s">
        <v>1535</v>
      </c>
      <c r="B2" s="86"/>
    </row>
    <row r="4" spans="1:981" s="86" customFormat="1" x14ac:dyDescent="0.2">
      <c r="A4" s="86" t="s">
        <v>1414</v>
      </c>
      <c r="B4" s="88"/>
      <c r="C4" s="89">
        <v>2005</v>
      </c>
      <c r="D4" s="89">
        <v>2006</v>
      </c>
      <c r="E4" s="90">
        <v>2007</v>
      </c>
      <c r="F4" s="90">
        <v>2008</v>
      </c>
      <c r="G4" s="90">
        <v>2009</v>
      </c>
      <c r="H4" s="90">
        <v>2010</v>
      </c>
      <c r="I4" s="89">
        <v>2011</v>
      </c>
      <c r="J4" s="90">
        <v>2012</v>
      </c>
      <c r="K4" s="89">
        <v>2013</v>
      </c>
      <c r="L4" s="89">
        <v>2014</v>
      </c>
      <c r="M4" s="90">
        <v>2015</v>
      </c>
      <c r="N4" s="90">
        <v>2015</v>
      </c>
      <c r="O4" s="89">
        <v>2016</v>
      </c>
      <c r="P4" s="89">
        <v>2017</v>
      </c>
      <c r="Q4" s="90">
        <v>2018</v>
      </c>
      <c r="R4" s="90">
        <v>2018</v>
      </c>
      <c r="S4" s="89">
        <v>2019</v>
      </c>
      <c r="T4" s="89">
        <v>2020</v>
      </c>
      <c r="U4" s="90">
        <v>2021</v>
      </c>
      <c r="V4" s="90">
        <v>2021</v>
      </c>
      <c r="W4" s="90"/>
      <c r="X4" s="90"/>
    </row>
    <row r="5" spans="1:981" s="86" customFormat="1" x14ac:dyDescent="0.2">
      <c r="A5" s="257" t="s">
        <v>1415</v>
      </c>
      <c r="B5" s="247"/>
      <c r="C5" s="248"/>
      <c r="D5" s="248"/>
      <c r="E5" s="249"/>
      <c r="F5" s="249"/>
      <c r="G5" s="249"/>
      <c r="H5" s="249"/>
      <c r="I5" s="248"/>
      <c r="J5" s="249"/>
      <c r="K5" s="248"/>
      <c r="L5" s="248"/>
      <c r="M5" s="250" t="s">
        <v>324</v>
      </c>
      <c r="N5" s="250" t="s">
        <v>325</v>
      </c>
      <c r="O5" s="248"/>
      <c r="P5" s="248"/>
      <c r="Q5" s="249" t="s">
        <v>324</v>
      </c>
      <c r="R5" s="249" t="s">
        <v>325</v>
      </c>
      <c r="S5" s="248"/>
      <c r="T5" s="248"/>
      <c r="U5" s="249" t="s">
        <v>324</v>
      </c>
      <c r="V5" s="251" t="s">
        <v>325</v>
      </c>
      <c r="W5" s="90"/>
      <c r="X5" s="90"/>
    </row>
    <row r="6" spans="1:981" s="86" customFormat="1" x14ac:dyDescent="0.2">
      <c r="A6" s="379" t="s">
        <v>1416</v>
      </c>
      <c r="B6" s="252"/>
      <c r="C6" s="253"/>
      <c r="D6" s="253"/>
      <c r="E6" s="276">
        <v>25</v>
      </c>
      <c r="F6" s="276">
        <v>26</v>
      </c>
      <c r="G6" s="381">
        <v>26</v>
      </c>
      <c r="H6" s="381">
        <v>26</v>
      </c>
      <c r="I6" s="253"/>
      <c r="J6" s="381">
        <v>26</v>
      </c>
      <c r="K6" s="253"/>
      <c r="L6" s="253"/>
      <c r="M6" s="276">
        <v>26</v>
      </c>
      <c r="N6" s="276">
        <v>26</v>
      </c>
      <c r="O6" s="253"/>
      <c r="P6" s="253"/>
      <c r="Q6" s="255">
        <v>28</v>
      </c>
      <c r="R6" s="255">
        <v>28</v>
      </c>
      <c r="S6" s="253"/>
      <c r="T6" s="253"/>
      <c r="U6" s="255">
        <v>28</v>
      </c>
      <c r="V6" s="256">
        <v>28</v>
      </c>
      <c r="W6" s="90"/>
      <c r="X6" s="90"/>
    </row>
    <row r="7" spans="1:981" s="86" customFormat="1" x14ac:dyDescent="0.2">
      <c r="A7" s="101"/>
      <c r="B7" s="88"/>
      <c r="C7" s="89"/>
      <c r="D7" s="89"/>
      <c r="E7" s="27"/>
      <c r="F7" s="27"/>
      <c r="G7" s="100"/>
      <c r="H7" s="100"/>
      <c r="I7" s="89"/>
      <c r="J7" s="100"/>
      <c r="K7" s="89"/>
      <c r="L7" s="89"/>
      <c r="M7" s="27"/>
      <c r="N7" s="27"/>
      <c r="O7" s="89"/>
      <c r="P7" s="89"/>
      <c r="Q7" s="90"/>
      <c r="R7" s="90"/>
      <c r="S7" s="89"/>
      <c r="T7" s="89"/>
      <c r="U7" s="90"/>
      <c r="V7" s="90"/>
      <c r="W7" s="90"/>
      <c r="X7" s="90"/>
    </row>
    <row r="8" spans="1:981" x14ac:dyDescent="0.2">
      <c r="A8" s="93" t="s">
        <v>1413</v>
      </c>
      <c r="B8" s="94"/>
      <c r="C8" s="97"/>
      <c r="D8" s="97"/>
      <c r="I8" s="97"/>
      <c r="K8" s="97"/>
      <c r="L8" s="98"/>
      <c r="O8" s="99"/>
      <c r="P8" s="99"/>
      <c r="Q8" s="100"/>
      <c r="R8" s="100"/>
      <c r="S8" s="99"/>
      <c r="T8" s="99"/>
      <c r="U8" s="100"/>
      <c r="V8" s="100"/>
      <c r="W8" s="100"/>
      <c r="X8" s="100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1"/>
      <c r="ACW8" s="101"/>
      <c r="ACX8" s="101"/>
      <c r="ACY8" s="101"/>
      <c r="ACZ8" s="101"/>
      <c r="ADA8" s="101"/>
      <c r="ADB8" s="101"/>
      <c r="ADC8" s="101"/>
      <c r="ADD8" s="101"/>
      <c r="ADE8" s="101"/>
      <c r="ADF8" s="101"/>
      <c r="ADG8" s="101"/>
      <c r="ADH8" s="101"/>
      <c r="ADI8" s="101"/>
      <c r="ADJ8" s="101"/>
      <c r="ADK8" s="101"/>
      <c r="ADL8" s="101"/>
      <c r="ADM8" s="101"/>
      <c r="ADN8" s="101"/>
      <c r="ADO8" s="101"/>
      <c r="ADP8" s="101"/>
      <c r="ADQ8" s="101"/>
      <c r="ADR8" s="101"/>
      <c r="ADS8" s="101"/>
      <c r="ADT8" s="101"/>
      <c r="ADU8" s="101"/>
      <c r="ADV8" s="101"/>
      <c r="ADW8" s="101"/>
      <c r="ADX8" s="101"/>
      <c r="ADY8" s="101"/>
      <c r="ADZ8" s="101"/>
      <c r="AEA8" s="101"/>
      <c r="AEB8" s="101"/>
      <c r="AEC8" s="101"/>
      <c r="AED8" s="101"/>
      <c r="AEE8" s="101"/>
      <c r="AEF8" s="101"/>
      <c r="AEG8" s="101"/>
      <c r="AEH8" s="101"/>
      <c r="AEI8" s="101"/>
      <c r="AEJ8" s="101"/>
      <c r="AEK8" s="101"/>
      <c r="AEL8" s="101"/>
      <c r="AEM8" s="101"/>
      <c r="AEN8" s="101"/>
      <c r="AEO8" s="101"/>
      <c r="AEP8" s="101"/>
      <c r="AEQ8" s="101"/>
      <c r="AER8" s="101"/>
      <c r="AES8" s="101"/>
      <c r="AET8" s="101"/>
      <c r="AEU8" s="101"/>
      <c r="AEV8" s="101"/>
      <c r="AEW8" s="101"/>
      <c r="AEX8" s="101"/>
      <c r="AEY8" s="101"/>
      <c r="AEZ8" s="101"/>
      <c r="AFA8" s="101"/>
      <c r="AFB8" s="101"/>
      <c r="AFC8" s="101"/>
      <c r="AFD8" s="101"/>
      <c r="AFE8" s="101"/>
      <c r="AFF8" s="101"/>
      <c r="AFG8" s="101"/>
      <c r="AFH8" s="101"/>
      <c r="AFI8" s="101"/>
      <c r="AFJ8" s="101"/>
      <c r="AFK8" s="101"/>
      <c r="AFL8" s="101"/>
      <c r="AFM8" s="101"/>
      <c r="AFN8" s="101"/>
      <c r="AFO8" s="101"/>
      <c r="AFP8" s="101"/>
      <c r="AFQ8" s="101"/>
      <c r="AFR8" s="101"/>
      <c r="AFS8" s="101"/>
      <c r="AFT8" s="101"/>
      <c r="AFU8" s="101"/>
      <c r="AFV8" s="101"/>
      <c r="AFW8" s="101"/>
      <c r="AFX8" s="101"/>
      <c r="AFY8" s="101"/>
      <c r="AFZ8" s="101"/>
      <c r="AGA8" s="101"/>
      <c r="AGB8" s="101"/>
      <c r="AGC8" s="101"/>
      <c r="AGD8" s="101"/>
      <c r="AGE8" s="101"/>
      <c r="AGF8" s="101"/>
      <c r="AGG8" s="101"/>
      <c r="AGH8" s="101"/>
      <c r="AGI8" s="101"/>
      <c r="AGJ8" s="101"/>
      <c r="AGK8" s="101"/>
      <c r="AGL8" s="101"/>
      <c r="AGM8" s="101"/>
      <c r="AGN8" s="101"/>
      <c r="AGO8" s="101"/>
      <c r="AGP8" s="101"/>
      <c r="AGQ8" s="101"/>
      <c r="AGR8" s="101"/>
      <c r="AGS8" s="101"/>
      <c r="AGT8" s="101"/>
      <c r="AGU8" s="101"/>
      <c r="AGV8" s="101"/>
      <c r="AGW8" s="101"/>
      <c r="AGX8" s="101"/>
      <c r="AGY8" s="101"/>
      <c r="AGZ8" s="101"/>
      <c r="AHA8" s="101"/>
      <c r="AHB8" s="101"/>
      <c r="AHC8" s="101"/>
      <c r="AHD8" s="101"/>
      <c r="AHE8" s="101"/>
      <c r="AHF8" s="101"/>
      <c r="AHG8" s="101"/>
      <c r="AHH8" s="101"/>
      <c r="AHI8" s="101"/>
      <c r="AHJ8" s="101"/>
      <c r="AHK8" s="101"/>
      <c r="AHL8" s="101"/>
      <c r="AHM8" s="101"/>
      <c r="AHN8" s="101"/>
      <c r="AHO8" s="101"/>
      <c r="AHP8" s="101"/>
      <c r="AHQ8" s="101"/>
      <c r="AHR8" s="101"/>
      <c r="AHS8" s="101"/>
      <c r="AHT8" s="101"/>
      <c r="AHU8" s="101"/>
      <c r="AHV8" s="101"/>
      <c r="AHW8" s="101"/>
      <c r="AHX8" s="101"/>
      <c r="AHY8" s="101"/>
      <c r="AHZ8" s="101"/>
      <c r="AIA8" s="101"/>
      <c r="AIB8" s="101"/>
      <c r="AIC8" s="101"/>
      <c r="AID8" s="101"/>
      <c r="AIE8" s="101"/>
      <c r="AIF8" s="101"/>
      <c r="AIG8" s="101"/>
      <c r="AIH8" s="101"/>
      <c r="AII8" s="101"/>
      <c r="AIJ8" s="101"/>
      <c r="AIK8" s="101"/>
      <c r="AIL8" s="101"/>
      <c r="AIM8" s="101"/>
      <c r="AIN8" s="101"/>
      <c r="AIO8" s="101"/>
      <c r="AIP8" s="101"/>
      <c r="AIQ8" s="101"/>
      <c r="AIR8" s="101"/>
      <c r="AIS8" s="101"/>
      <c r="AIT8" s="101"/>
      <c r="AIU8" s="101"/>
      <c r="AIV8" s="101"/>
      <c r="AIW8" s="101"/>
      <c r="AIX8" s="101"/>
      <c r="AIY8" s="101"/>
      <c r="AIZ8" s="101"/>
      <c r="AJA8" s="101"/>
      <c r="AJB8" s="101"/>
      <c r="AJC8" s="101"/>
      <c r="AJD8" s="101"/>
      <c r="AJE8" s="101"/>
      <c r="AJF8" s="101"/>
      <c r="AJG8" s="101"/>
      <c r="AJH8" s="101"/>
      <c r="AJI8" s="101"/>
      <c r="AJJ8" s="101"/>
      <c r="AJK8" s="101"/>
      <c r="AJL8" s="101"/>
      <c r="AJM8" s="101"/>
      <c r="AJN8" s="101"/>
      <c r="AJO8" s="101"/>
      <c r="AJP8" s="101"/>
      <c r="AJQ8" s="101"/>
      <c r="AJR8" s="101"/>
      <c r="AJS8" s="101"/>
      <c r="AJT8" s="101"/>
      <c r="AJU8" s="101"/>
      <c r="AJV8" s="101"/>
      <c r="AJW8" s="101"/>
      <c r="AJX8" s="101"/>
      <c r="AJY8" s="101"/>
      <c r="AJZ8" s="101"/>
      <c r="AKA8" s="101"/>
      <c r="AKB8" s="101"/>
      <c r="AKC8" s="101"/>
      <c r="AKD8" s="101"/>
      <c r="AKE8" s="101"/>
      <c r="AKF8" s="101"/>
      <c r="AKG8" s="101"/>
      <c r="AKH8" s="101"/>
      <c r="AKI8" s="101"/>
      <c r="AKJ8" s="101"/>
      <c r="AKK8" s="101"/>
      <c r="AKL8" s="101"/>
      <c r="AKM8" s="101"/>
      <c r="AKN8" s="101"/>
      <c r="AKO8" s="101"/>
      <c r="AKP8" s="101"/>
      <c r="AKQ8" s="101"/>
      <c r="AKR8" s="101"/>
      <c r="AKS8" s="101"/>
    </row>
    <row r="9" spans="1:981" x14ac:dyDescent="0.2">
      <c r="A9" s="257" t="s">
        <v>26</v>
      </c>
      <c r="B9" s="523"/>
      <c r="C9" s="259"/>
      <c r="D9" s="259"/>
      <c r="E9" s="260">
        <v>0.54</v>
      </c>
      <c r="F9" s="260">
        <v>0.93846153846153801</v>
      </c>
      <c r="G9" s="260">
        <v>0.64230769230769202</v>
      </c>
      <c r="H9" s="260">
        <v>3.5769230769230802</v>
      </c>
      <c r="I9" s="259"/>
      <c r="J9" s="260">
        <v>3.0192307692307701</v>
      </c>
      <c r="K9" s="259"/>
      <c r="L9" s="524"/>
      <c r="M9" s="260">
        <v>3.25</v>
      </c>
      <c r="N9" s="260"/>
      <c r="O9" s="403"/>
      <c r="P9" s="403"/>
      <c r="Q9" s="260">
        <v>11.7</v>
      </c>
      <c r="R9" s="260"/>
      <c r="S9" s="403"/>
      <c r="T9" s="403"/>
      <c r="U9" s="520">
        <v>1.303571428571429</v>
      </c>
      <c r="V9" s="532"/>
    </row>
    <row r="10" spans="1:981" x14ac:dyDescent="0.2">
      <c r="A10" s="266" t="s">
        <v>27</v>
      </c>
      <c r="B10" s="525"/>
      <c r="C10" s="95"/>
      <c r="D10" s="95"/>
      <c r="E10" s="96">
        <v>0</v>
      </c>
      <c r="F10" s="96">
        <v>0</v>
      </c>
      <c r="G10" s="96">
        <v>0</v>
      </c>
      <c r="H10" s="96">
        <v>0</v>
      </c>
      <c r="I10" s="95"/>
      <c r="J10" s="96">
        <v>0</v>
      </c>
      <c r="K10" s="95"/>
      <c r="L10" s="526"/>
      <c r="M10" s="96">
        <v>0</v>
      </c>
      <c r="N10" s="96"/>
      <c r="O10" s="411"/>
      <c r="P10" s="411"/>
      <c r="Q10" s="96">
        <v>0</v>
      </c>
      <c r="R10" s="96"/>
      <c r="S10" s="411"/>
      <c r="T10" s="411"/>
      <c r="U10" s="521">
        <v>0</v>
      </c>
      <c r="V10" s="518"/>
    </row>
    <row r="11" spans="1:981" x14ac:dyDescent="0.2">
      <c r="A11" s="266" t="s">
        <v>100</v>
      </c>
      <c r="B11" s="525"/>
      <c r="C11" s="95"/>
      <c r="D11" s="95"/>
      <c r="E11" s="96">
        <v>12.124000000000001</v>
      </c>
      <c r="F11" s="96">
        <v>4.7692307692307701</v>
      </c>
      <c r="G11" s="96">
        <v>5.7307692307692299</v>
      </c>
      <c r="H11" s="96">
        <v>1.4615384615384599</v>
      </c>
      <c r="I11" s="95"/>
      <c r="J11" s="96">
        <v>0.42692307692307702</v>
      </c>
      <c r="K11" s="95"/>
      <c r="L11" s="526"/>
      <c r="M11" s="96">
        <v>4.0000000000000001E-3</v>
      </c>
      <c r="N11" s="96"/>
      <c r="O11" s="411"/>
      <c r="P11" s="411"/>
      <c r="Q11" s="96">
        <v>0.12</v>
      </c>
      <c r="R11" s="96"/>
      <c r="S11" s="411"/>
      <c r="T11" s="411"/>
      <c r="U11" s="521">
        <v>0.78214285714285758</v>
      </c>
      <c r="V11" s="518"/>
    </row>
    <row r="12" spans="1:981" x14ac:dyDescent="0.2">
      <c r="A12" s="266" t="s">
        <v>322</v>
      </c>
      <c r="B12" s="525"/>
      <c r="C12" s="95"/>
      <c r="D12" s="95"/>
      <c r="E12" s="385"/>
      <c r="F12" s="385"/>
      <c r="G12" s="385"/>
      <c r="H12" s="385"/>
      <c r="I12" s="95"/>
      <c r="J12" s="385"/>
      <c r="K12" s="95"/>
      <c r="L12" s="526"/>
      <c r="M12" s="96">
        <v>0</v>
      </c>
      <c r="N12" s="96"/>
      <c r="O12" s="411"/>
      <c r="P12" s="411"/>
      <c r="Q12" s="96">
        <v>0.01</v>
      </c>
      <c r="R12" s="96"/>
      <c r="S12" s="411"/>
      <c r="T12" s="411"/>
      <c r="U12" s="521">
        <v>3.5714285714285718E-3</v>
      </c>
      <c r="V12" s="518"/>
    </row>
    <row r="13" spans="1:981" x14ac:dyDescent="0.2">
      <c r="A13" s="266" t="s">
        <v>323</v>
      </c>
      <c r="B13" s="525"/>
      <c r="C13" s="95"/>
      <c r="D13" s="95"/>
      <c r="E13" s="385"/>
      <c r="F13" s="385"/>
      <c r="G13" s="385"/>
      <c r="H13" s="385"/>
      <c r="I13" s="95"/>
      <c r="J13" s="385"/>
      <c r="K13" s="95"/>
      <c r="L13" s="526"/>
      <c r="M13" s="96">
        <v>0</v>
      </c>
      <c r="N13" s="96"/>
      <c r="O13" s="411"/>
      <c r="P13" s="411"/>
      <c r="Q13" s="96">
        <v>0.36</v>
      </c>
      <c r="R13" s="96"/>
      <c r="S13" s="411"/>
      <c r="T13" s="411"/>
      <c r="U13" s="521">
        <v>0</v>
      </c>
      <c r="V13" s="518"/>
    </row>
    <row r="14" spans="1:981" x14ac:dyDescent="0.2">
      <c r="A14" s="266" t="s">
        <v>101</v>
      </c>
      <c r="B14" s="525"/>
      <c r="C14" s="95"/>
      <c r="D14" s="95"/>
      <c r="E14" s="96">
        <v>0.30399999999999999</v>
      </c>
      <c r="F14" s="96">
        <v>0.484615384615385</v>
      </c>
      <c r="G14" s="96">
        <v>0.142307692307692</v>
      </c>
      <c r="H14" s="96">
        <v>0.85384615384615403</v>
      </c>
      <c r="I14" s="95"/>
      <c r="J14" s="96">
        <v>0.21153846153846101</v>
      </c>
      <c r="K14" s="95"/>
      <c r="L14" s="526"/>
      <c r="M14" s="96">
        <v>1.1599999999999999</v>
      </c>
      <c r="N14" s="96"/>
      <c r="O14" s="411"/>
      <c r="P14" s="411"/>
      <c r="Q14" s="96">
        <v>6.43</v>
      </c>
      <c r="R14" s="96"/>
      <c r="S14" s="411"/>
      <c r="T14" s="411"/>
      <c r="U14" s="521">
        <v>3.1678571428571409</v>
      </c>
      <c r="V14" s="518"/>
    </row>
    <row r="15" spans="1:981" x14ac:dyDescent="0.2">
      <c r="A15" s="269" t="s">
        <v>17</v>
      </c>
      <c r="B15" s="527"/>
      <c r="C15" s="271"/>
      <c r="D15" s="271"/>
      <c r="E15" s="272">
        <v>12.571999999999999</v>
      </c>
      <c r="F15" s="272">
        <v>5.7730769230769203</v>
      </c>
      <c r="G15" s="272">
        <v>6.3461538461538503</v>
      </c>
      <c r="H15" s="272">
        <v>4.8076923076923102</v>
      </c>
      <c r="I15" s="271"/>
      <c r="J15" s="272">
        <v>7.0615384615384604</v>
      </c>
      <c r="K15" s="271"/>
      <c r="L15" s="528"/>
      <c r="M15" s="272">
        <v>3.29</v>
      </c>
      <c r="N15" s="272">
        <v>43.19</v>
      </c>
      <c r="O15" s="429"/>
      <c r="P15" s="429"/>
      <c r="Q15" s="272">
        <v>11.77</v>
      </c>
      <c r="R15" s="272">
        <v>62.01</v>
      </c>
      <c r="S15" s="429"/>
      <c r="T15" s="429"/>
      <c r="U15" s="522">
        <v>2.0928571428571439</v>
      </c>
      <c r="V15" s="519">
        <v>53.253571428571426</v>
      </c>
    </row>
    <row r="16" spans="1:981" x14ac:dyDescent="0.2">
      <c r="C16" s="95"/>
      <c r="D16" s="95"/>
      <c r="E16" s="96"/>
      <c r="F16" s="96"/>
      <c r="G16" s="96"/>
      <c r="H16" s="96"/>
      <c r="I16" s="95"/>
      <c r="J16" s="96"/>
      <c r="K16" s="102"/>
      <c r="L16" s="98"/>
      <c r="M16" s="96"/>
    </row>
    <row r="17" spans="1:24" s="86" customFormat="1" x14ac:dyDescent="0.2">
      <c r="A17" s="86" t="s">
        <v>104</v>
      </c>
      <c r="B17" s="88"/>
      <c r="C17" s="89"/>
      <c r="D17" s="89"/>
      <c r="E17" s="90"/>
      <c r="F17" s="90"/>
      <c r="G17" s="90"/>
      <c r="H17" s="90"/>
      <c r="I17" s="89"/>
      <c r="J17" s="90"/>
      <c r="K17" s="89"/>
      <c r="L17" s="89"/>
      <c r="O17" s="89"/>
      <c r="P17" s="89"/>
      <c r="Q17" s="90"/>
      <c r="R17" s="90"/>
      <c r="S17" s="89"/>
      <c r="T17" s="89"/>
      <c r="U17" s="90"/>
      <c r="V17" s="90"/>
      <c r="W17" s="90"/>
      <c r="X17" s="90"/>
    </row>
    <row r="18" spans="1:24" s="86" customFormat="1" x14ac:dyDescent="0.2">
      <c r="B18" s="88"/>
      <c r="C18" s="89"/>
      <c r="D18" s="89"/>
      <c r="E18" s="90"/>
      <c r="F18" s="90"/>
      <c r="G18" s="90"/>
      <c r="H18" s="90"/>
      <c r="I18" s="89"/>
      <c r="J18" s="90"/>
      <c r="K18" s="89"/>
      <c r="L18" s="89"/>
      <c r="O18" s="89"/>
      <c r="P18" s="89"/>
      <c r="Q18" s="90"/>
      <c r="R18" s="90"/>
      <c r="S18" s="89"/>
      <c r="T18" s="89"/>
      <c r="U18" s="90"/>
      <c r="V18" s="90"/>
      <c r="W18" s="90"/>
      <c r="X18" s="90"/>
    </row>
    <row r="19" spans="1:24" s="86" customFormat="1" x14ac:dyDescent="0.2">
      <c r="A19" s="86" t="s">
        <v>1395</v>
      </c>
      <c r="B19" s="88"/>
      <c r="C19" s="89"/>
      <c r="D19" s="89"/>
      <c r="E19" s="90"/>
      <c r="F19" s="90"/>
      <c r="G19" s="90"/>
      <c r="H19" s="90"/>
      <c r="I19" s="89"/>
      <c r="J19" s="90"/>
      <c r="K19" s="89"/>
      <c r="L19" s="89"/>
      <c r="O19" s="89"/>
      <c r="P19" s="89"/>
      <c r="Q19" s="90"/>
      <c r="R19" s="90"/>
      <c r="S19" s="89"/>
      <c r="T19" s="89"/>
      <c r="U19" s="90"/>
      <c r="V19" s="90"/>
      <c r="W19" s="90"/>
      <c r="X19" s="90"/>
    </row>
    <row r="20" spans="1:24" x14ac:dyDescent="0.2">
      <c r="A20" s="257" t="s">
        <v>106</v>
      </c>
      <c r="B20" s="258" t="s">
        <v>438</v>
      </c>
      <c r="C20" s="261"/>
      <c r="D20" s="261"/>
      <c r="E20" s="264"/>
      <c r="F20" s="264"/>
      <c r="G20" s="264">
        <v>1</v>
      </c>
      <c r="H20" s="264">
        <v>3</v>
      </c>
      <c r="I20" s="261"/>
      <c r="J20" s="264"/>
      <c r="K20" s="261"/>
      <c r="L20" s="262"/>
      <c r="M20" s="264">
        <v>1</v>
      </c>
      <c r="N20" s="264">
        <v>2</v>
      </c>
      <c r="O20" s="263"/>
      <c r="P20" s="263"/>
      <c r="Q20" s="264">
        <v>4</v>
      </c>
      <c r="R20" s="264">
        <v>1</v>
      </c>
      <c r="S20" s="263"/>
      <c r="T20" s="263"/>
      <c r="U20" s="264"/>
      <c r="V20" s="281"/>
    </row>
    <row r="21" spans="1:24" x14ac:dyDescent="0.2">
      <c r="A21" s="266" t="s">
        <v>214</v>
      </c>
      <c r="B21" s="87" t="s">
        <v>495</v>
      </c>
      <c r="C21" s="102"/>
      <c r="D21" s="102"/>
      <c r="I21" s="102"/>
      <c r="J21" s="27">
        <v>5</v>
      </c>
      <c r="K21" s="102"/>
      <c r="L21" s="103"/>
      <c r="M21" s="27">
        <v>3</v>
      </c>
      <c r="N21" s="27">
        <v>12</v>
      </c>
      <c r="Q21" s="27">
        <v>12</v>
      </c>
      <c r="R21" s="27">
        <v>11</v>
      </c>
      <c r="U21" s="27">
        <v>11</v>
      </c>
      <c r="V21" s="267">
        <v>15</v>
      </c>
    </row>
    <row r="22" spans="1:24" x14ac:dyDescent="0.2">
      <c r="A22" s="393" t="s">
        <v>105</v>
      </c>
      <c r="B22" s="106" t="s">
        <v>1391</v>
      </c>
      <c r="C22" s="102"/>
      <c r="D22" s="102"/>
      <c r="E22" s="100">
        <v>8</v>
      </c>
      <c r="F22" s="100">
        <v>11</v>
      </c>
      <c r="G22" s="100">
        <v>8</v>
      </c>
      <c r="H22" s="100">
        <v>15</v>
      </c>
      <c r="I22" s="102"/>
      <c r="J22" s="100">
        <v>11</v>
      </c>
      <c r="K22" s="102"/>
      <c r="L22" s="103"/>
      <c r="M22" s="27">
        <v>1</v>
      </c>
      <c r="N22" s="27">
        <v>4</v>
      </c>
      <c r="Q22" s="27">
        <v>10</v>
      </c>
      <c r="R22" s="27">
        <v>5</v>
      </c>
      <c r="U22" s="27">
        <v>17</v>
      </c>
      <c r="V22" s="267">
        <v>4</v>
      </c>
    </row>
    <row r="23" spans="1:24" x14ac:dyDescent="0.2">
      <c r="A23" s="269" t="s">
        <v>36</v>
      </c>
      <c r="B23" s="270" t="s">
        <v>37</v>
      </c>
      <c r="C23" s="273"/>
      <c r="D23" s="273"/>
      <c r="E23" s="276"/>
      <c r="F23" s="276"/>
      <c r="G23" s="276"/>
      <c r="H23" s="276">
        <v>1</v>
      </c>
      <c r="I23" s="273"/>
      <c r="J23" s="276"/>
      <c r="K23" s="273"/>
      <c r="L23" s="274"/>
      <c r="M23" s="276"/>
      <c r="N23" s="276"/>
      <c r="O23" s="275"/>
      <c r="P23" s="275"/>
      <c r="Q23" s="276">
        <v>6</v>
      </c>
      <c r="R23" s="276"/>
      <c r="S23" s="275"/>
      <c r="T23" s="275"/>
      <c r="U23" s="276">
        <v>1</v>
      </c>
      <c r="V23" s="277">
        <v>0</v>
      </c>
    </row>
    <row r="24" spans="1:24" s="86" customFormat="1" x14ac:dyDescent="0.2">
      <c r="A24" s="86" t="s">
        <v>1411</v>
      </c>
      <c r="B24" s="88"/>
      <c r="C24" s="109"/>
      <c r="D24" s="109"/>
      <c r="E24" s="90">
        <f>COUNT(E20:E23)</f>
        <v>1</v>
      </c>
      <c r="F24" s="90">
        <f t="shared" ref="F24:V24" si="0">COUNT(F20:F23)</f>
        <v>1</v>
      </c>
      <c r="G24" s="90">
        <f t="shared" si="0"/>
        <v>2</v>
      </c>
      <c r="H24" s="90">
        <f t="shared" si="0"/>
        <v>3</v>
      </c>
      <c r="I24" s="89"/>
      <c r="J24" s="90">
        <f t="shared" si="0"/>
        <v>2</v>
      </c>
      <c r="K24" s="89"/>
      <c r="L24" s="89"/>
      <c r="M24" s="90">
        <f t="shared" si="0"/>
        <v>3</v>
      </c>
      <c r="N24" s="90">
        <f t="shared" si="0"/>
        <v>3</v>
      </c>
      <c r="O24" s="89"/>
      <c r="P24" s="89"/>
      <c r="Q24" s="90">
        <f t="shared" si="0"/>
        <v>4</v>
      </c>
      <c r="R24" s="90">
        <f t="shared" si="0"/>
        <v>3</v>
      </c>
      <c r="S24" s="89"/>
      <c r="T24" s="89"/>
      <c r="U24" s="90">
        <f t="shared" si="0"/>
        <v>3</v>
      </c>
      <c r="V24" s="90">
        <f t="shared" si="0"/>
        <v>3</v>
      </c>
      <c r="W24" s="90"/>
      <c r="X24" s="90"/>
    </row>
    <row r="25" spans="1:24" x14ac:dyDescent="0.2">
      <c r="A25" s="101"/>
      <c r="B25" s="106"/>
      <c r="C25" s="102"/>
      <c r="D25" s="102"/>
      <c r="E25" s="100"/>
      <c r="F25" s="100"/>
      <c r="G25" s="100"/>
      <c r="H25" s="100"/>
      <c r="I25" s="102"/>
      <c r="J25" s="100"/>
      <c r="K25" s="102"/>
      <c r="L25" s="103"/>
    </row>
    <row r="26" spans="1:24" x14ac:dyDescent="0.2">
      <c r="A26" s="86" t="s">
        <v>1637</v>
      </c>
      <c r="B26" s="106"/>
      <c r="C26" s="102"/>
      <c r="D26" s="102"/>
      <c r="E26" s="100"/>
      <c r="F26" s="100"/>
      <c r="G26" s="100"/>
      <c r="H26" s="100"/>
      <c r="I26" s="102"/>
      <c r="J26" s="100"/>
      <c r="K26" s="102"/>
      <c r="L26" s="103"/>
    </row>
    <row r="27" spans="1:24" x14ac:dyDescent="0.2">
      <c r="A27" s="101"/>
      <c r="B27" s="106"/>
      <c r="C27" s="102"/>
      <c r="D27" s="102"/>
      <c r="E27" s="100"/>
      <c r="F27" s="100"/>
      <c r="G27" s="100"/>
      <c r="H27" s="100"/>
      <c r="I27" s="102"/>
      <c r="J27" s="100"/>
      <c r="K27" s="102"/>
      <c r="L27" s="103"/>
    </row>
    <row r="28" spans="1:24" x14ac:dyDescent="0.2">
      <c r="A28" s="86" t="s">
        <v>1657</v>
      </c>
      <c r="B28" s="106"/>
      <c r="C28" s="102"/>
      <c r="D28" s="102"/>
      <c r="E28" s="100"/>
      <c r="F28" s="100"/>
      <c r="G28" s="100"/>
      <c r="H28" s="100"/>
      <c r="I28" s="102"/>
      <c r="J28" s="100"/>
      <c r="K28" s="102"/>
      <c r="L28" s="103"/>
      <c r="X28" s="90" t="s">
        <v>1660</v>
      </c>
    </row>
    <row r="29" spans="1:24" x14ac:dyDescent="0.2">
      <c r="A29" s="257" t="s">
        <v>226</v>
      </c>
      <c r="B29" s="258" t="s">
        <v>337</v>
      </c>
      <c r="C29" s="261"/>
      <c r="D29" s="261"/>
      <c r="E29" s="264"/>
      <c r="F29" s="264"/>
      <c r="G29" s="264"/>
      <c r="H29" s="264"/>
      <c r="I29" s="261"/>
      <c r="J29" s="264">
        <v>2</v>
      </c>
      <c r="K29" s="261"/>
      <c r="L29" s="262"/>
      <c r="M29" s="264"/>
      <c r="N29" s="264"/>
      <c r="O29" s="263"/>
      <c r="P29" s="263"/>
      <c r="Q29" s="264"/>
      <c r="R29" s="264"/>
      <c r="S29" s="263"/>
      <c r="T29" s="263"/>
      <c r="U29" s="264"/>
      <c r="V29" s="281"/>
    </row>
    <row r="30" spans="1:24" x14ac:dyDescent="0.2">
      <c r="A30" s="266" t="s">
        <v>134</v>
      </c>
      <c r="B30" s="87" t="s">
        <v>334</v>
      </c>
      <c r="C30" s="102"/>
      <c r="D30" s="102"/>
      <c r="I30" s="102"/>
      <c r="J30" s="27">
        <v>1</v>
      </c>
      <c r="K30" s="102"/>
      <c r="L30" s="103"/>
      <c r="Q30" s="27">
        <v>1</v>
      </c>
      <c r="V30" s="267"/>
      <c r="X30" s="27" t="s">
        <v>1659</v>
      </c>
    </row>
    <row r="31" spans="1:24" x14ac:dyDescent="0.2">
      <c r="A31" s="266" t="s">
        <v>22</v>
      </c>
      <c r="B31" s="87" t="s">
        <v>87</v>
      </c>
      <c r="C31" s="102"/>
      <c r="D31" s="102"/>
      <c r="I31" s="102"/>
      <c r="J31" s="27">
        <v>1</v>
      </c>
      <c r="K31" s="102"/>
      <c r="L31" s="103"/>
      <c r="Q31" s="27">
        <v>1</v>
      </c>
      <c r="V31" s="267"/>
      <c r="X31" s="27" t="s">
        <v>1663</v>
      </c>
    </row>
    <row r="32" spans="1:24" x14ac:dyDescent="0.2">
      <c r="A32" s="266" t="s">
        <v>31</v>
      </c>
      <c r="B32" s="87" t="s">
        <v>327</v>
      </c>
      <c r="C32" s="102"/>
      <c r="D32" s="102"/>
      <c r="G32" s="27">
        <v>1</v>
      </c>
      <c r="I32" s="102"/>
      <c r="K32" s="102"/>
      <c r="L32" s="103"/>
      <c r="Q32" s="27">
        <v>2</v>
      </c>
      <c r="V32" s="267"/>
      <c r="X32" s="27" t="s">
        <v>1659</v>
      </c>
    </row>
    <row r="33" spans="1:24" x14ac:dyDescent="0.2">
      <c r="A33" s="266" t="s">
        <v>6</v>
      </c>
      <c r="B33" s="87" t="s">
        <v>441</v>
      </c>
      <c r="C33" s="102"/>
      <c r="D33" s="102"/>
      <c r="I33" s="102"/>
      <c r="K33" s="102"/>
      <c r="L33" s="103"/>
      <c r="Q33" s="27">
        <v>1</v>
      </c>
      <c r="V33" s="267"/>
      <c r="X33" s="27" t="s">
        <v>1659</v>
      </c>
    </row>
    <row r="34" spans="1:24" x14ac:dyDescent="0.2">
      <c r="A34" s="266" t="s">
        <v>20</v>
      </c>
      <c r="B34" s="87" t="s">
        <v>319</v>
      </c>
      <c r="C34" s="102"/>
      <c r="D34" s="102"/>
      <c r="I34" s="102"/>
      <c r="K34" s="102"/>
      <c r="L34" s="103"/>
      <c r="Q34" s="27">
        <v>1</v>
      </c>
      <c r="V34" s="267"/>
      <c r="X34" s="27" t="s">
        <v>1659</v>
      </c>
    </row>
    <row r="35" spans="1:24" x14ac:dyDescent="0.2">
      <c r="A35" s="266" t="s">
        <v>471</v>
      </c>
      <c r="B35" s="87" t="s">
        <v>472</v>
      </c>
      <c r="C35" s="102"/>
      <c r="D35" s="102"/>
      <c r="I35" s="102"/>
      <c r="K35" s="102"/>
      <c r="L35" s="103"/>
      <c r="Q35" s="27">
        <v>2</v>
      </c>
      <c r="V35" s="267"/>
    </row>
    <row r="36" spans="1:24" x14ac:dyDescent="0.2">
      <c r="A36" s="266" t="s">
        <v>43</v>
      </c>
      <c r="B36" s="87" t="s">
        <v>520</v>
      </c>
      <c r="C36" s="102"/>
      <c r="D36" s="102"/>
      <c r="I36" s="102"/>
      <c r="J36" s="27">
        <v>6</v>
      </c>
      <c r="K36" s="102"/>
      <c r="L36" s="103"/>
      <c r="N36" s="27">
        <v>6</v>
      </c>
      <c r="Q36" s="27">
        <v>5</v>
      </c>
      <c r="R36" s="27">
        <v>8</v>
      </c>
      <c r="U36" s="27">
        <v>4</v>
      </c>
      <c r="V36" s="267">
        <v>6</v>
      </c>
      <c r="X36" s="27" t="s">
        <v>1659</v>
      </c>
    </row>
    <row r="37" spans="1:24" x14ac:dyDescent="0.2">
      <c r="A37" s="393" t="s">
        <v>7</v>
      </c>
      <c r="B37" s="106" t="s">
        <v>1806</v>
      </c>
      <c r="C37" s="102"/>
      <c r="D37" s="102"/>
      <c r="E37" s="100">
        <v>8</v>
      </c>
      <c r="F37" s="100">
        <v>8</v>
      </c>
      <c r="G37" s="100">
        <v>13</v>
      </c>
      <c r="H37" s="100">
        <v>15</v>
      </c>
      <c r="I37" s="102"/>
      <c r="J37" s="100">
        <v>11</v>
      </c>
      <c r="K37" s="102"/>
      <c r="L37" s="103"/>
      <c r="M37" s="27">
        <v>10</v>
      </c>
      <c r="Q37" s="27">
        <v>12</v>
      </c>
      <c r="U37" s="27">
        <v>13</v>
      </c>
      <c r="V37" s="267"/>
      <c r="X37" s="27" t="s">
        <v>1659</v>
      </c>
    </row>
    <row r="38" spans="1:24" x14ac:dyDescent="0.2">
      <c r="A38" s="266" t="s">
        <v>15</v>
      </c>
      <c r="B38" s="87" t="s">
        <v>440</v>
      </c>
      <c r="C38" s="102"/>
      <c r="D38" s="102"/>
      <c r="F38" s="27">
        <v>2</v>
      </c>
      <c r="I38" s="102"/>
      <c r="K38" s="102"/>
      <c r="L38" s="103"/>
      <c r="M38" s="27">
        <v>2</v>
      </c>
      <c r="Q38" s="27">
        <v>5</v>
      </c>
      <c r="U38" s="27">
        <v>2</v>
      </c>
      <c r="V38" s="267"/>
      <c r="X38" s="27" t="s">
        <v>1659</v>
      </c>
    </row>
    <row r="39" spans="1:24" x14ac:dyDescent="0.2">
      <c r="A39" s="266" t="s">
        <v>28</v>
      </c>
      <c r="B39" s="87" t="s">
        <v>332</v>
      </c>
      <c r="C39" s="102"/>
      <c r="D39" s="102"/>
      <c r="F39" s="27">
        <v>1</v>
      </c>
      <c r="G39" s="27">
        <v>1</v>
      </c>
      <c r="I39" s="102"/>
      <c r="J39" s="27">
        <v>1</v>
      </c>
      <c r="K39" s="102"/>
      <c r="L39" s="103"/>
      <c r="Q39" s="27">
        <v>1</v>
      </c>
      <c r="U39" s="27">
        <v>1</v>
      </c>
      <c r="V39" s="267"/>
      <c r="X39" s="27" t="s">
        <v>1659</v>
      </c>
    </row>
    <row r="40" spans="1:24" x14ac:dyDescent="0.2">
      <c r="A40" s="266" t="s">
        <v>11</v>
      </c>
      <c r="B40" s="87" t="s">
        <v>47</v>
      </c>
      <c r="C40" s="102"/>
      <c r="D40" s="102"/>
      <c r="I40" s="102"/>
      <c r="J40" s="27">
        <v>2</v>
      </c>
      <c r="K40" s="102"/>
      <c r="L40" s="103"/>
      <c r="Q40" s="27">
        <v>2</v>
      </c>
      <c r="U40" s="27">
        <v>1</v>
      </c>
      <c r="V40" s="267"/>
    </row>
    <row r="41" spans="1:24" x14ac:dyDescent="0.2">
      <c r="A41" s="266" t="s">
        <v>8</v>
      </c>
      <c r="B41" s="87" t="s">
        <v>336</v>
      </c>
      <c r="C41" s="102"/>
      <c r="D41" s="102"/>
      <c r="H41" s="27">
        <v>1</v>
      </c>
      <c r="I41" s="102"/>
      <c r="K41" s="102"/>
      <c r="L41" s="103"/>
      <c r="Q41" s="27">
        <v>1</v>
      </c>
      <c r="U41" s="27">
        <v>6</v>
      </c>
      <c r="V41" s="267"/>
      <c r="X41" s="27" t="s">
        <v>1659</v>
      </c>
    </row>
    <row r="42" spans="1:24" x14ac:dyDescent="0.2">
      <c r="A42" s="266" t="s">
        <v>138</v>
      </c>
      <c r="B42" s="87" t="s">
        <v>339</v>
      </c>
      <c r="C42" s="102"/>
      <c r="D42" s="102"/>
      <c r="I42" s="102"/>
      <c r="K42" s="102"/>
      <c r="L42" s="103"/>
      <c r="Q42" s="27">
        <v>8</v>
      </c>
      <c r="U42" s="27">
        <v>1</v>
      </c>
      <c r="V42" s="267"/>
      <c r="X42" s="27" t="s">
        <v>1659</v>
      </c>
    </row>
    <row r="43" spans="1:24" x14ac:dyDescent="0.2">
      <c r="A43" s="266" t="s">
        <v>9</v>
      </c>
      <c r="B43" s="87" t="s">
        <v>442</v>
      </c>
      <c r="C43" s="102"/>
      <c r="D43" s="102"/>
      <c r="F43" s="27">
        <v>1</v>
      </c>
      <c r="G43" s="27">
        <v>1</v>
      </c>
      <c r="H43" s="27">
        <v>2</v>
      </c>
      <c r="I43" s="102"/>
      <c r="J43" s="27">
        <v>2</v>
      </c>
      <c r="K43" s="102"/>
      <c r="L43" s="103"/>
      <c r="U43" s="27">
        <v>7</v>
      </c>
      <c r="V43" s="267"/>
      <c r="X43" s="27" t="s">
        <v>1659</v>
      </c>
    </row>
    <row r="44" spans="1:24" x14ac:dyDescent="0.2">
      <c r="A44" s="284" t="s">
        <v>278</v>
      </c>
      <c r="B44" s="87" t="s">
        <v>949</v>
      </c>
      <c r="U44" s="27">
        <v>1</v>
      </c>
      <c r="V44" s="267"/>
      <c r="W44" s="26"/>
      <c r="X44" s="27" t="s">
        <v>1659</v>
      </c>
    </row>
    <row r="45" spans="1:24" x14ac:dyDescent="0.2">
      <c r="A45" s="284" t="s">
        <v>1533</v>
      </c>
      <c r="B45" s="87" t="s">
        <v>1144</v>
      </c>
      <c r="U45" s="27">
        <v>1</v>
      </c>
      <c r="V45" s="267"/>
      <c r="W45" s="26"/>
    </row>
    <row r="46" spans="1:24" x14ac:dyDescent="0.2">
      <c r="A46" s="285" t="s">
        <v>1357</v>
      </c>
      <c r="B46" s="270" t="s">
        <v>1615</v>
      </c>
      <c r="C46" s="275"/>
      <c r="D46" s="275"/>
      <c r="E46" s="276"/>
      <c r="F46" s="276"/>
      <c r="G46" s="276"/>
      <c r="H46" s="276"/>
      <c r="I46" s="275"/>
      <c r="J46" s="276"/>
      <c r="K46" s="275"/>
      <c r="L46" s="275"/>
      <c r="M46" s="276"/>
      <c r="N46" s="276"/>
      <c r="O46" s="275"/>
      <c r="P46" s="275"/>
      <c r="Q46" s="276"/>
      <c r="R46" s="276"/>
      <c r="S46" s="275"/>
      <c r="T46" s="275"/>
      <c r="U46" s="276">
        <v>1</v>
      </c>
      <c r="V46" s="277"/>
      <c r="W46" s="26"/>
      <c r="X46" s="27" t="s">
        <v>1659</v>
      </c>
    </row>
    <row r="47" spans="1:24" s="86" customFormat="1" x14ac:dyDescent="0.2">
      <c r="A47" s="86" t="s">
        <v>1411</v>
      </c>
      <c r="B47" s="88"/>
      <c r="C47" s="89"/>
      <c r="D47" s="89"/>
      <c r="E47" s="90">
        <f>COUNT(E29:E46)</f>
        <v>1</v>
      </c>
      <c r="F47" s="90">
        <f>COUNT(F29:F46)</f>
        <v>4</v>
      </c>
      <c r="G47" s="90">
        <f>COUNT(G29:G46)</f>
        <v>4</v>
      </c>
      <c r="H47" s="90">
        <f>COUNT(H29:H46)</f>
        <v>3</v>
      </c>
      <c r="I47" s="89"/>
      <c r="J47" s="90">
        <f>COUNT(J29:J46)</f>
        <v>8</v>
      </c>
      <c r="K47" s="89"/>
      <c r="L47" s="89"/>
      <c r="M47" s="90">
        <f>COUNT(M29:M46)</f>
        <v>2</v>
      </c>
      <c r="N47" s="90">
        <f>COUNT(N29:N46)</f>
        <v>1</v>
      </c>
      <c r="O47" s="89"/>
      <c r="P47" s="89"/>
      <c r="Q47" s="90">
        <f>COUNT(Q29:Q46)</f>
        <v>13</v>
      </c>
      <c r="R47" s="90">
        <f>COUNT(R29:R46)</f>
        <v>1</v>
      </c>
      <c r="S47" s="89"/>
      <c r="T47" s="89"/>
      <c r="U47" s="90">
        <f>COUNT(U29:U46)</f>
        <v>11</v>
      </c>
      <c r="V47" s="90">
        <f>COUNT(V29:V46)</f>
        <v>1</v>
      </c>
      <c r="X47" s="27"/>
    </row>
    <row r="48" spans="1:24" x14ac:dyDescent="0.2">
      <c r="A48" s="101"/>
      <c r="B48" s="106"/>
      <c r="C48" s="102"/>
      <c r="D48" s="102"/>
      <c r="E48" s="100"/>
      <c r="F48" s="100"/>
      <c r="G48" s="100"/>
      <c r="H48" s="100"/>
      <c r="I48" s="102"/>
      <c r="J48" s="100"/>
      <c r="K48" s="102"/>
      <c r="L48" s="103"/>
    </row>
    <row r="49" spans="1:24" s="86" customFormat="1" x14ac:dyDescent="0.2">
      <c r="A49" s="86" t="s">
        <v>1658</v>
      </c>
      <c r="B49" s="88"/>
      <c r="C49" s="89"/>
      <c r="D49" s="89"/>
      <c r="E49" s="90"/>
      <c r="F49" s="90"/>
      <c r="G49" s="90"/>
      <c r="H49" s="90"/>
      <c r="I49" s="89"/>
      <c r="J49" s="90"/>
      <c r="K49" s="89"/>
      <c r="L49" s="89"/>
      <c r="O49" s="89"/>
      <c r="P49" s="89"/>
      <c r="Q49" s="90"/>
      <c r="R49" s="90"/>
      <c r="S49" s="89"/>
      <c r="T49" s="89"/>
      <c r="U49" s="27"/>
      <c r="V49" s="27"/>
      <c r="W49" s="27"/>
      <c r="X49" s="90" t="s">
        <v>1660</v>
      </c>
    </row>
    <row r="50" spans="1:24" x14ac:dyDescent="0.2">
      <c r="A50" s="257" t="s">
        <v>225</v>
      </c>
      <c r="B50" s="258" t="s">
        <v>473</v>
      </c>
      <c r="C50" s="261"/>
      <c r="D50" s="261"/>
      <c r="E50" s="264"/>
      <c r="F50" s="264"/>
      <c r="G50" s="264"/>
      <c r="H50" s="264">
        <v>1</v>
      </c>
      <c r="I50" s="261"/>
      <c r="J50" s="264"/>
      <c r="K50" s="261"/>
      <c r="L50" s="262"/>
      <c r="M50" s="264"/>
      <c r="N50" s="264"/>
      <c r="O50" s="263"/>
      <c r="P50" s="263"/>
      <c r="Q50" s="264"/>
      <c r="R50" s="264"/>
      <c r="S50" s="263"/>
      <c r="T50" s="263"/>
      <c r="U50" s="264"/>
      <c r="V50" s="281"/>
    </row>
    <row r="51" spans="1:24" x14ac:dyDescent="0.2">
      <c r="A51" s="266" t="s">
        <v>255</v>
      </c>
      <c r="B51" s="87" t="s">
        <v>662</v>
      </c>
      <c r="C51" s="102"/>
      <c r="D51" s="102"/>
      <c r="H51" s="27">
        <v>1</v>
      </c>
      <c r="I51" s="102"/>
      <c r="K51" s="102"/>
      <c r="L51" s="103"/>
      <c r="V51" s="267"/>
      <c r="X51" s="27" t="s">
        <v>1659</v>
      </c>
    </row>
    <row r="52" spans="1:24" x14ac:dyDescent="0.2">
      <c r="A52" s="266" t="s">
        <v>259</v>
      </c>
      <c r="B52" s="87" t="s">
        <v>640</v>
      </c>
      <c r="C52" s="102"/>
      <c r="D52" s="102"/>
      <c r="H52" s="27">
        <v>1</v>
      </c>
      <c r="I52" s="102"/>
      <c r="J52" s="27">
        <v>1</v>
      </c>
      <c r="K52" s="102"/>
      <c r="L52" s="103"/>
      <c r="V52" s="267"/>
      <c r="X52" s="27" t="s">
        <v>1665</v>
      </c>
    </row>
    <row r="53" spans="1:24" x14ac:dyDescent="0.2">
      <c r="A53" s="266" t="s">
        <v>666</v>
      </c>
      <c r="B53" s="87" t="s">
        <v>658</v>
      </c>
      <c r="C53" s="102"/>
      <c r="D53" s="102"/>
      <c r="I53" s="102"/>
      <c r="J53" s="27">
        <v>1</v>
      </c>
      <c r="K53" s="102"/>
      <c r="L53" s="103"/>
      <c r="V53" s="267"/>
      <c r="X53" s="27" t="s">
        <v>1661</v>
      </c>
    </row>
    <row r="54" spans="1:24" x14ac:dyDescent="0.2">
      <c r="A54" s="266" t="s">
        <v>665</v>
      </c>
      <c r="B54" s="87" t="s">
        <v>664</v>
      </c>
      <c r="C54" s="102"/>
      <c r="D54" s="102"/>
      <c r="I54" s="102"/>
      <c r="J54" s="27">
        <v>1</v>
      </c>
      <c r="K54" s="102"/>
      <c r="L54" s="103"/>
      <c r="V54" s="267"/>
      <c r="X54" s="27" t="s">
        <v>1662</v>
      </c>
    </row>
    <row r="55" spans="1:24" x14ac:dyDescent="0.2">
      <c r="A55" s="266" t="s">
        <v>130</v>
      </c>
      <c r="B55" s="87" t="s">
        <v>349</v>
      </c>
      <c r="C55" s="102"/>
      <c r="D55" s="102"/>
      <c r="I55" s="102"/>
      <c r="J55" s="27">
        <v>1</v>
      </c>
      <c r="K55" s="102"/>
      <c r="L55" s="103"/>
      <c r="V55" s="267"/>
      <c r="X55" s="27" t="s">
        <v>1659</v>
      </c>
    </row>
    <row r="56" spans="1:24" x14ac:dyDescent="0.2">
      <c r="A56" s="266" t="s">
        <v>283</v>
      </c>
      <c r="B56" s="87" t="s">
        <v>369</v>
      </c>
      <c r="C56" s="102"/>
      <c r="D56" s="102"/>
      <c r="I56" s="102"/>
      <c r="J56" s="27">
        <v>1</v>
      </c>
      <c r="K56" s="102"/>
      <c r="L56" s="103"/>
      <c r="V56" s="267"/>
      <c r="X56" s="27" t="s">
        <v>1659</v>
      </c>
    </row>
    <row r="57" spans="1:24" x14ac:dyDescent="0.2">
      <c r="A57" s="266" t="s">
        <v>541</v>
      </c>
      <c r="B57" s="87" t="s">
        <v>546</v>
      </c>
      <c r="C57" s="102"/>
      <c r="D57" s="102"/>
      <c r="I57" s="102"/>
      <c r="J57" s="27">
        <v>1</v>
      </c>
      <c r="K57" s="102"/>
      <c r="L57" s="103"/>
      <c r="V57" s="267"/>
      <c r="X57" s="27" t="s">
        <v>1662</v>
      </c>
    </row>
    <row r="58" spans="1:24" x14ac:dyDescent="0.2">
      <c r="A58" s="266" t="s">
        <v>59</v>
      </c>
      <c r="B58" s="87" t="s">
        <v>60</v>
      </c>
      <c r="C58" s="102"/>
      <c r="D58" s="102"/>
      <c r="I58" s="102"/>
      <c r="J58" s="27">
        <v>1</v>
      </c>
      <c r="K58" s="102"/>
      <c r="L58" s="103"/>
      <c r="V58" s="267"/>
      <c r="X58" s="27" t="s">
        <v>1667</v>
      </c>
    </row>
    <row r="59" spans="1:24" x14ac:dyDescent="0.2">
      <c r="A59" s="266" t="s">
        <v>228</v>
      </c>
      <c r="B59" s="87" t="s">
        <v>610</v>
      </c>
      <c r="C59" s="102"/>
      <c r="D59" s="102"/>
      <c r="I59" s="102"/>
      <c r="J59" s="27">
        <v>1</v>
      </c>
      <c r="K59" s="102"/>
      <c r="L59" s="103"/>
      <c r="V59" s="267"/>
      <c r="X59" s="27" t="s">
        <v>1661</v>
      </c>
    </row>
    <row r="60" spans="1:24" x14ac:dyDescent="0.2">
      <c r="A60" s="266" t="s">
        <v>301</v>
      </c>
      <c r="B60" s="87" t="s">
        <v>451</v>
      </c>
      <c r="C60" s="102"/>
      <c r="D60" s="102"/>
      <c r="I60" s="102"/>
      <c r="J60" s="27">
        <v>2</v>
      </c>
      <c r="K60" s="102"/>
      <c r="L60" s="103"/>
      <c r="V60" s="267"/>
      <c r="X60" s="27" t="s">
        <v>1668</v>
      </c>
    </row>
    <row r="61" spans="1:24" x14ac:dyDescent="0.2">
      <c r="A61" s="266" t="s">
        <v>407</v>
      </c>
      <c r="B61" s="87" t="s">
        <v>419</v>
      </c>
      <c r="C61" s="102"/>
      <c r="D61" s="102"/>
      <c r="I61" s="102"/>
      <c r="K61" s="102"/>
      <c r="L61" s="103"/>
      <c r="N61" s="27">
        <v>1</v>
      </c>
      <c r="V61" s="267"/>
      <c r="X61" s="27" t="s">
        <v>1659</v>
      </c>
    </row>
    <row r="62" spans="1:24" x14ac:dyDescent="0.2">
      <c r="A62" s="266" t="s">
        <v>670</v>
      </c>
      <c r="B62" s="87" t="s">
        <v>682</v>
      </c>
      <c r="C62" s="102"/>
      <c r="D62" s="102"/>
      <c r="I62" s="102"/>
      <c r="K62" s="102"/>
      <c r="L62" s="103"/>
      <c r="N62" s="27">
        <v>1</v>
      </c>
      <c r="V62" s="267"/>
    </row>
    <row r="63" spans="1:24" x14ac:dyDescent="0.2">
      <c r="A63" s="266" t="s">
        <v>672</v>
      </c>
      <c r="B63" s="87" t="s">
        <v>679</v>
      </c>
      <c r="C63" s="102"/>
      <c r="D63" s="102"/>
      <c r="I63" s="102"/>
      <c r="K63" s="102"/>
      <c r="L63" s="103"/>
      <c r="N63" s="27">
        <v>1</v>
      </c>
      <c r="V63" s="267"/>
      <c r="X63" s="27" t="s">
        <v>1659</v>
      </c>
    </row>
    <row r="64" spans="1:24" x14ac:dyDescent="0.2">
      <c r="A64" s="266" t="s">
        <v>413</v>
      </c>
      <c r="B64" s="87" t="s">
        <v>434</v>
      </c>
      <c r="C64" s="102"/>
      <c r="D64" s="102"/>
      <c r="I64" s="102"/>
      <c r="K64" s="102"/>
      <c r="L64" s="103"/>
      <c r="N64" s="27">
        <v>1</v>
      </c>
      <c r="V64" s="267"/>
      <c r="X64" s="27" t="s">
        <v>1659</v>
      </c>
    </row>
    <row r="65" spans="1:24" x14ac:dyDescent="0.2">
      <c r="A65" s="266" t="s">
        <v>177</v>
      </c>
      <c r="B65" s="87" t="s">
        <v>522</v>
      </c>
      <c r="C65" s="102"/>
      <c r="D65" s="102"/>
      <c r="F65" s="27">
        <v>1</v>
      </c>
      <c r="G65" s="27">
        <v>1</v>
      </c>
      <c r="H65" s="27">
        <v>1</v>
      </c>
      <c r="I65" s="102"/>
      <c r="J65" s="27">
        <v>3</v>
      </c>
      <c r="K65" s="102"/>
      <c r="L65" s="103"/>
      <c r="N65" s="27">
        <v>2</v>
      </c>
      <c r="R65" s="27">
        <v>1</v>
      </c>
      <c r="V65" s="267"/>
      <c r="X65" s="27" t="s">
        <v>1659</v>
      </c>
    </row>
    <row r="66" spans="1:24" x14ac:dyDescent="0.2">
      <c r="A66" s="266" t="s">
        <v>287</v>
      </c>
      <c r="B66" s="87" t="s">
        <v>453</v>
      </c>
      <c r="C66" s="102"/>
      <c r="D66" s="102"/>
      <c r="I66" s="102"/>
      <c r="J66" s="27">
        <v>1</v>
      </c>
      <c r="K66" s="102"/>
      <c r="L66" s="103"/>
      <c r="N66" s="27">
        <v>1</v>
      </c>
      <c r="R66" s="27">
        <v>3</v>
      </c>
      <c r="V66" s="267"/>
    </row>
    <row r="67" spans="1:24" x14ac:dyDescent="0.2">
      <c r="A67" s="266" t="s">
        <v>481</v>
      </c>
      <c r="B67" s="87" t="s">
        <v>535</v>
      </c>
      <c r="C67" s="102"/>
      <c r="D67" s="102"/>
      <c r="I67" s="102"/>
      <c r="J67" s="27">
        <v>1</v>
      </c>
      <c r="K67" s="102"/>
      <c r="L67" s="103"/>
      <c r="N67" s="27">
        <v>15</v>
      </c>
      <c r="R67" s="27">
        <v>3</v>
      </c>
      <c r="V67" s="267"/>
      <c r="X67" s="27" t="s">
        <v>1662</v>
      </c>
    </row>
    <row r="68" spans="1:24" x14ac:dyDescent="0.2">
      <c r="A68" s="266" t="s">
        <v>297</v>
      </c>
      <c r="B68" s="87" t="s">
        <v>663</v>
      </c>
      <c r="C68" s="102"/>
      <c r="D68" s="102"/>
      <c r="I68" s="102"/>
      <c r="J68" s="27">
        <v>2</v>
      </c>
      <c r="K68" s="102"/>
      <c r="L68" s="103"/>
      <c r="N68" s="27">
        <v>1</v>
      </c>
      <c r="R68" s="27">
        <v>9</v>
      </c>
      <c r="V68" s="267"/>
      <c r="X68" s="27" t="s">
        <v>1659</v>
      </c>
    </row>
    <row r="69" spans="1:24" x14ac:dyDescent="0.2">
      <c r="A69" s="266" t="s">
        <v>227</v>
      </c>
      <c r="B69" s="87" t="s">
        <v>458</v>
      </c>
      <c r="C69" s="102"/>
      <c r="D69" s="102"/>
      <c r="G69" s="27">
        <v>2</v>
      </c>
      <c r="I69" s="102"/>
      <c r="K69" s="102"/>
      <c r="L69" s="103"/>
      <c r="N69" s="27">
        <v>2</v>
      </c>
      <c r="R69" s="27">
        <v>2</v>
      </c>
      <c r="V69" s="267"/>
      <c r="X69" s="27" t="s">
        <v>1663</v>
      </c>
    </row>
    <row r="70" spans="1:24" x14ac:dyDescent="0.2">
      <c r="A70" s="266" t="s">
        <v>560</v>
      </c>
      <c r="B70" s="87" t="s">
        <v>627</v>
      </c>
      <c r="C70" s="102"/>
      <c r="D70" s="102"/>
      <c r="I70" s="102"/>
      <c r="K70" s="102"/>
      <c r="L70" s="103"/>
      <c r="N70" s="27">
        <v>1</v>
      </c>
      <c r="R70" s="27">
        <v>1</v>
      </c>
      <c r="V70" s="267"/>
      <c r="X70" s="27" t="s">
        <v>1659</v>
      </c>
    </row>
    <row r="71" spans="1:24" x14ac:dyDescent="0.2">
      <c r="A71" s="266" t="s">
        <v>668</v>
      </c>
      <c r="B71" s="87" t="s">
        <v>678</v>
      </c>
      <c r="C71" s="102"/>
      <c r="D71" s="102"/>
      <c r="I71" s="102"/>
      <c r="K71" s="102"/>
      <c r="L71" s="103"/>
      <c r="N71" s="27">
        <v>1</v>
      </c>
      <c r="R71" s="27">
        <v>1</v>
      </c>
      <c r="V71" s="267"/>
      <c r="X71" s="27" t="s">
        <v>1659</v>
      </c>
    </row>
    <row r="72" spans="1:24" x14ac:dyDescent="0.2">
      <c r="A72" s="266" t="s">
        <v>488</v>
      </c>
      <c r="B72" s="87" t="s">
        <v>530</v>
      </c>
      <c r="C72" s="102"/>
      <c r="D72" s="102"/>
      <c r="I72" s="102"/>
      <c r="K72" s="102"/>
      <c r="L72" s="103"/>
      <c r="N72" s="27">
        <v>1</v>
      </c>
      <c r="R72" s="27">
        <v>1</v>
      </c>
      <c r="V72" s="267"/>
      <c r="X72" s="27" t="s">
        <v>1662</v>
      </c>
    </row>
    <row r="73" spans="1:24" x14ac:dyDescent="0.2">
      <c r="A73" s="266" t="s">
        <v>581</v>
      </c>
      <c r="B73" s="87" t="s">
        <v>639</v>
      </c>
      <c r="C73" s="102"/>
      <c r="D73" s="102"/>
      <c r="I73" s="102"/>
      <c r="K73" s="102"/>
      <c r="L73" s="103"/>
      <c r="N73" s="27">
        <v>1</v>
      </c>
      <c r="R73" s="27">
        <v>1</v>
      </c>
      <c r="V73" s="267"/>
      <c r="X73" s="27" t="s">
        <v>1659</v>
      </c>
    </row>
    <row r="74" spans="1:24" x14ac:dyDescent="0.2">
      <c r="A74" s="266" t="s">
        <v>669</v>
      </c>
      <c r="B74" s="87" t="s">
        <v>681</v>
      </c>
      <c r="C74" s="102"/>
      <c r="D74" s="102"/>
      <c r="I74" s="102"/>
      <c r="K74" s="102"/>
      <c r="L74" s="103"/>
      <c r="N74" s="27">
        <v>1</v>
      </c>
      <c r="R74" s="27">
        <v>3</v>
      </c>
      <c r="V74" s="267"/>
      <c r="X74" s="27" t="s">
        <v>1662</v>
      </c>
    </row>
    <row r="75" spans="1:24" x14ac:dyDescent="0.2">
      <c r="A75" s="266" t="s">
        <v>174</v>
      </c>
      <c r="B75" s="87" t="s">
        <v>341</v>
      </c>
      <c r="C75" s="102"/>
      <c r="D75" s="102"/>
      <c r="I75" s="102"/>
      <c r="K75" s="102"/>
      <c r="L75" s="103"/>
      <c r="N75" s="27">
        <v>1</v>
      </c>
      <c r="R75" s="27">
        <v>4</v>
      </c>
      <c r="V75" s="267"/>
      <c r="X75" s="27" t="s">
        <v>1659</v>
      </c>
    </row>
    <row r="76" spans="1:24" x14ac:dyDescent="0.2">
      <c r="A76" s="266" t="s">
        <v>498</v>
      </c>
      <c r="B76" s="87" t="s">
        <v>510</v>
      </c>
      <c r="C76" s="102"/>
      <c r="D76" s="102"/>
      <c r="I76" s="102"/>
      <c r="K76" s="102"/>
      <c r="L76" s="103"/>
      <c r="N76" s="27">
        <v>2</v>
      </c>
      <c r="R76" s="27">
        <v>1</v>
      </c>
      <c r="V76" s="267"/>
      <c r="X76" s="27" t="s">
        <v>1659</v>
      </c>
    </row>
    <row r="77" spans="1:24" x14ac:dyDescent="0.2">
      <c r="A77" s="266" t="s">
        <v>585</v>
      </c>
      <c r="B77" s="87" t="s">
        <v>617</v>
      </c>
      <c r="C77" s="102"/>
      <c r="D77" s="102"/>
      <c r="I77" s="102"/>
      <c r="K77" s="102"/>
      <c r="L77" s="103"/>
      <c r="N77" s="27">
        <v>2</v>
      </c>
      <c r="R77" s="27">
        <v>1</v>
      </c>
      <c r="V77" s="267"/>
      <c r="X77" s="27" t="s">
        <v>1659</v>
      </c>
    </row>
    <row r="78" spans="1:24" x14ac:dyDescent="0.2">
      <c r="A78" s="266" t="s">
        <v>309</v>
      </c>
      <c r="B78" s="87" t="s">
        <v>504</v>
      </c>
      <c r="C78" s="102"/>
      <c r="D78" s="102"/>
      <c r="I78" s="102"/>
      <c r="K78" s="102"/>
      <c r="L78" s="103"/>
      <c r="N78" s="27">
        <v>2</v>
      </c>
      <c r="R78" s="27">
        <v>1</v>
      </c>
      <c r="V78" s="267"/>
      <c r="X78" s="27" t="s">
        <v>1659</v>
      </c>
    </row>
    <row r="79" spans="1:24" x14ac:dyDescent="0.2">
      <c r="A79" s="266" t="s">
        <v>292</v>
      </c>
      <c r="B79" s="87" t="s">
        <v>342</v>
      </c>
      <c r="C79" s="102"/>
      <c r="D79" s="102"/>
      <c r="I79" s="102"/>
      <c r="J79" s="27">
        <v>1</v>
      </c>
      <c r="K79" s="102"/>
      <c r="L79" s="103"/>
      <c r="R79" s="27">
        <v>1</v>
      </c>
      <c r="V79" s="267"/>
      <c r="X79" s="27" t="s">
        <v>1659</v>
      </c>
    </row>
    <row r="80" spans="1:24" x14ac:dyDescent="0.2">
      <c r="A80" s="266" t="s">
        <v>123</v>
      </c>
      <c r="B80" s="87" t="s">
        <v>347</v>
      </c>
      <c r="C80" s="102"/>
      <c r="D80" s="102"/>
      <c r="I80" s="102"/>
      <c r="J80" s="27">
        <v>1</v>
      </c>
      <c r="K80" s="102"/>
      <c r="L80" s="103"/>
      <c r="R80" s="27">
        <v>1</v>
      </c>
      <c r="V80" s="267"/>
      <c r="X80" s="27" t="s">
        <v>1659</v>
      </c>
    </row>
    <row r="81" spans="1:24" x14ac:dyDescent="0.2">
      <c r="A81" s="266" t="s">
        <v>273</v>
      </c>
      <c r="B81" s="87" t="s">
        <v>455</v>
      </c>
      <c r="C81" s="102"/>
      <c r="D81" s="102"/>
      <c r="I81" s="102"/>
      <c r="J81" s="27">
        <v>1</v>
      </c>
      <c r="K81" s="102"/>
      <c r="L81" s="103"/>
      <c r="R81" s="27">
        <v>2</v>
      </c>
      <c r="V81" s="267"/>
      <c r="X81" s="27" t="s">
        <v>1659</v>
      </c>
    </row>
    <row r="82" spans="1:24" x14ac:dyDescent="0.2">
      <c r="A82" s="266" t="s">
        <v>156</v>
      </c>
      <c r="B82" s="87" t="s">
        <v>420</v>
      </c>
      <c r="C82" s="102"/>
      <c r="D82" s="102"/>
      <c r="H82" s="27">
        <v>1</v>
      </c>
      <c r="I82" s="102"/>
      <c r="K82" s="102"/>
      <c r="L82" s="103"/>
      <c r="R82" s="27">
        <v>3</v>
      </c>
      <c r="V82" s="267"/>
      <c r="X82" s="27" t="s">
        <v>1659</v>
      </c>
    </row>
    <row r="83" spans="1:24" x14ac:dyDescent="0.2">
      <c r="A83" s="266" t="s">
        <v>687</v>
      </c>
      <c r="B83" s="87" t="s">
        <v>705</v>
      </c>
      <c r="R83" s="27">
        <v>1</v>
      </c>
      <c r="V83" s="267"/>
      <c r="X83" s="27" t="s">
        <v>1664</v>
      </c>
    </row>
    <row r="84" spans="1:24" x14ac:dyDescent="0.2">
      <c r="A84" s="266" t="s">
        <v>565</v>
      </c>
      <c r="B84" s="87" t="s">
        <v>624</v>
      </c>
      <c r="C84" s="102"/>
      <c r="D84" s="102"/>
      <c r="I84" s="102"/>
      <c r="K84" s="102"/>
      <c r="L84" s="103"/>
      <c r="R84" s="27">
        <v>1</v>
      </c>
      <c r="V84" s="267"/>
      <c r="X84" s="27" t="s">
        <v>1659</v>
      </c>
    </row>
    <row r="85" spans="1:24" x14ac:dyDescent="0.2">
      <c r="A85" s="266" t="s">
        <v>315</v>
      </c>
      <c r="B85" s="87" t="s">
        <v>625</v>
      </c>
      <c r="C85" s="102"/>
      <c r="D85" s="102"/>
      <c r="I85" s="102"/>
      <c r="K85" s="102"/>
      <c r="L85" s="103"/>
      <c r="R85" s="27">
        <v>1</v>
      </c>
      <c r="V85" s="267"/>
      <c r="X85" s="27" t="s">
        <v>1659</v>
      </c>
    </row>
    <row r="86" spans="1:24" x14ac:dyDescent="0.2">
      <c r="A86" s="266" t="s">
        <v>1182</v>
      </c>
      <c r="B86" s="87" t="s">
        <v>1184</v>
      </c>
      <c r="R86" s="27">
        <v>1</v>
      </c>
      <c r="V86" s="267"/>
      <c r="X86" s="27" t="s">
        <v>1659</v>
      </c>
    </row>
    <row r="87" spans="1:24" x14ac:dyDescent="0.2">
      <c r="A87" s="266" t="s">
        <v>1210</v>
      </c>
      <c r="B87" s="87" t="s">
        <v>1222</v>
      </c>
      <c r="R87" s="27">
        <v>1</v>
      </c>
      <c r="V87" s="267"/>
      <c r="X87" s="27" t="s">
        <v>1659</v>
      </c>
    </row>
    <row r="88" spans="1:24" x14ac:dyDescent="0.2">
      <c r="A88" s="266" t="s">
        <v>688</v>
      </c>
      <c r="B88" s="87" t="s">
        <v>704</v>
      </c>
      <c r="R88" s="27">
        <v>1</v>
      </c>
      <c r="V88" s="267"/>
      <c r="X88" s="27" t="s">
        <v>1659</v>
      </c>
    </row>
    <row r="89" spans="1:24" x14ac:dyDescent="0.2">
      <c r="A89" s="266" t="s">
        <v>573</v>
      </c>
      <c r="B89" s="87" t="s">
        <v>620</v>
      </c>
      <c r="R89" s="27">
        <v>1</v>
      </c>
      <c r="V89" s="267"/>
      <c r="X89" s="27" t="s">
        <v>1659</v>
      </c>
    </row>
    <row r="90" spans="1:24" x14ac:dyDescent="0.2">
      <c r="A90" s="266" t="s">
        <v>1183</v>
      </c>
      <c r="B90" s="87" t="s">
        <v>912</v>
      </c>
      <c r="C90" s="102"/>
      <c r="D90" s="102"/>
      <c r="I90" s="102"/>
      <c r="K90" s="102"/>
      <c r="L90" s="103"/>
      <c r="R90" s="27">
        <v>1</v>
      </c>
      <c r="V90" s="267"/>
      <c r="X90" s="27" t="s">
        <v>1659</v>
      </c>
    </row>
    <row r="91" spans="1:24" x14ac:dyDescent="0.2">
      <c r="A91" s="266" t="s">
        <v>1194</v>
      </c>
      <c r="B91" s="87" t="s">
        <v>1201</v>
      </c>
      <c r="C91" s="102"/>
      <c r="D91" s="102"/>
      <c r="I91" s="102"/>
      <c r="K91" s="102"/>
      <c r="L91" s="103"/>
      <c r="R91" s="27">
        <v>1</v>
      </c>
      <c r="V91" s="267"/>
      <c r="X91" s="27" t="s">
        <v>1662</v>
      </c>
    </row>
    <row r="92" spans="1:24" x14ac:dyDescent="0.2">
      <c r="A92" s="266" t="s">
        <v>1216</v>
      </c>
      <c r="B92" s="87" t="s">
        <v>1221</v>
      </c>
      <c r="R92" s="27">
        <v>1</v>
      </c>
      <c r="V92" s="267"/>
      <c r="X92" s="27" t="s">
        <v>1663</v>
      </c>
    </row>
    <row r="93" spans="1:24" x14ac:dyDescent="0.2">
      <c r="A93" s="266" t="s">
        <v>1083</v>
      </c>
      <c r="B93" s="87" t="s">
        <v>1116</v>
      </c>
      <c r="R93" s="27">
        <v>1</v>
      </c>
      <c r="V93" s="267"/>
      <c r="X93" s="27" t="s">
        <v>1666</v>
      </c>
    </row>
    <row r="94" spans="1:24" x14ac:dyDescent="0.2">
      <c r="A94" s="266" t="s">
        <v>586</v>
      </c>
      <c r="B94" s="87" t="s">
        <v>618</v>
      </c>
      <c r="R94" s="27">
        <v>1</v>
      </c>
      <c r="V94" s="267"/>
      <c r="X94" s="27" t="s">
        <v>1662</v>
      </c>
    </row>
    <row r="95" spans="1:24" x14ac:dyDescent="0.2">
      <c r="A95" s="266" t="s">
        <v>587</v>
      </c>
      <c r="B95" s="87" t="s">
        <v>641</v>
      </c>
      <c r="R95" s="27">
        <v>1</v>
      </c>
      <c r="V95" s="267"/>
    </row>
    <row r="96" spans="1:24" x14ac:dyDescent="0.2">
      <c r="A96" s="266" t="s">
        <v>593</v>
      </c>
      <c r="B96" s="87" t="s">
        <v>613</v>
      </c>
      <c r="R96" s="27">
        <v>1</v>
      </c>
      <c r="V96" s="267"/>
      <c r="X96" s="27" t="s">
        <v>1659</v>
      </c>
    </row>
    <row r="97" spans="1:24" x14ac:dyDescent="0.2">
      <c r="A97" s="266" t="s">
        <v>594</v>
      </c>
      <c r="B97" s="87" t="s">
        <v>609</v>
      </c>
      <c r="R97" s="27">
        <v>1</v>
      </c>
      <c r="V97" s="267"/>
    </row>
    <row r="98" spans="1:24" x14ac:dyDescent="0.2">
      <c r="A98" s="266" t="s">
        <v>597</v>
      </c>
      <c r="B98" s="87" t="s">
        <v>606</v>
      </c>
      <c r="R98" s="27">
        <v>1</v>
      </c>
      <c r="V98" s="267"/>
      <c r="X98" s="27" t="s">
        <v>1659</v>
      </c>
    </row>
    <row r="99" spans="1:24" x14ac:dyDescent="0.2">
      <c r="A99" s="266" t="s">
        <v>601</v>
      </c>
      <c r="B99" s="87" t="s">
        <v>1219</v>
      </c>
      <c r="R99" s="27">
        <v>1</v>
      </c>
      <c r="V99" s="267"/>
      <c r="X99" s="27" t="s">
        <v>1659</v>
      </c>
    </row>
    <row r="100" spans="1:24" x14ac:dyDescent="0.2">
      <c r="A100" s="266" t="s">
        <v>591</v>
      </c>
      <c r="B100" s="87" t="s">
        <v>611</v>
      </c>
      <c r="R100" s="27">
        <v>2</v>
      </c>
      <c r="V100" s="267"/>
      <c r="X100" s="27" t="s">
        <v>1659</v>
      </c>
    </row>
    <row r="101" spans="1:24" x14ac:dyDescent="0.2">
      <c r="A101" s="266" t="s">
        <v>308</v>
      </c>
      <c r="B101" s="87" t="s">
        <v>506</v>
      </c>
      <c r="R101" s="27">
        <v>2</v>
      </c>
      <c r="V101" s="267"/>
      <c r="X101" s="27" t="s">
        <v>1659</v>
      </c>
    </row>
    <row r="102" spans="1:24" x14ac:dyDescent="0.2">
      <c r="A102" s="266" t="s">
        <v>1212</v>
      </c>
      <c r="B102" s="87" t="s">
        <v>1220</v>
      </c>
      <c r="R102" s="27">
        <v>2</v>
      </c>
      <c r="V102" s="267"/>
      <c r="X102" s="27" t="s">
        <v>1659</v>
      </c>
    </row>
    <row r="103" spans="1:24" x14ac:dyDescent="0.2">
      <c r="A103" s="266" t="s">
        <v>298</v>
      </c>
      <c r="B103" s="87" t="s">
        <v>701</v>
      </c>
      <c r="R103" s="27">
        <v>3</v>
      </c>
      <c r="V103" s="267"/>
      <c r="X103" s="27" t="s">
        <v>1659</v>
      </c>
    </row>
    <row r="104" spans="1:24" x14ac:dyDescent="0.2">
      <c r="A104" s="266" t="s">
        <v>553</v>
      </c>
      <c r="B104" s="87" t="s">
        <v>1224</v>
      </c>
      <c r="C104" s="102"/>
      <c r="D104" s="102"/>
      <c r="I104" s="102"/>
      <c r="K104" s="102"/>
      <c r="L104" s="103"/>
      <c r="R104" s="27">
        <v>4</v>
      </c>
      <c r="V104" s="267"/>
      <c r="X104" s="27" t="s">
        <v>1659</v>
      </c>
    </row>
    <row r="105" spans="1:24" x14ac:dyDescent="0.2">
      <c r="A105" s="266" t="s">
        <v>248</v>
      </c>
      <c r="B105" s="87" t="s">
        <v>478</v>
      </c>
      <c r="C105" s="102"/>
      <c r="D105" s="102"/>
      <c r="I105" s="102"/>
      <c r="K105" s="102"/>
      <c r="L105" s="103"/>
      <c r="R105" s="27">
        <v>6</v>
      </c>
      <c r="V105" s="267"/>
    </row>
    <row r="106" spans="1:24" x14ac:dyDescent="0.2">
      <c r="A106" s="266" t="s">
        <v>249</v>
      </c>
      <c r="B106" s="87" t="s">
        <v>630</v>
      </c>
      <c r="C106" s="102"/>
      <c r="D106" s="102"/>
      <c r="I106" s="102"/>
      <c r="K106" s="102"/>
      <c r="L106" s="103"/>
      <c r="R106" s="27">
        <v>6</v>
      </c>
      <c r="V106" s="267"/>
      <c r="X106" s="27" t="s">
        <v>1659</v>
      </c>
    </row>
    <row r="107" spans="1:24" x14ac:dyDescent="0.2">
      <c r="A107" s="266" t="s">
        <v>1178</v>
      </c>
      <c r="B107" s="87" t="s">
        <v>1187</v>
      </c>
      <c r="C107" s="102"/>
      <c r="D107" s="102"/>
      <c r="I107" s="102"/>
      <c r="K107" s="102"/>
      <c r="L107" s="103"/>
      <c r="R107" s="27">
        <v>9</v>
      </c>
      <c r="V107" s="267"/>
    </row>
    <row r="108" spans="1:24" x14ac:dyDescent="0.2">
      <c r="A108" s="266" t="s">
        <v>29</v>
      </c>
      <c r="B108" s="87" t="s">
        <v>333</v>
      </c>
      <c r="C108" s="102"/>
      <c r="D108" s="102"/>
      <c r="I108" s="102"/>
      <c r="K108" s="102"/>
      <c r="L108" s="103"/>
      <c r="Q108" s="27">
        <v>1</v>
      </c>
      <c r="V108" s="267"/>
      <c r="X108" s="27" t="s">
        <v>1659</v>
      </c>
    </row>
    <row r="109" spans="1:24" x14ac:dyDescent="0.2">
      <c r="A109" s="266" t="s">
        <v>109</v>
      </c>
      <c r="B109" s="87" t="s">
        <v>362</v>
      </c>
      <c r="C109" s="102"/>
      <c r="D109" s="102"/>
      <c r="E109" s="27">
        <v>14</v>
      </c>
      <c r="F109" s="27">
        <v>12</v>
      </c>
      <c r="G109" s="27">
        <v>12</v>
      </c>
      <c r="H109" s="27">
        <v>13</v>
      </c>
      <c r="I109" s="102"/>
      <c r="J109" s="27">
        <v>15</v>
      </c>
      <c r="K109" s="102"/>
      <c r="L109" s="103"/>
      <c r="N109" s="27">
        <v>14</v>
      </c>
      <c r="Q109" s="27">
        <v>6</v>
      </c>
      <c r="R109" s="27">
        <v>19</v>
      </c>
      <c r="U109" s="27">
        <v>9</v>
      </c>
      <c r="V109" s="267">
        <v>17</v>
      </c>
      <c r="X109" s="27" t="s">
        <v>1659</v>
      </c>
    </row>
    <row r="110" spans="1:24" x14ac:dyDescent="0.2">
      <c r="A110" s="266" t="s">
        <v>159</v>
      </c>
      <c r="B110" s="87" t="s">
        <v>462</v>
      </c>
      <c r="C110" s="102"/>
      <c r="D110" s="102"/>
      <c r="F110" s="27">
        <v>1</v>
      </c>
      <c r="H110" s="27">
        <v>1</v>
      </c>
      <c r="I110" s="102"/>
      <c r="J110" s="27">
        <v>10</v>
      </c>
      <c r="K110" s="102"/>
      <c r="L110" s="103"/>
      <c r="N110" s="27">
        <v>16</v>
      </c>
      <c r="R110" s="27">
        <v>18</v>
      </c>
      <c r="U110" s="27">
        <v>2</v>
      </c>
      <c r="V110" s="267">
        <v>20</v>
      </c>
      <c r="X110" s="27" t="s">
        <v>1664</v>
      </c>
    </row>
    <row r="111" spans="1:24" x14ac:dyDescent="0.2">
      <c r="A111" s="266" t="s">
        <v>202</v>
      </c>
      <c r="B111" s="87" t="s">
        <v>392</v>
      </c>
      <c r="C111" s="102"/>
      <c r="D111" s="102"/>
      <c r="F111" s="27">
        <v>1</v>
      </c>
      <c r="H111" s="27">
        <v>1</v>
      </c>
      <c r="I111" s="102"/>
      <c r="J111" s="27">
        <v>15</v>
      </c>
      <c r="K111" s="102"/>
      <c r="L111" s="103"/>
      <c r="N111" s="27">
        <v>19</v>
      </c>
      <c r="R111" s="27">
        <v>22</v>
      </c>
      <c r="V111" s="267">
        <v>14</v>
      </c>
      <c r="X111" s="27" t="s">
        <v>1659</v>
      </c>
    </row>
    <row r="112" spans="1:24" x14ac:dyDescent="0.2">
      <c r="A112" s="266" t="s">
        <v>169</v>
      </c>
      <c r="B112" s="87" t="s">
        <v>390</v>
      </c>
      <c r="C112" s="102"/>
      <c r="D112" s="102"/>
      <c r="F112" s="27">
        <v>1</v>
      </c>
      <c r="H112" s="27">
        <v>1</v>
      </c>
      <c r="I112" s="102"/>
      <c r="J112" s="27">
        <v>9</v>
      </c>
      <c r="K112" s="102"/>
      <c r="L112" s="103"/>
      <c r="N112" s="27">
        <v>9</v>
      </c>
      <c r="R112" s="27">
        <v>17</v>
      </c>
      <c r="U112" s="27">
        <v>1</v>
      </c>
      <c r="V112" s="267">
        <v>19</v>
      </c>
      <c r="X112" s="27" t="s">
        <v>1659</v>
      </c>
    </row>
    <row r="113" spans="1:24" x14ac:dyDescent="0.2">
      <c r="A113" s="266" t="s">
        <v>164</v>
      </c>
      <c r="B113" s="87" t="s">
        <v>457</v>
      </c>
      <c r="C113" s="102"/>
      <c r="D113" s="102"/>
      <c r="H113" s="27">
        <v>1</v>
      </c>
      <c r="I113" s="102"/>
      <c r="J113" s="27">
        <v>2</v>
      </c>
      <c r="K113" s="102"/>
      <c r="L113" s="103"/>
      <c r="N113" s="27">
        <v>1</v>
      </c>
      <c r="Q113" s="27">
        <v>1</v>
      </c>
      <c r="R113" s="27">
        <v>14</v>
      </c>
      <c r="V113" s="267">
        <v>11</v>
      </c>
      <c r="X113" s="27" t="s">
        <v>1659</v>
      </c>
    </row>
    <row r="114" spans="1:24" x14ac:dyDescent="0.2">
      <c r="A114" s="266" t="s">
        <v>262</v>
      </c>
      <c r="B114" s="87" t="s">
        <v>389</v>
      </c>
      <c r="C114" s="102"/>
      <c r="D114" s="102"/>
      <c r="H114" s="27">
        <v>1</v>
      </c>
      <c r="I114" s="102"/>
      <c r="J114" s="27">
        <v>3</v>
      </c>
      <c r="K114" s="102"/>
      <c r="L114" s="103"/>
      <c r="N114" s="27">
        <v>2</v>
      </c>
      <c r="R114" s="27">
        <v>11</v>
      </c>
      <c r="V114" s="267">
        <v>9</v>
      </c>
    </row>
    <row r="115" spans="1:24" x14ac:dyDescent="0.2">
      <c r="A115" s="266" t="s">
        <v>157</v>
      </c>
      <c r="B115" s="87" t="s">
        <v>518</v>
      </c>
      <c r="C115" s="102"/>
      <c r="D115" s="102"/>
      <c r="H115" s="27">
        <v>1</v>
      </c>
      <c r="I115" s="102"/>
      <c r="J115" s="27">
        <v>3</v>
      </c>
      <c r="K115" s="102"/>
      <c r="L115" s="103"/>
      <c r="N115" s="27">
        <v>6</v>
      </c>
      <c r="R115" s="27">
        <v>3</v>
      </c>
      <c r="V115" s="267">
        <v>7</v>
      </c>
      <c r="X115" s="27" t="s">
        <v>1659</v>
      </c>
    </row>
    <row r="116" spans="1:24" x14ac:dyDescent="0.2">
      <c r="A116" s="266" t="s">
        <v>176</v>
      </c>
      <c r="B116" s="87" t="s">
        <v>353</v>
      </c>
      <c r="C116" s="102"/>
      <c r="D116" s="102"/>
      <c r="H116" s="27">
        <v>1</v>
      </c>
      <c r="I116" s="102"/>
      <c r="J116" s="27">
        <v>4</v>
      </c>
      <c r="K116" s="102"/>
      <c r="L116" s="103"/>
      <c r="N116" s="27">
        <v>9</v>
      </c>
      <c r="R116" s="27">
        <v>13</v>
      </c>
      <c r="V116" s="267">
        <v>6</v>
      </c>
      <c r="X116" s="27" t="s">
        <v>1659</v>
      </c>
    </row>
    <row r="117" spans="1:24" x14ac:dyDescent="0.2">
      <c r="A117" s="266" t="s">
        <v>186</v>
      </c>
      <c r="B117" s="87" t="s">
        <v>376</v>
      </c>
      <c r="C117" s="102"/>
      <c r="D117" s="102"/>
      <c r="H117" s="27">
        <v>1</v>
      </c>
      <c r="I117" s="102"/>
      <c r="J117" s="27">
        <v>5</v>
      </c>
      <c r="K117" s="102"/>
      <c r="L117" s="103"/>
      <c r="N117" s="27">
        <v>4</v>
      </c>
      <c r="R117" s="27">
        <v>16</v>
      </c>
      <c r="V117" s="267">
        <v>16</v>
      </c>
      <c r="X117" s="27" t="s">
        <v>1659</v>
      </c>
    </row>
    <row r="118" spans="1:24" x14ac:dyDescent="0.2">
      <c r="A118" s="401" t="s">
        <v>160</v>
      </c>
      <c r="B118" s="87" t="s">
        <v>367</v>
      </c>
      <c r="C118" s="102"/>
      <c r="D118" s="102"/>
      <c r="H118" s="27">
        <v>1</v>
      </c>
      <c r="I118" s="102"/>
      <c r="J118" s="27">
        <v>9</v>
      </c>
      <c r="K118" s="102"/>
      <c r="L118" s="103"/>
      <c r="N118" s="27">
        <v>10</v>
      </c>
      <c r="R118" s="27">
        <v>20</v>
      </c>
      <c r="U118" s="27">
        <v>1</v>
      </c>
      <c r="V118" s="267">
        <v>20</v>
      </c>
      <c r="W118" s="26"/>
      <c r="X118" s="27" t="s">
        <v>1659</v>
      </c>
    </row>
    <row r="119" spans="1:24" x14ac:dyDescent="0.2">
      <c r="A119" s="266" t="s">
        <v>299</v>
      </c>
      <c r="B119" s="87" t="s">
        <v>459</v>
      </c>
      <c r="C119" s="102"/>
      <c r="D119" s="102"/>
      <c r="H119" s="27">
        <v>1</v>
      </c>
      <c r="I119" s="102"/>
      <c r="J119" s="27">
        <v>9</v>
      </c>
      <c r="K119" s="102"/>
      <c r="L119" s="103"/>
      <c r="N119" s="27">
        <v>16</v>
      </c>
      <c r="R119" s="27">
        <v>15</v>
      </c>
      <c r="V119" s="267">
        <v>17</v>
      </c>
      <c r="X119" s="27" t="s">
        <v>1659</v>
      </c>
    </row>
    <row r="120" spans="1:24" x14ac:dyDescent="0.2">
      <c r="A120" s="266" t="s">
        <v>269</v>
      </c>
      <c r="B120" s="87" t="s">
        <v>452</v>
      </c>
      <c r="C120" s="102"/>
      <c r="D120" s="102"/>
      <c r="H120" s="27">
        <v>1</v>
      </c>
      <c r="I120" s="102"/>
      <c r="J120" s="27">
        <v>15</v>
      </c>
      <c r="K120" s="102"/>
      <c r="L120" s="103"/>
      <c r="N120" s="27">
        <v>15</v>
      </c>
      <c r="R120" s="27">
        <v>8</v>
      </c>
      <c r="V120" s="267">
        <v>11</v>
      </c>
      <c r="X120" s="27" t="s">
        <v>1659</v>
      </c>
    </row>
    <row r="121" spans="1:24" x14ac:dyDescent="0.2">
      <c r="A121" s="266" t="s">
        <v>195</v>
      </c>
      <c r="B121" s="87" t="s">
        <v>361</v>
      </c>
      <c r="C121" s="102"/>
      <c r="D121" s="102"/>
      <c r="E121" s="27">
        <v>4</v>
      </c>
      <c r="F121" s="27">
        <v>1</v>
      </c>
      <c r="G121" s="27">
        <v>3</v>
      </c>
      <c r="I121" s="102"/>
      <c r="J121" s="27">
        <v>8</v>
      </c>
      <c r="K121" s="102"/>
      <c r="L121" s="103"/>
      <c r="N121" s="27">
        <v>11</v>
      </c>
      <c r="R121" s="27">
        <v>15</v>
      </c>
      <c r="U121" s="27">
        <v>1</v>
      </c>
      <c r="V121" s="267">
        <v>10</v>
      </c>
      <c r="X121" s="27" t="s">
        <v>1659</v>
      </c>
    </row>
    <row r="122" spans="1:24" x14ac:dyDescent="0.2">
      <c r="A122" s="266" t="s">
        <v>234</v>
      </c>
      <c r="B122" s="87" t="s">
        <v>448</v>
      </c>
      <c r="C122" s="102"/>
      <c r="D122" s="102"/>
      <c r="E122" s="27">
        <v>1</v>
      </c>
      <c r="G122" s="27">
        <v>4</v>
      </c>
      <c r="I122" s="102"/>
      <c r="J122" s="27">
        <v>18</v>
      </c>
      <c r="K122" s="102"/>
      <c r="L122" s="103"/>
      <c r="N122" s="27">
        <v>23</v>
      </c>
      <c r="R122" s="27">
        <v>24</v>
      </c>
      <c r="U122" s="27">
        <v>3</v>
      </c>
      <c r="V122" s="267">
        <v>23</v>
      </c>
      <c r="X122" s="27" t="s">
        <v>1659</v>
      </c>
    </row>
    <row r="123" spans="1:24" x14ac:dyDescent="0.2">
      <c r="A123" s="283" t="s">
        <v>1146</v>
      </c>
      <c r="C123" s="102"/>
      <c r="D123" s="102"/>
      <c r="E123" s="27">
        <v>4</v>
      </c>
      <c r="F123" s="27">
        <v>1</v>
      </c>
      <c r="I123" s="102"/>
      <c r="J123" s="27">
        <v>5</v>
      </c>
      <c r="K123" s="102"/>
      <c r="L123" s="103"/>
      <c r="N123" s="27">
        <v>4</v>
      </c>
      <c r="R123" s="27">
        <v>3</v>
      </c>
      <c r="V123" s="267">
        <v>2</v>
      </c>
    </row>
    <row r="124" spans="1:24" x14ac:dyDescent="0.2">
      <c r="A124" s="266" t="s">
        <v>155</v>
      </c>
      <c r="B124" s="87" t="s">
        <v>444</v>
      </c>
      <c r="C124" s="102"/>
      <c r="D124" s="102"/>
      <c r="F124" s="27">
        <v>1</v>
      </c>
      <c r="I124" s="102"/>
      <c r="J124" s="27">
        <v>6</v>
      </c>
      <c r="K124" s="102"/>
      <c r="L124" s="103"/>
      <c r="N124" s="27">
        <v>9</v>
      </c>
      <c r="R124" s="27">
        <v>9</v>
      </c>
      <c r="V124" s="267">
        <v>6</v>
      </c>
      <c r="X124" s="27" t="s">
        <v>1659</v>
      </c>
    </row>
    <row r="125" spans="1:24" x14ac:dyDescent="0.2">
      <c r="A125" s="266" t="s">
        <v>108</v>
      </c>
      <c r="B125" s="87" t="s">
        <v>381</v>
      </c>
      <c r="C125" s="102"/>
      <c r="D125" s="102"/>
      <c r="I125" s="102"/>
      <c r="J125" s="27">
        <v>1</v>
      </c>
      <c r="K125" s="102"/>
      <c r="L125" s="103"/>
      <c r="N125" s="27">
        <v>2</v>
      </c>
      <c r="R125" s="27">
        <v>2</v>
      </c>
      <c r="V125" s="267">
        <v>1</v>
      </c>
      <c r="X125" s="27" t="s">
        <v>1659</v>
      </c>
    </row>
    <row r="126" spans="1:24" x14ac:dyDescent="0.2">
      <c r="A126" s="266" t="s">
        <v>275</v>
      </c>
      <c r="B126" s="87" t="s">
        <v>436</v>
      </c>
      <c r="C126" s="102"/>
      <c r="D126" s="102"/>
      <c r="I126" s="102"/>
      <c r="J126" s="27">
        <v>1</v>
      </c>
      <c r="K126" s="102"/>
      <c r="L126" s="103"/>
      <c r="N126" s="27">
        <v>3</v>
      </c>
      <c r="R126" s="27">
        <v>5</v>
      </c>
      <c r="V126" s="267">
        <v>1</v>
      </c>
      <c r="X126" s="27" t="s">
        <v>1659</v>
      </c>
    </row>
    <row r="127" spans="1:24" x14ac:dyDescent="0.2">
      <c r="A127" s="266" t="s">
        <v>244</v>
      </c>
      <c r="B127" s="87" t="s">
        <v>354</v>
      </c>
      <c r="C127" s="102"/>
      <c r="D127" s="102"/>
      <c r="I127" s="102"/>
      <c r="J127" s="27">
        <v>1</v>
      </c>
      <c r="K127" s="102"/>
      <c r="L127" s="103"/>
      <c r="N127" s="27">
        <v>3</v>
      </c>
      <c r="R127" s="27">
        <v>8</v>
      </c>
      <c r="V127" s="267">
        <v>11</v>
      </c>
      <c r="X127" s="27" t="s">
        <v>1659</v>
      </c>
    </row>
    <row r="128" spans="1:24" x14ac:dyDescent="0.2">
      <c r="A128" s="266" t="s">
        <v>316</v>
      </c>
      <c r="B128" s="87" t="s">
        <v>549</v>
      </c>
      <c r="C128" s="102"/>
      <c r="D128" s="102"/>
      <c r="I128" s="102"/>
      <c r="J128" s="27">
        <v>2</v>
      </c>
      <c r="K128" s="102"/>
      <c r="L128" s="103"/>
      <c r="N128" s="27">
        <v>2</v>
      </c>
      <c r="R128" s="27">
        <v>3</v>
      </c>
      <c r="V128" s="267">
        <v>3</v>
      </c>
      <c r="X128" s="27" t="s">
        <v>1661</v>
      </c>
    </row>
    <row r="129" spans="1:24" x14ac:dyDescent="0.2">
      <c r="A129" s="266" t="s">
        <v>190</v>
      </c>
      <c r="B129" s="87" t="s">
        <v>371</v>
      </c>
      <c r="C129" s="102"/>
      <c r="D129" s="102"/>
      <c r="I129" s="102"/>
      <c r="J129" s="27">
        <v>2</v>
      </c>
      <c r="K129" s="102"/>
      <c r="L129" s="103"/>
      <c r="N129" s="27">
        <v>2</v>
      </c>
      <c r="R129" s="27">
        <v>10</v>
      </c>
      <c r="V129" s="267">
        <v>6</v>
      </c>
      <c r="X129" s="27" t="s">
        <v>1659</v>
      </c>
    </row>
    <row r="130" spans="1:24" x14ac:dyDescent="0.2">
      <c r="A130" s="266" t="s">
        <v>253</v>
      </c>
      <c r="B130" s="87" t="s">
        <v>377</v>
      </c>
      <c r="C130" s="102"/>
      <c r="D130" s="102"/>
      <c r="I130" s="102"/>
      <c r="J130" s="27">
        <v>2</v>
      </c>
      <c r="K130" s="102"/>
      <c r="L130" s="103"/>
      <c r="N130" s="27">
        <v>4</v>
      </c>
      <c r="R130" s="27">
        <v>3</v>
      </c>
      <c r="V130" s="267">
        <v>3</v>
      </c>
      <c r="X130" s="27" t="s">
        <v>1659</v>
      </c>
    </row>
    <row r="131" spans="1:24" x14ac:dyDescent="0.2">
      <c r="A131" s="266" t="s">
        <v>300</v>
      </c>
      <c r="B131" s="87" t="s">
        <v>503</v>
      </c>
      <c r="C131" s="102"/>
      <c r="D131" s="102"/>
      <c r="I131" s="102"/>
      <c r="J131" s="27">
        <v>2</v>
      </c>
      <c r="K131" s="102"/>
      <c r="L131" s="103"/>
      <c r="N131" s="27">
        <v>4</v>
      </c>
      <c r="R131" s="27">
        <v>5</v>
      </c>
      <c r="V131" s="267">
        <v>3</v>
      </c>
      <c r="X131" s="27" t="s">
        <v>1661</v>
      </c>
    </row>
    <row r="132" spans="1:24" x14ac:dyDescent="0.2">
      <c r="A132" s="266" t="s">
        <v>312</v>
      </c>
      <c r="B132" s="87" t="s">
        <v>659</v>
      </c>
      <c r="C132" s="102"/>
      <c r="D132" s="102"/>
      <c r="I132" s="102"/>
      <c r="J132" s="27">
        <v>2</v>
      </c>
      <c r="K132" s="102"/>
      <c r="L132" s="103"/>
      <c r="N132" s="27">
        <v>4</v>
      </c>
      <c r="R132" s="27">
        <v>6</v>
      </c>
      <c r="V132" s="267">
        <v>2</v>
      </c>
      <c r="X132" s="27" t="s">
        <v>1661</v>
      </c>
    </row>
    <row r="133" spans="1:24" x14ac:dyDescent="0.2">
      <c r="A133" s="266" t="s">
        <v>474</v>
      </c>
      <c r="B133" s="87" t="s">
        <v>537</v>
      </c>
      <c r="C133" s="102"/>
      <c r="D133" s="102"/>
      <c r="I133" s="102"/>
      <c r="J133" s="27">
        <v>2</v>
      </c>
      <c r="K133" s="102"/>
      <c r="L133" s="103"/>
      <c r="N133" s="27">
        <v>6</v>
      </c>
      <c r="R133" s="27">
        <v>13</v>
      </c>
      <c r="V133" s="267">
        <v>14</v>
      </c>
    </row>
    <row r="134" spans="1:24" x14ac:dyDescent="0.2">
      <c r="A134" s="266" t="s">
        <v>203</v>
      </c>
      <c r="B134" s="87" t="s">
        <v>391</v>
      </c>
      <c r="C134" s="102"/>
      <c r="D134" s="102"/>
      <c r="I134" s="102"/>
      <c r="J134" s="27">
        <v>2</v>
      </c>
      <c r="K134" s="102"/>
      <c r="L134" s="103"/>
      <c r="N134" s="27">
        <v>8</v>
      </c>
      <c r="R134" s="27">
        <v>5</v>
      </c>
      <c r="V134" s="267">
        <v>4</v>
      </c>
      <c r="X134" s="27" t="s">
        <v>1659</v>
      </c>
    </row>
    <row r="135" spans="1:24" x14ac:dyDescent="0.2">
      <c r="A135" s="266" t="s">
        <v>201</v>
      </c>
      <c r="B135" s="87" t="s">
        <v>358</v>
      </c>
      <c r="C135" s="102"/>
      <c r="D135" s="102"/>
      <c r="I135" s="102"/>
      <c r="J135" s="27">
        <v>3</v>
      </c>
      <c r="K135" s="102"/>
      <c r="L135" s="103"/>
      <c r="N135" s="27">
        <v>4</v>
      </c>
      <c r="R135" s="27">
        <v>4</v>
      </c>
      <c r="V135" s="267">
        <v>6</v>
      </c>
      <c r="X135" s="27" t="s">
        <v>1659</v>
      </c>
    </row>
    <row r="136" spans="1:24" x14ac:dyDescent="0.2">
      <c r="A136" s="266" t="s">
        <v>291</v>
      </c>
      <c r="B136" s="87" t="s">
        <v>426</v>
      </c>
      <c r="C136" s="102"/>
      <c r="D136" s="102"/>
      <c r="I136" s="102"/>
      <c r="J136" s="27">
        <v>4</v>
      </c>
      <c r="K136" s="102"/>
      <c r="L136" s="103"/>
      <c r="N136" s="27">
        <v>2</v>
      </c>
      <c r="R136" s="27">
        <v>8</v>
      </c>
      <c r="V136" s="267">
        <v>9</v>
      </c>
      <c r="X136" s="27" t="s">
        <v>1659</v>
      </c>
    </row>
    <row r="137" spans="1:24" x14ac:dyDescent="0.2">
      <c r="A137" s="266" t="s">
        <v>304</v>
      </c>
      <c r="B137" s="87" t="s">
        <v>345</v>
      </c>
      <c r="C137" s="102"/>
      <c r="D137" s="102"/>
      <c r="I137" s="102"/>
      <c r="J137" s="27">
        <v>4</v>
      </c>
      <c r="K137" s="102"/>
      <c r="L137" s="103"/>
      <c r="N137" s="27">
        <v>11</v>
      </c>
      <c r="R137" s="27">
        <v>17</v>
      </c>
      <c r="V137" s="267">
        <v>12</v>
      </c>
      <c r="X137" s="27" t="s">
        <v>1659</v>
      </c>
    </row>
    <row r="138" spans="1:24" x14ac:dyDescent="0.2">
      <c r="A138" s="266" t="s">
        <v>293</v>
      </c>
      <c r="B138" s="87" t="s">
        <v>356</v>
      </c>
      <c r="C138" s="102"/>
      <c r="D138" s="102"/>
      <c r="I138" s="102"/>
      <c r="J138" s="27">
        <v>5</v>
      </c>
      <c r="K138" s="102"/>
      <c r="L138" s="103"/>
      <c r="N138" s="27">
        <v>5</v>
      </c>
      <c r="R138" s="27">
        <v>13</v>
      </c>
      <c r="V138" s="267">
        <v>13</v>
      </c>
      <c r="X138" s="27" t="s">
        <v>1659</v>
      </c>
    </row>
    <row r="139" spans="1:24" x14ac:dyDescent="0.2">
      <c r="A139" s="266" t="s">
        <v>167</v>
      </c>
      <c r="B139" s="87" t="s">
        <v>393</v>
      </c>
      <c r="C139" s="102"/>
      <c r="D139" s="102"/>
      <c r="I139" s="102"/>
      <c r="J139" s="27">
        <v>6</v>
      </c>
      <c r="K139" s="102"/>
      <c r="L139" s="103"/>
      <c r="N139" s="27">
        <v>8</v>
      </c>
      <c r="R139" s="27">
        <v>13</v>
      </c>
      <c r="V139" s="267">
        <v>14</v>
      </c>
      <c r="X139" s="27" t="s">
        <v>1659</v>
      </c>
    </row>
    <row r="140" spans="1:24" x14ac:dyDescent="0.2">
      <c r="A140" s="266" t="s">
        <v>196</v>
      </c>
      <c r="B140" s="87" t="s">
        <v>360</v>
      </c>
      <c r="C140" s="102"/>
      <c r="D140" s="102"/>
      <c r="I140" s="102"/>
      <c r="J140" s="27">
        <v>6</v>
      </c>
      <c r="K140" s="102"/>
      <c r="L140" s="103"/>
      <c r="N140" s="27">
        <v>10</v>
      </c>
      <c r="R140" s="27">
        <v>7</v>
      </c>
      <c r="V140" s="267">
        <v>7</v>
      </c>
      <c r="X140" s="27" t="s">
        <v>1659</v>
      </c>
    </row>
    <row r="141" spans="1:24" x14ac:dyDescent="0.2">
      <c r="A141" s="266" t="s">
        <v>270</v>
      </c>
      <c r="B141" s="87" t="s">
        <v>355</v>
      </c>
      <c r="C141" s="102"/>
      <c r="D141" s="102"/>
      <c r="I141" s="102"/>
      <c r="J141" s="27">
        <v>8</v>
      </c>
      <c r="K141" s="102"/>
      <c r="L141" s="103"/>
      <c r="N141" s="27">
        <v>5</v>
      </c>
      <c r="R141" s="27">
        <v>12</v>
      </c>
      <c r="V141" s="267">
        <v>15</v>
      </c>
      <c r="X141" s="27" t="s">
        <v>1659</v>
      </c>
    </row>
    <row r="142" spans="1:24" x14ac:dyDescent="0.2">
      <c r="A142" s="266" t="s">
        <v>173</v>
      </c>
      <c r="B142" s="87" t="s">
        <v>343</v>
      </c>
      <c r="C142" s="102"/>
      <c r="D142" s="102"/>
      <c r="I142" s="102"/>
      <c r="J142" s="27">
        <v>8</v>
      </c>
      <c r="K142" s="102"/>
      <c r="L142" s="103"/>
      <c r="N142" s="27">
        <v>6</v>
      </c>
      <c r="R142" s="27">
        <v>17</v>
      </c>
      <c r="V142" s="267">
        <v>16</v>
      </c>
      <c r="X142" s="27" t="s">
        <v>1659</v>
      </c>
    </row>
    <row r="143" spans="1:24" x14ac:dyDescent="0.2">
      <c r="A143" s="266" t="s">
        <v>296</v>
      </c>
      <c r="B143" s="87" t="s">
        <v>547</v>
      </c>
      <c r="C143" s="102"/>
      <c r="D143" s="102"/>
      <c r="I143" s="102"/>
      <c r="J143" s="27">
        <v>10</v>
      </c>
      <c r="K143" s="102"/>
      <c r="L143" s="103"/>
      <c r="N143" s="27">
        <v>11</v>
      </c>
      <c r="R143" s="27">
        <v>22</v>
      </c>
      <c r="V143" s="267">
        <v>21</v>
      </c>
      <c r="X143" s="27" t="s">
        <v>1659</v>
      </c>
    </row>
    <row r="144" spans="1:24" x14ac:dyDescent="0.2">
      <c r="A144" s="266" t="s">
        <v>179</v>
      </c>
      <c r="B144" s="87" t="s">
        <v>348</v>
      </c>
      <c r="C144" s="102"/>
      <c r="D144" s="102"/>
      <c r="I144" s="102"/>
      <c r="J144" s="27">
        <v>11</v>
      </c>
      <c r="K144" s="102"/>
      <c r="L144" s="103"/>
      <c r="N144" s="27">
        <v>12</v>
      </c>
      <c r="R144" s="27">
        <v>12</v>
      </c>
      <c r="V144" s="267">
        <v>14</v>
      </c>
      <c r="X144" s="27" t="s">
        <v>1659</v>
      </c>
    </row>
    <row r="145" spans="1:24" x14ac:dyDescent="0.2">
      <c r="A145" s="266" t="s">
        <v>13</v>
      </c>
      <c r="B145" s="87" t="s">
        <v>372</v>
      </c>
      <c r="C145" s="102"/>
      <c r="D145" s="102"/>
      <c r="G145" s="27">
        <v>1</v>
      </c>
      <c r="H145" s="27">
        <v>1</v>
      </c>
      <c r="I145" s="102"/>
      <c r="K145" s="102"/>
      <c r="L145" s="103"/>
      <c r="N145" s="27">
        <v>2</v>
      </c>
      <c r="R145" s="27">
        <v>5</v>
      </c>
      <c r="V145" s="267">
        <v>2</v>
      </c>
      <c r="X145" s="27" t="s">
        <v>1659</v>
      </c>
    </row>
    <row r="146" spans="1:24" x14ac:dyDescent="0.2">
      <c r="A146" s="266" t="s">
        <v>188</v>
      </c>
      <c r="B146" s="87" t="s">
        <v>374</v>
      </c>
      <c r="C146" s="102"/>
      <c r="D146" s="102"/>
      <c r="F146" s="27">
        <v>1</v>
      </c>
      <c r="I146" s="102"/>
      <c r="K146" s="102"/>
      <c r="L146" s="103"/>
      <c r="N146" s="27">
        <v>2</v>
      </c>
      <c r="R146" s="27">
        <v>3</v>
      </c>
      <c r="V146" s="267">
        <v>4</v>
      </c>
      <c r="X146" s="27" t="s">
        <v>1659</v>
      </c>
    </row>
    <row r="147" spans="1:24" x14ac:dyDescent="0.2">
      <c r="A147" s="266" t="s">
        <v>409</v>
      </c>
      <c r="B147" s="87" t="s">
        <v>423</v>
      </c>
      <c r="C147" s="102"/>
      <c r="D147" s="102"/>
      <c r="I147" s="102"/>
      <c r="K147" s="102"/>
      <c r="L147" s="103"/>
      <c r="N147" s="27">
        <v>1</v>
      </c>
      <c r="R147" s="27">
        <v>1</v>
      </c>
      <c r="V147" s="267">
        <v>6</v>
      </c>
      <c r="X147" s="27" t="s">
        <v>1659</v>
      </c>
    </row>
    <row r="148" spans="1:24" x14ac:dyDescent="0.2">
      <c r="A148" s="266" t="s">
        <v>671</v>
      </c>
      <c r="B148" s="87" t="s">
        <v>676</v>
      </c>
      <c r="C148" s="102"/>
      <c r="D148" s="102"/>
      <c r="I148" s="102"/>
      <c r="K148" s="102"/>
      <c r="L148" s="103"/>
      <c r="N148" s="27">
        <v>1</v>
      </c>
      <c r="R148" s="27">
        <v>2</v>
      </c>
      <c r="V148" s="267">
        <v>1</v>
      </c>
    </row>
    <row r="149" spans="1:24" x14ac:dyDescent="0.2">
      <c r="A149" s="266" t="s">
        <v>487</v>
      </c>
      <c r="B149" s="87" t="s">
        <v>529</v>
      </c>
      <c r="C149" s="102"/>
      <c r="D149" s="102"/>
      <c r="I149" s="102"/>
      <c r="K149" s="102"/>
      <c r="L149" s="103"/>
      <c r="N149" s="27">
        <v>1</v>
      </c>
      <c r="R149" s="27">
        <v>2</v>
      </c>
      <c r="V149" s="267">
        <v>2</v>
      </c>
      <c r="X149" s="27" t="s">
        <v>1659</v>
      </c>
    </row>
    <row r="150" spans="1:24" x14ac:dyDescent="0.2">
      <c r="A150" s="266" t="s">
        <v>192</v>
      </c>
      <c r="B150" s="87" t="s">
        <v>677</v>
      </c>
      <c r="C150" s="102"/>
      <c r="D150" s="102"/>
      <c r="I150" s="102"/>
      <c r="K150" s="102"/>
      <c r="L150" s="103"/>
      <c r="N150" s="27">
        <v>1</v>
      </c>
      <c r="R150" s="27">
        <v>2</v>
      </c>
      <c r="V150" s="267">
        <v>2</v>
      </c>
      <c r="X150" s="27" t="s">
        <v>1659</v>
      </c>
    </row>
    <row r="151" spans="1:24" x14ac:dyDescent="0.2">
      <c r="A151" s="266" t="s">
        <v>198</v>
      </c>
      <c r="B151" s="87" t="s">
        <v>508</v>
      </c>
      <c r="C151" s="102"/>
      <c r="D151" s="102"/>
      <c r="I151" s="102"/>
      <c r="K151" s="102"/>
      <c r="L151" s="103"/>
      <c r="N151" s="27">
        <v>1</v>
      </c>
      <c r="R151" s="27">
        <v>2</v>
      </c>
      <c r="V151" s="267">
        <v>2</v>
      </c>
      <c r="X151" s="27" t="s">
        <v>1659</v>
      </c>
    </row>
    <row r="152" spans="1:24" x14ac:dyDescent="0.2">
      <c r="A152" s="266" t="s">
        <v>182</v>
      </c>
      <c r="B152" s="87" t="s">
        <v>526</v>
      </c>
      <c r="C152" s="102"/>
      <c r="D152" s="102"/>
      <c r="I152" s="102"/>
      <c r="K152" s="102"/>
      <c r="L152" s="103"/>
      <c r="N152" s="27">
        <v>1</v>
      </c>
      <c r="R152" s="27">
        <v>3</v>
      </c>
      <c r="V152" s="267">
        <v>2</v>
      </c>
      <c r="X152" s="27" t="s">
        <v>1659</v>
      </c>
    </row>
    <row r="153" spans="1:24" x14ac:dyDescent="0.2">
      <c r="A153" s="266" t="s">
        <v>252</v>
      </c>
      <c r="B153" s="87" t="s">
        <v>528</v>
      </c>
      <c r="C153" s="102"/>
      <c r="D153" s="102"/>
      <c r="I153" s="102"/>
      <c r="K153" s="102"/>
      <c r="L153" s="103"/>
      <c r="N153" s="27">
        <v>2</v>
      </c>
      <c r="R153" s="27">
        <v>2</v>
      </c>
      <c r="V153" s="267">
        <v>3</v>
      </c>
      <c r="X153" s="27" t="s">
        <v>1659</v>
      </c>
    </row>
    <row r="154" spans="1:24" x14ac:dyDescent="0.2">
      <c r="A154" s="266" t="s">
        <v>485</v>
      </c>
      <c r="B154" s="87" t="s">
        <v>524</v>
      </c>
      <c r="C154" s="102"/>
      <c r="D154" s="102"/>
      <c r="I154" s="102"/>
      <c r="K154" s="102"/>
      <c r="L154" s="103"/>
      <c r="N154" s="27">
        <v>2</v>
      </c>
      <c r="R154" s="27">
        <v>3</v>
      </c>
      <c r="V154" s="267">
        <v>3</v>
      </c>
      <c r="X154" s="27" t="s">
        <v>1659</v>
      </c>
    </row>
    <row r="155" spans="1:24" x14ac:dyDescent="0.2">
      <c r="A155" s="266" t="s">
        <v>218</v>
      </c>
      <c r="B155" s="87" t="s">
        <v>445</v>
      </c>
      <c r="C155" s="102"/>
      <c r="D155" s="102"/>
      <c r="I155" s="102"/>
      <c r="K155" s="102"/>
      <c r="L155" s="103"/>
      <c r="N155" s="27">
        <v>2</v>
      </c>
      <c r="R155" s="27">
        <v>8</v>
      </c>
      <c r="V155" s="267">
        <v>8</v>
      </c>
    </row>
    <row r="156" spans="1:24" x14ac:dyDescent="0.2">
      <c r="A156" s="266" t="s">
        <v>468</v>
      </c>
      <c r="B156" s="87" t="s">
        <v>449</v>
      </c>
      <c r="C156" s="102"/>
      <c r="D156" s="102"/>
      <c r="I156" s="102"/>
      <c r="K156" s="102"/>
      <c r="L156" s="103"/>
      <c r="N156" s="27">
        <v>2</v>
      </c>
      <c r="R156" s="27">
        <v>10</v>
      </c>
      <c r="V156" s="267">
        <v>8</v>
      </c>
      <c r="X156" s="27" t="s">
        <v>1662</v>
      </c>
    </row>
    <row r="157" spans="1:24" x14ac:dyDescent="0.2">
      <c r="A157" s="266" t="s">
        <v>486</v>
      </c>
      <c r="B157" s="87" t="s">
        <v>525</v>
      </c>
      <c r="C157" s="102"/>
      <c r="D157" s="102"/>
      <c r="I157" s="102"/>
      <c r="K157" s="102"/>
      <c r="L157" s="103"/>
      <c r="N157" s="27">
        <v>2</v>
      </c>
      <c r="R157" s="27">
        <v>18</v>
      </c>
      <c r="V157" s="267">
        <v>14</v>
      </c>
      <c r="X157" s="27" t="s">
        <v>1659</v>
      </c>
    </row>
    <row r="158" spans="1:24" x14ac:dyDescent="0.2">
      <c r="A158" s="266" t="s">
        <v>483</v>
      </c>
      <c r="B158" s="87" t="s">
        <v>521</v>
      </c>
      <c r="C158" s="102"/>
      <c r="D158" s="102"/>
      <c r="I158" s="102"/>
      <c r="K158" s="102"/>
      <c r="L158" s="103"/>
      <c r="N158" s="27">
        <v>3</v>
      </c>
      <c r="R158" s="27">
        <v>2</v>
      </c>
      <c r="V158" s="267">
        <v>8</v>
      </c>
      <c r="X158" s="27" t="s">
        <v>1659</v>
      </c>
    </row>
    <row r="159" spans="1:24" x14ac:dyDescent="0.2">
      <c r="A159" s="266" t="s">
        <v>166</v>
      </c>
      <c r="B159" s="87" t="s">
        <v>433</v>
      </c>
      <c r="C159" s="102"/>
      <c r="D159" s="102"/>
      <c r="I159" s="102"/>
      <c r="K159" s="102"/>
      <c r="L159" s="103"/>
      <c r="N159" s="27">
        <v>3</v>
      </c>
      <c r="R159" s="27">
        <v>4</v>
      </c>
      <c r="V159" s="267">
        <v>6</v>
      </c>
      <c r="X159" s="27" t="s">
        <v>1659</v>
      </c>
    </row>
    <row r="160" spans="1:24" x14ac:dyDescent="0.2">
      <c r="A160" s="266" t="s">
        <v>170</v>
      </c>
      <c r="B160" s="87" t="s">
        <v>435</v>
      </c>
      <c r="C160" s="102"/>
      <c r="D160" s="102"/>
      <c r="I160" s="102"/>
      <c r="K160" s="102"/>
      <c r="L160" s="103"/>
      <c r="N160" s="27">
        <v>3</v>
      </c>
      <c r="R160" s="27">
        <v>5</v>
      </c>
      <c r="V160" s="267">
        <v>1</v>
      </c>
      <c r="X160" s="27" t="s">
        <v>1659</v>
      </c>
    </row>
    <row r="161" spans="1:24" x14ac:dyDescent="0.2">
      <c r="A161" s="266" t="s">
        <v>477</v>
      </c>
      <c r="B161" s="87" t="s">
        <v>533</v>
      </c>
      <c r="C161" s="102"/>
      <c r="D161" s="102"/>
      <c r="I161" s="102"/>
      <c r="K161" s="102"/>
      <c r="L161" s="103"/>
      <c r="N161" s="27">
        <v>3</v>
      </c>
      <c r="R161" s="27">
        <v>8</v>
      </c>
      <c r="V161" s="267">
        <v>9</v>
      </c>
      <c r="X161" s="27" t="s">
        <v>1659</v>
      </c>
    </row>
    <row r="162" spans="1:24" x14ac:dyDescent="0.2">
      <c r="A162" s="266" t="s">
        <v>588</v>
      </c>
      <c r="B162" s="87" t="s">
        <v>680</v>
      </c>
      <c r="C162" s="102"/>
      <c r="D162" s="102"/>
      <c r="I162" s="102"/>
      <c r="K162" s="102"/>
      <c r="L162" s="103"/>
      <c r="N162" s="27">
        <v>4</v>
      </c>
      <c r="R162" s="27">
        <v>4</v>
      </c>
      <c r="V162" s="267">
        <v>1</v>
      </c>
      <c r="X162" s="27" t="s">
        <v>1659</v>
      </c>
    </row>
    <row r="163" spans="1:24" x14ac:dyDescent="0.2">
      <c r="A163" s="283" t="s">
        <v>1145</v>
      </c>
      <c r="B163" s="87" t="s">
        <v>422</v>
      </c>
      <c r="C163" s="102"/>
      <c r="D163" s="102"/>
      <c r="I163" s="102"/>
      <c r="K163" s="102"/>
      <c r="L163" s="103"/>
      <c r="N163" s="27">
        <v>4</v>
      </c>
      <c r="R163" s="27">
        <v>7</v>
      </c>
      <c r="V163" s="267">
        <v>3</v>
      </c>
      <c r="W163" s="26"/>
      <c r="X163" s="27" t="s">
        <v>1659</v>
      </c>
    </row>
    <row r="164" spans="1:24" x14ac:dyDescent="0.2">
      <c r="A164" s="266" t="s">
        <v>579</v>
      </c>
      <c r="B164" s="87" t="s">
        <v>675</v>
      </c>
      <c r="C164" s="102"/>
      <c r="D164" s="102"/>
      <c r="I164" s="102"/>
      <c r="K164" s="102"/>
      <c r="L164" s="103"/>
      <c r="N164" s="27">
        <v>4</v>
      </c>
      <c r="R164" s="27">
        <v>11</v>
      </c>
      <c r="V164" s="267">
        <v>4</v>
      </c>
      <c r="X164" s="27" t="s">
        <v>1659</v>
      </c>
    </row>
    <row r="165" spans="1:24" x14ac:dyDescent="0.2">
      <c r="A165" s="266" t="s">
        <v>220</v>
      </c>
      <c r="B165" s="87" t="s">
        <v>428</v>
      </c>
      <c r="C165" s="102"/>
      <c r="D165" s="102"/>
      <c r="I165" s="102"/>
      <c r="K165" s="102"/>
      <c r="L165" s="103"/>
      <c r="N165" s="27">
        <v>5</v>
      </c>
      <c r="R165" s="27">
        <v>11</v>
      </c>
      <c r="V165" s="267">
        <v>4</v>
      </c>
      <c r="X165" s="27" t="s">
        <v>1659</v>
      </c>
    </row>
    <row r="166" spans="1:24" x14ac:dyDescent="0.2">
      <c r="A166" s="266" t="s">
        <v>260</v>
      </c>
      <c r="B166" s="87" t="s">
        <v>507</v>
      </c>
      <c r="C166" s="102"/>
      <c r="D166" s="102"/>
      <c r="I166" s="102"/>
      <c r="K166" s="102"/>
      <c r="L166" s="103"/>
      <c r="N166" s="27">
        <v>6</v>
      </c>
      <c r="R166" s="27">
        <v>4</v>
      </c>
      <c r="V166" s="267">
        <v>1</v>
      </c>
    </row>
    <row r="167" spans="1:24" x14ac:dyDescent="0.2">
      <c r="A167" s="266" t="s">
        <v>489</v>
      </c>
      <c r="B167" s="87" t="s">
        <v>531</v>
      </c>
      <c r="C167" s="102"/>
      <c r="D167" s="102"/>
      <c r="I167" s="102"/>
      <c r="K167" s="102"/>
      <c r="L167" s="103"/>
      <c r="N167" s="27">
        <v>6</v>
      </c>
      <c r="R167" s="27">
        <v>7</v>
      </c>
      <c r="V167" s="267">
        <v>6</v>
      </c>
      <c r="X167" s="27" t="s">
        <v>1659</v>
      </c>
    </row>
    <row r="168" spans="1:24" x14ac:dyDescent="0.2">
      <c r="A168" s="266" t="s">
        <v>247</v>
      </c>
      <c r="B168" s="87" t="s">
        <v>534</v>
      </c>
      <c r="C168" s="102"/>
      <c r="D168" s="102"/>
      <c r="I168" s="102"/>
      <c r="K168" s="102"/>
      <c r="L168" s="103"/>
      <c r="N168" s="27">
        <v>7</v>
      </c>
      <c r="R168" s="27">
        <v>7</v>
      </c>
      <c r="V168" s="267">
        <v>6</v>
      </c>
      <c r="X168" s="27" t="s">
        <v>1661</v>
      </c>
    </row>
    <row r="169" spans="1:24" x14ac:dyDescent="0.2">
      <c r="A169" s="266" t="s">
        <v>199</v>
      </c>
      <c r="B169" s="87" t="s">
        <v>359</v>
      </c>
      <c r="C169" s="102"/>
      <c r="D169" s="102"/>
      <c r="E169" s="27">
        <v>1</v>
      </c>
      <c r="F169" s="27">
        <v>1</v>
      </c>
      <c r="G169" s="27">
        <v>1</v>
      </c>
      <c r="H169" s="27">
        <v>1</v>
      </c>
      <c r="I169" s="102"/>
      <c r="J169" s="27">
        <v>3</v>
      </c>
      <c r="K169" s="102"/>
      <c r="L169" s="103"/>
      <c r="R169" s="27">
        <v>6</v>
      </c>
      <c r="V169" s="267">
        <v>1</v>
      </c>
      <c r="X169" s="27" t="s">
        <v>1659</v>
      </c>
    </row>
    <row r="170" spans="1:24" x14ac:dyDescent="0.2">
      <c r="A170" s="266" t="s">
        <v>303</v>
      </c>
      <c r="B170" s="87" t="s">
        <v>421</v>
      </c>
      <c r="C170" s="102"/>
      <c r="D170" s="102"/>
      <c r="F170" s="27">
        <v>1</v>
      </c>
      <c r="I170" s="102"/>
      <c r="J170" s="27">
        <v>4</v>
      </c>
      <c r="K170" s="102"/>
      <c r="L170" s="103"/>
      <c r="R170" s="27">
        <v>2</v>
      </c>
      <c r="V170" s="267">
        <v>3</v>
      </c>
      <c r="X170" s="27" t="s">
        <v>1659</v>
      </c>
    </row>
    <row r="171" spans="1:24" x14ac:dyDescent="0.2">
      <c r="A171" s="283" t="s">
        <v>1209</v>
      </c>
      <c r="B171" s="87" t="s">
        <v>340</v>
      </c>
      <c r="C171" s="102"/>
      <c r="D171" s="102"/>
      <c r="E171" s="27">
        <v>1</v>
      </c>
      <c r="I171" s="102"/>
      <c r="J171" s="27">
        <v>7</v>
      </c>
      <c r="K171" s="102"/>
      <c r="L171" s="103"/>
      <c r="R171" s="27">
        <v>9</v>
      </c>
      <c r="V171" s="267">
        <v>10</v>
      </c>
      <c r="W171" s="26"/>
    </row>
    <row r="172" spans="1:24" x14ac:dyDescent="0.2">
      <c r="A172" s="266" t="s">
        <v>257</v>
      </c>
      <c r="B172" s="87" t="s">
        <v>661</v>
      </c>
      <c r="C172" s="102"/>
      <c r="D172" s="102"/>
      <c r="I172" s="102"/>
      <c r="J172" s="27">
        <v>1</v>
      </c>
      <c r="K172" s="102"/>
      <c r="L172" s="103"/>
      <c r="R172" s="27">
        <v>2</v>
      </c>
      <c r="V172" s="267">
        <v>2</v>
      </c>
      <c r="X172" s="27" t="s">
        <v>1659</v>
      </c>
    </row>
    <row r="173" spans="1:24" x14ac:dyDescent="0.2">
      <c r="A173" s="266" t="s">
        <v>206</v>
      </c>
      <c r="B173" s="87" t="s">
        <v>502</v>
      </c>
      <c r="C173" s="102"/>
      <c r="D173" s="102"/>
      <c r="I173" s="102"/>
      <c r="J173" s="27">
        <v>1</v>
      </c>
      <c r="K173" s="102"/>
      <c r="L173" s="103"/>
      <c r="R173" s="27">
        <v>2</v>
      </c>
      <c r="V173" s="267">
        <v>2</v>
      </c>
      <c r="X173" s="27" t="s">
        <v>1659</v>
      </c>
    </row>
    <row r="174" spans="1:24" x14ac:dyDescent="0.2">
      <c r="A174" s="266" t="s">
        <v>1034</v>
      </c>
      <c r="B174" s="87" t="s">
        <v>417</v>
      </c>
      <c r="C174" s="102"/>
      <c r="D174" s="102"/>
      <c r="I174" s="102"/>
      <c r="J174" s="27">
        <v>1</v>
      </c>
      <c r="K174" s="102"/>
      <c r="L174" s="103"/>
      <c r="R174" s="27">
        <v>6</v>
      </c>
      <c r="V174" s="267">
        <v>2</v>
      </c>
      <c r="X174" s="27" t="s">
        <v>1659</v>
      </c>
    </row>
    <row r="175" spans="1:24" x14ac:dyDescent="0.2">
      <c r="A175" s="266" t="s">
        <v>187</v>
      </c>
      <c r="B175" s="87" t="s">
        <v>375</v>
      </c>
      <c r="C175" s="102"/>
      <c r="D175" s="102"/>
      <c r="I175" s="102"/>
      <c r="J175" s="27">
        <v>1</v>
      </c>
      <c r="K175" s="102"/>
      <c r="L175" s="103"/>
      <c r="R175" s="27">
        <v>6</v>
      </c>
      <c r="V175" s="267">
        <v>6</v>
      </c>
      <c r="X175" s="27" t="s">
        <v>1659</v>
      </c>
    </row>
    <row r="176" spans="1:24" x14ac:dyDescent="0.2">
      <c r="A176" s="266" t="s">
        <v>264</v>
      </c>
      <c r="B176" s="87" t="s">
        <v>631</v>
      </c>
      <c r="C176" s="102"/>
      <c r="D176" s="102"/>
      <c r="I176" s="102"/>
      <c r="J176" s="27">
        <v>1</v>
      </c>
      <c r="K176" s="102"/>
      <c r="L176" s="103"/>
      <c r="R176" s="27">
        <v>7</v>
      </c>
      <c r="V176" s="267">
        <v>2</v>
      </c>
      <c r="X176" s="27" t="s">
        <v>1659</v>
      </c>
    </row>
    <row r="177" spans="1:24" x14ac:dyDescent="0.2">
      <c r="A177" s="266" t="s">
        <v>189</v>
      </c>
      <c r="B177" s="87" t="s">
        <v>373</v>
      </c>
      <c r="C177" s="102"/>
      <c r="D177" s="102"/>
      <c r="I177" s="102"/>
      <c r="J177" s="27">
        <v>2</v>
      </c>
      <c r="K177" s="102"/>
      <c r="L177" s="103"/>
      <c r="R177" s="27">
        <v>2</v>
      </c>
      <c r="V177" s="267">
        <v>2</v>
      </c>
      <c r="X177" s="27" t="s">
        <v>1659</v>
      </c>
    </row>
    <row r="178" spans="1:24" x14ac:dyDescent="0.2">
      <c r="A178" s="266" t="s">
        <v>158</v>
      </c>
      <c r="B178" s="87" t="s">
        <v>370</v>
      </c>
      <c r="C178" s="102"/>
      <c r="D178" s="102"/>
      <c r="I178" s="102"/>
      <c r="J178" s="27">
        <v>3</v>
      </c>
      <c r="K178" s="102"/>
      <c r="L178" s="103"/>
      <c r="R178" s="27">
        <v>2</v>
      </c>
      <c r="V178" s="267">
        <v>4</v>
      </c>
      <c r="X178" s="27" t="s">
        <v>1659</v>
      </c>
    </row>
    <row r="179" spans="1:24" x14ac:dyDescent="0.2">
      <c r="A179" s="266" t="s">
        <v>539</v>
      </c>
      <c r="B179" s="87" t="s">
        <v>550</v>
      </c>
      <c r="C179" s="102"/>
      <c r="D179" s="102"/>
      <c r="I179" s="102"/>
      <c r="J179" s="27">
        <v>3</v>
      </c>
      <c r="K179" s="102"/>
      <c r="L179" s="103"/>
      <c r="R179" s="27">
        <v>7</v>
      </c>
      <c r="V179" s="267">
        <v>2</v>
      </c>
      <c r="X179" s="27" t="s">
        <v>1659</v>
      </c>
    </row>
    <row r="180" spans="1:24" x14ac:dyDescent="0.2">
      <c r="A180" s="266" t="s">
        <v>467</v>
      </c>
      <c r="B180" s="87" t="s">
        <v>454</v>
      </c>
      <c r="C180" s="102"/>
      <c r="D180" s="102"/>
      <c r="I180" s="102"/>
      <c r="J180" s="27">
        <v>13</v>
      </c>
      <c r="K180" s="102"/>
      <c r="L180" s="103"/>
      <c r="R180" s="27">
        <v>13</v>
      </c>
      <c r="V180" s="267">
        <v>15</v>
      </c>
      <c r="X180" s="27" t="s">
        <v>1662</v>
      </c>
    </row>
    <row r="181" spans="1:24" x14ac:dyDescent="0.2">
      <c r="A181" s="266" t="s">
        <v>193</v>
      </c>
      <c r="B181" s="87" t="s">
        <v>364</v>
      </c>
      <c r="C181" s="102"/>
      <c r="D181" s="102"/>
      <c r="E181" s="27">
        <v>1</v>
      </c>
      <c r="I181" s="102"/>
      <c r="K181" s="102"/>
      <c r="L181" s="103"/>
      <c r="R181" s="27">
        <v>1</v>
      </c>
      <c r="V181" s="267">
        <v>1</v>
      </c>
      <c r="X181" s="27" t="s">
        <v>1659</v>
      </c>
    </row>
    <row r="182" spans="1:24" x14ac:dyDescent="0.2">
      <c r="A182" s="266" t="s">
        <v>1076</v>
      </c>
      <c r="B182" s="87" t="s">
        <v>1119</v>
      </c>
      <c r="R182" s="27">
        <v>1</v>
      </c>
      <c r="V182" s="267">
        <v>1</v>
      </c>
      <c r="X182" s="27" t="s">
        <v>1659</v>
      </c>
    </row>
    <row r="183" spans="1:24" x14ac:dyDescent="0.2">
      <c r="A183" s="266" t="s">
        <v>1211</v>
      </c>
      <c r="B183" s="87" t="s">
        <v>802</v>
      </c>
      <c r="C183" s="102"/>
      <c r="D183" s="102"/>
      <c r="I183" s="102"/>
      <c r="K183" s="102"/>
      <c r="L183" s="103"/>
      <c r="R183" s="27">
        <v>1</v>
      </c>
      <c r="V183" s="267">
        <v>1</v>
      </c>
      <c r="X183" s="27" t="s">
        <v>1659</v>
      </c>
    </row>
    <row r="184" spans="1:24" x14ac:dyDescent="0.2">
      <c r="A184" s="266" t="s">
        <v>795</v>
      </c>
      <c r="B184" s="87" t="s">
        <v>800</v>
      </c>
      <c r="C184" s="102"/>
      <c r="D184" s="102"/>
      <c r="I184" s="102"/>
      <c r="K184" s="102"/>
      <c r="L184" s="103"/>
      <c r="R184" s="27">
        <v>1</v>
      </c>
      <c r="V184" s="267">
        <v>1</v>
      </c>
      <c r="X184" s="27" t="s">
        <v>1659</v>
      </c>
    </row>
    <row r="185" spans="1:24" x14ac:dyDescent="0.2">
      <c r="A185" s="266" t="s">
        <v>256</v>
      </c>
      <c r="B185" s="87" t="s">
        <v>368</v>
      </c>
      <c r="R185" s="27">
        <v>1</v>
      </c>
      <c r="V185" s="267">
        <v>1</v>
      </c>
      <c r="X185" s="27" t="s">
        <v>1659</v>
      </c>
    </row>
    <row r="186" spans="1:24" x14ac:dyDescent="0.2">
      <c r="A186" s="266" t="s">
        <v>306</v>
      </c>
      <c r="B186" s="87" t="s">
        <v>512</v>
      </c>
      <c r="R186" s="27">
        <v>1</v>
      </c>
      <c r="V186" s="267">
        <v>1</v>
      </c>
      <c r="X186" s="27" t="s">
        <v>1659</v>
      </c>
    </row>
    <row r="187" spans="1:24" x14ac:dyDescent="0.2">
      <c r="A187" s="266" t="s">
        <v>194</v>
      </c>
      <c r="B187" s="87" t="s">
        <v>703</v>
      </c>
      <c r="C187" s="102"/>
      <c r="D187" s="102"/>
      <c r="I187" s="102"/>
      <c r="K187" s="102"/>
      <c r="L187" s="103"/>
      <c r="R187" s="27">
        <v>1</v>
      </c>
      <c r="V187" s="267">
        <v>1</v>
      </c>
      <c r="X187" s="27" t="s">
        <v>1659</v>
      </c>
    </row>
    <row r="188" spans="1:24" x14ac:dyDescent="0.2">
      <c r="A188" s="266" t="s">
        <v>465</v>
      </c>
      <c r="B188" s="87" t="s">
        <v>460</v>
      </c>
      <c r="C188" s="102"/>
      <c r="D188" s="102"/>
      <c r="I188" s="102"/>
      <c r="K188" s="102"/>
      <c r="L188" s="103"/>
      <c r="R188" s="27">
        <v>1</v>
      </c>
      <c r="V188" s="267">
        <v>1</v>
      </c>
      <c r="X188" s="27" t="s">
        <v>1659</v>
      </c>
    </row>
    <row r="189" spans="1:24" x14ac:dyDescent="0.2">
      <c r="A189" s="266" t="s">
        <v>184</v>
      </c>
      <c r="B189" s="87" t="s">
        <v>424</v>
      </c>
      <c r="R189" s="27">
        <v>1</v>
      </c>
      <c r="V189" s="267">
        <v>2</v>
      </c>
      <c r="X189" s="27" t="s">
        <v>1659</v>
      </c>
    </row>
    <row r="190" spans="1:24" x14ac:dyDescent="0.2">
      <c r="A190" s="266" t="s">
        <v>1033</v>
      </c>
      <c r="B190" s="87" t="s">
        <v>1042</v>
      </c>
      <c r="C190" s="102"/>
      <c r="D190" s="102"/>
      <c r="I190" s="102"/>
      <c r="K190" s="102"/>
      <c r="L190" s="103"/>
      <c r="R190" s="27">
        <v>1</v>
      </c>
      <c r="V190" s="267">
        <v>3</v>
      </c>
      <c r="X190" s="27" t="s">
        <v>1659</v>
      </c>
    </row>
    <row r="191" spans="1:24" x14ac:dyDescent="0.2">
      <c r="A191" s="266" t="s">
        <v>555</v>
      </c>
      <c r="B191" s="87" t="s">
        <v>629</v>
      </c>
      <c r="C191" s="102"/>
      <c r="D191" s="102"/>
      <c r="I191" s="102"/>
      <c r="K191" s="102"/>
      <c r="L191" s="103"/>
      <c r="R191" s="27">
        <v>2</v>
      </c>
      <c r="V191" s="267">
        <v>1</v>
      </c>
      <c r="X191" s="27" t="s">
        <v>1659</v>
      </c>
    </row>
    <row r="192" spans="1:24" x14ac:dyDescent="0.2">
      <c r="A192" s="266" t="s">
        <v>828</v>
      </c>
      <c r="B192" s="87" t="s">
        <v>906</v>
      </c>
      <c r="C192" s="102"/>
      <c r="D192" s="102"/>
      <c r="I192" s="102"/>
      <c r="K192" s="102"/>
      <c r="L192" s="103"/>
      <c r="R192" s="27">
        <v>2</v>
      </c>
      <c r="V192" s="267">
        <v>1</v>
      </c>
      <c r="X192" s="27" t="s">
        <v>1659</v>
      </c>
    </row>
    <row r="193" spans="1:24" x14ac:dyDescent="0.2">
      <c r="A193" s="266" t="s">
        <v>1063</v>
      </c>
      <c r="B193" s="87" t="s">
        <v>1073</v>
      </c>
      <c r="R193" s="27">
        <v>2</v>
      </c>
      <c r="V193" s="267">
        <v>1</v>
      </c>
      <c r="X193" s="27" t="s">
        <v>1659</v>
      </c>
    </row>
    <row r="194" spans="1:24" x14ac:dyDescent="0.2">
      <c r="A194" s="266" t="s">
        <v>552</v>
      </c>
      <c r="B194" s="87" t="s">
        <v>632</v>
      </c>
      <c r="C194" s="102"/>
      <c r="D194" s="102"/>
      <c r="I194" s="102"/>
      <c r="K194" s="102"/>
      <c r="L194" s="103"/>
      <c r="R194" s="27">
        <v>2</v>
      </c>
      <c r="V194" s="267">
        <v>2</v>
      </c>
    </row>
    <row r="195" spans="1:24" x14ac:dyDescent="0.2">
      <c r="A195" s="266" t="s">
        <v>816</v>
      </c>
      <c r="B195" s="87" t="s">
        <v>893</v>
      </c>
      <c r="C195" s="102"/>
      <c r="D195" s="102"/>
      <c r="I195" s="102"/>
      <c r="K195" s="102"/>
      <c r="L195" s="103"/>
      <c r="R195" s="27">
        <v>2</v>
      </c>
      <c r="V195" s="267">
        <v>3</v>
      </c>
      <c r="X195" s="27" t="s">
        <v>1659</v>
      </c>
    </row>
    <row r="196" spans="1:24" x14ac:dyDescent="0.2">
      <c r="A196" s="266" t="s">
        <v>479</v>
      </c>
      <c r="B196" s="87" t="s">
        <v>480</v>
      </c>
      <c r="C196" s="102"/>
      <c r="D196" s="102"/>
      <c r="I196" s="102"/>
      <c r="K196" s="102"/>
      <c r="L196" s="103"/>
      <c r="R196" s="27">
        <v>3</v>
      </c>
      <c r="V196" s="267">
        <v>3</v>
      </c>
      <c r="X196" s="27" t="s">
        <v>1659</v>
      </c>
    </row>
    <row r="197" spans="1:24" x14ac:dyDescent="0.2">
      <c r="A197" s="266" t="s">
        <v>216</v>
      </c>
      <c r="B197" s="87" t="s">
        <v>1223</v>
      </c>
      <c r="R197" s="27">
        <v>3</v>
      </c>
      <c r="V197" s="267">
        <v>4</v>
      </c>
      <c r="X197" s="27" t="s">
        <v>1659</v>
      </c>
    </row>
    <row r="198" spans="1:24" x14ac:dyDescent="0.2">
      <c r="A198" s="266" t="s">
        <v>295</v>
      </c>
      <c r="B198" s="87" t="s">
        <v>352</v>
      </c>
      <c r="C198" s="102"/>
      <c r="D198" s="102"/>
      <c r="I198" s="102"/>
      <c r="K198" s="102"/>
      <c r="L198" s="103"/>
      <c r="R198" s="27">
        <v>4</v>
      </c>
      <c r="V198" s="267">
        <v>2</v>
      </c>
      <c r="X198" s="27" t="s">
        <v>1659</v>
      </c>
    </row>
    <row r="199" spans="1:24" x14ac:dyDescent="0.2">
      <c r="A199" s="266" t="s">
        <v>466</v>
      </c>
      <c r="B199" s="87" t="s">
        <v>456</v>
      </c>
      <c r="C199" s="102"/>
      <c r="D199" s="102"/>
      <c r="I199" s="102"/>
      <c r="J199" s="27">
        <v>6</v>
      </c>
      <c r="K199" s="102"/>
      <c r="L199" s="103"/>
      <c r="N199" s="27">
        <v>2</v>
      </c>
      <c r="V199" s="267">
        <v>1</v>
      </c>
      <c r="X199" s="27" t="s">
        <v>1659</v>
      </c>
    </row>
    <row r="200" spans="1:24" x14ac:dyDescent="0.2">
      <c r="A200" s="266" t="s">
        <v>261</v>
      </c>
      <c r="B200" s="87" t="s">
        <v>660</v>
      </c>
      <c r="C200" s="102"/>
      <c r="D200" s="102"/>
      <c r="H200" s="27">
        <v>1</v>
      </c>
      <c r="I200" s="102"/>
      <c r="K200" s="102"/>
      <c r="L200" s="103"/>
      <c r="N200" s="27">
        <v>1</v>
      </c>
      <c r="V200" s="267">
        <v>1</v>
      </c>
      <c r="X200" s="27" t="s">
        <v>1659</v>
      </c>
    </row>
    <row r="201" spans="1:24" x14ac:dyDescent="0.2">
      <c r="A201" s="266" t="s">
        <v>569</v>
      </c>
      <c r="B201" s="87" t="s">
        <v>634</v>
      </c>
      <c r="C201" s="102"/>
      <c r="D201" s="102"/>
      <c r="I201" s="102"/>
      <c r="K201" s="102"/>
      <c r="L201" s="103"/>
      <c r="N201" s="27">
        <v>3</v>
      </c>
      <c r="V201" s="267">
        <v>1</v>
      </c>
      <c r="X201" s="27" t="s">
        <v>1659</v>
      </c>
    </row>
    <row r="202" spans="1:24" x14ac:dyDescent="0.2">
      <c r="A202" s="266" t="s">
        <v>161</v>
      </c>
      <c r="B202" s="87" t="s">
        <v>365</v>
      </c>
      <c r="C202" s="102"/>
      <c r="D202" s="102"/>
      <c r="G202" s="27">
        <v>1</v>
      </c>
      <c r="I202" s="102"/>
      <c r="J202" s="27">
        <v>1</v>
      </c>
      <c r="K202" s="102"/>
      <c r="L202" s="103"/>
      <c r="V202" s="267">
        <v>1</v>
      </c>
      <c r="X202" s="27" t="s">
        <v>1659</v>
      </c>
    </row>
    <row r="203" spans="1:24" x14ac:dyDescent="0.2">
      <c r="A203" s="266" t="s">
        <v>185</v>
      </c>
      <c r="B203" s="87" t="s">
        <v>380</v>
      </c>
      <c r="C203" s="102"/>
      <c r="D203" s="102"/>
      <c r="I203" s="102"/>
      <c r="J203" s="27">
        <v>1</v>
      </c>
      <c r="K203" s="102"/>
      <c r="L203" s="103"/>
      <c r="V203" s="267">
        <v>2</v>
      </c>
      <c r="X203" s="27" t="s">
        <v>1659</v>
      </c>
    </row>
    <row r="204" spans="1:24" x14ac:dyDescent="0.2">
      <c r="A204" s="284" t="s">
        <v>1235</v>
      </c>
      <c r="B204" s="87" t="s">
        <v>1238</v>
      </c>
      <c r="V204" s="267">
        <v>1</v>
      </c>
      <c r="W204" s="26"/>
      <c r="X204" s="27" t="s">
        <v>1659</v>
      </c>
    </row>
    <row r="205" spans="1:24" x14ac:dyDescent="0.2">
      <c r="A205" s="284" t="s">
        <v>710</v>
      </c>
      <c r="B205" s="87" t="s">
        <v>1439</v>
      </c>
      <c r="V205" s="267">
        <v>1</v>
      </c>
      <c r="W205" s="26"/>
      <c r="X205" s="27" t="s">
        <v>1659</v>
      </c>
    </row>
    <row r="206" spans="1:24" x14ac:dyDescent="0.2">
      <c r="A206" s="284" t="s">
        <v>1035</v>
      </c>
      <c r="B206" s="87" t="s">
        <v>1044</v>
      </c>
      <c r="V206" s="267">
        <v>1</v>
      </c>
      <c r="W206" s="26"/>
      <c r="X206" s="27" t="s">
        <v>1659</v>
      </c>
    </row>
    <row r="207" spans="1:24" x14ac:dyDescent="0.2">
      <c r="A207" s="284" t="s">
        <v>1339</v>
      </c>
      <c r="B207" s="87" t="s">
        <v>1614</v>
      </c>
      <c r="V207" s="267">
        <v>1</v>
      </c>
      <c r="W207" s="26"/>
      <c r="X207" s="27" t="s">
        <v>1659</v>
      </c>
    </row>
    <row r="208" spans="1:24" x14ac:dyDescent="0.2">
      <c r="A208" s="284" t="s">
        <v>1158</v>
      </c>
      <c r="B208" s="87" t="s">
        <v>1171</v>
      </c>
      <c r="V208" s="267">
        <v>1</v>
      </c>
      <c r="W208" s="26"/>
      <c r="X208" s="27" t="s">
        <v>1659</v>
      </c>
    </row>
    <row r="209" spans="1:24" x14ac:dyDescent="0.2">
      <c r="A209" s="284" t="s">
        <v>742</v>
      </c>
      <c r="B209" s="87" t="s">
        <v>780</v>
      </c>
      <c r="V209" s="267">
        <v>1</v>
      </c>
      <c r="W209" s="26"/>
      <c r="X209" s="27" t="s">
        <v>1659</v>
      </c>
    </row>
    <row r="210" spans="1:24" x14ac:dyDescent="0.2">
      <c r="A210" s="284" t="s">
        <v>1453</v>
      </c>
      <c r="B210" s="87" t="s">
        <v>1436</v>
      </c>
      <c r="V210" s="267">
        <v>1</v>
      </c>
      <c r="W210" s="26"/>
      <c r="X210" s="27" t="s">
        <v>1659</v>
      </c>
    </row>
    <row r="211" spans="1:24" x14ac:dyDescent="0.2">
      <c r="A211" s="284" t="s">
        <v>820</v>
      </c>
      <c r="B211" s="87" t="s">
        <v>912</v>
      </c>
      <c r="V211" s="267">
        <v>1</v>
      </c>
      <c r="W211" s="26"/>
      <c r="X211" s="27" t="s">
        <v>1659</v>
      </c>
    </row>
    <row r="212" spans="1:24" x14ac:dyDescent="0.2">
      <c r="A212" s="284" t="s">
        <v>821</v>
      </c>
      <c r="B212" s="87" t="s">
        <v>925</v>
      </c>
      <c r="V212" s="267">
        <v>1</v>
      </c>
      <c r="W212" s="26"/>
      <c r="X212" s="27" t="s">
        <v>1659</v>
      </c>
    </row>
    <row r="213" spans="1:24" x14ac:dyDescent="0.2">
      <c r="A213" s="284" t="s">
        <v>1056</v>
      </c>
      <c r="B213" s="87" t="s">
        <v>1088</v>
      </c>
      <c r="V213" s="267">
        <v>1</v>
      </c>
      <c r="W213" s="26"/>
      <c r="X213" s="27" t="s">
        <v>1659</v>
      </c>
    </row>
    <row r="214" spans="1:24" x14ac:dyDescent="0.2">
      <c r="A214" s="284" t="s">
        <v>258</v>
      </c>
      <c r="B214" s="87" t="s">
        <v>461</v>
      </c>
      <c r="V214" s="267">
        <v>1</v>
      </c>
      <c r="W214" s="26"/>
      <c r="X214" s="27" t="s">
        <v>1659</v>
      </c>
    </row>
    <row r="215" spans="1:24" x14ac:dyDescent="0.2">
      <c r="A215" s="401" t="s">
        <v>1534</v>
      </c>
      <c r="B215" s="87" t="s">
        <v>1703</v>
      </c>
      <c r="V215" s="267">
        <v>1</v>
      </c>
      <c r="W215" s="26"/>
    </row>
    <row r="216" spans="1:24" x14ac:dyDescent="0.2">
      <c r="A216" s="284" t="s">
        <v>1529</v>
      </c>
      <c r="B216" s="87" t="s">
        <v>1608</v>
      </c>
      <c r="V216" s="267">
        <v>1</v>
      </c>
      <c r="W216" s="26"/>
      <c r="X216" s="27" t="s">
        <v>1664</v>
      </c>
    </row>
    <row r="217" spans="1:24" x14ac:dyDescent="0.2">
      <c r="A217" s="284" t="s">
        <v>1446</v>
      </c>
      <c r="B217" s="87" t="s">
        <v>1425</v>
      </c>
      <c r="V217" s="267">
        <v>1</v>
      </c>
      <c r="W217" s="26"/>
      <c r="X217" s="27" t="s">
        <v>1659</v>
      </c>
    </row>
    <row r="218" spans="1:24" x14ac:dyDescent="0.2">
      <c r="A218" s="284" t="s">
        <v>1364</v>
      </c>
      <c r="B218" s="87" t="s">
        <v>1367</v>
      </c>
      <c r="V218" s="267">
        <v>1</v>
      </c>
      <c r="W218" s="26"/>
      <c r="X218" s="27" t="s">
        <v>1659</v>
      </c>
    </row>
    <row r="219" spans="1:24" x14ac:dyDescent="0.2">
      <c r="A219" s="284" t="s">
        <v>482</v>
      </c>
      <c r="B219" s="87" t="s">
        <v>1424</v>
      </c>
      <c r="V219" s="267">
        <v>2</v>
      </c>
      <c r="W219" s="26"/>
      <c r="X219" s="27" t="s">
        <v>1659</v>
      </c>
    </row>
    <row r="220" spans="1:24" x14ac:dyDescent="0.2">
      <c r="A220" s="284" t="s">
        <v>294</v>
      </c>
      <c r="B220" s="87" t="s">
        <v>450</v>
      </c>
      <c r="V220" s="267">
        <v>2</v>
      </c>
      <c r="W220" s="26"/>
      <c r="X220" s="27" t="s">
        <v>1659</v>
      </c>
    </row>
    <row r="221" spans="1:24" x14ac:dyDescent="0.2">
      <c r="A221" s="284" t="s">
        <v>1225</v>
      </c>
      <c r="B221" s="87" t="s">
        <v>1230</v>
      </c>
      <c r="V221" s="267">
        <v>2</v>
      </c>
      <c r="W221" s="26"/>
      <c r="X221" s="27" t="s">
        <v>1659</v>
      </c>
    </row>
    <row r="222" spans="1:24" x14ac:dyDescent="0.2">
      <c r="A222" s="284" t="s">
        <v>200</v>
      </c>
      <c r="B222" s="87" t="s">
        <v>735</v>
      </c>
      <c r="C222" s="102"/>
      <c r="D222" s="102"/>
      <c r="I222" s="102"/>
      <c r="K222" s="102"/>
      <c r="L222" s="103"/>
      <c r="V222" s="267">
        <v>2</v>
      </c>
      <c r="W222" s="26"/>
      <c r="X222" s="27" t="s">
        <v>1659</v>
      </c>
    </row>
    <row r="223" spans="1:24" x14ac:dyDescent="0.2">
      <c r="A223" s="284" t="s">
        <v>254</v>
      </c>
      <c r="B223" s="87" t="s">
        <v>924</v>
      </c>
      <c r="V223" s="267">
        <v>3</v>
      </c>
      <c r="W223" s="26"/>
    </row>
    <row r="224" spans="1:24" x14ac:dyDescent="0.2">
      <c r="A224" s="285" t="s">
        <v>825</v>
      </c>
      <c r="B224" s="270" t="s">
        <v>907</v>
      </c>
      <c r="C224" s="275"/>
      <c r="D224" s="275"/>
      <c r="E224" s="276"/>
      <c r="F224" s="276"/>
      <c r="G224" s="276"/>
      <c r="H224" s="276"/>
      <c r="I224" s="275"/>
      <c r="J224" s="276"/>
      <c r="K224" s="275"/>
      <c r="L224" s="275"/>
      <c r="M224" s="276"/>
      <c r="N224" s="276"/>
      <c r="O224" s="275"/>
      <c r="P224" s="275"/>
      <c r="Q224" s="276"/>
      <c r="R224" s="276"/>
      <c r="S224" s="275"/>
      <c r="T224" s="275"/>
      <c r="U224" s="276"/>
      <c r="V224" s="277">
        <v>4</v>
      </c>
      <c r="W224" s="26"/>
      <c r="X224" s="27" t="s">
        <v>1659</v>
      </c>
    </row>
    <row r="225" spans="1:24" s="86" customFormat="1" x14ac:dyDescent="0.2">
      <c r="A225" s="86" t="s">
        <v>1411</v>
      </c>
      <c r="B225" s="88"/>
      <c r="C225" s="109"/>
      <c r="D225" s="109"/>
      <c r="E225" s="90">
        <f>COUNT(E50:E224)</f>
        <v>7</v>
      </c>
      <c r="F225" s="90">
        <f>COUNT(F50:F224)</f>
        <v>11</v>
      </c>
      <c r="G225" s="90">
        <f>COUNT(G50:G224)</f>
        <v>8</v>
      </c>
      <c r="H225" s="90">
        <f>COUNT(H50:H224)</f>
        <v>20</v>
      </c>
      <c r="I225" s="89"/>
      <c r="J225" s="90">
        <f>COUNT(J50:J224)</f>
        <v>67</v>
      </c>
      <c r="K225" s="89"/>
      <c r="L225" s="89"/>
      <c r="M225" s="90">
        <f>COUNT(M50:M224)</f>
        <v>0</v>
      </c>
      <c r="N225" s="90">
        <f>COUNT(N50:N224)</f>
        <v>81</v>
      </c>
      <c r="O225" s="89"/>
      <c r="P225" s="89"/>
      <c r="Q225" s="90">
        <f>COUNT(Q50:Q224)</f>
        <v>3</v>
      </c>
      <c r="R225" s="90">
        <f>COUNT(R50:R224)</f>
        <v>133</v>
      </c>
      <c r="S225" s="89"/>
      <c r="T225" s="89"/>
      <c r="U225" s="90">
        <f>COUNT(U50:U224)</f>
        <v>6</v>
      </c>
      <c r="V225" s="90">
        <f>COUNT(V50:V224)</f>
        <v>116</v>
      </c>
      <c r="W225" s="90"/>
      <c r="X225" s="90"/>
    </row>
    <row r="226" spans="1:24" x14ac:dyDescent="0.2">
      <c r="A226" s="27"/>
      <c r="C226" s="102"/>
      <c r="D226" s="102"/>
      <c r="I226" s="102"/>
      <c r="K226" s="102"/>
      <c r="L226" s="103"/>
    </row>
    <row r="227" spans="1:24" x14ac:dyDescent="0.2">
      <c r="A227" s="394" t="s">
        <v>1396</v>
      </c>
      <c r="C227" s="102"/>
      <c r="D227" s="102"/>
      <c r="I227" s="102"/>
      <c r="K227" s="102"/>
      <c r="L227" s="103"/>
    </row>
    <row r="228" spans="1:24" x14ac:dyDescent="0.2">
      <c r="A228" s="257" t="s">
        <v>52</v>
      </c>
      <c r="B228" s="258" t="s">
        <v>383</v>
      </c>
      <c r="C228" s="261"/>
      <c r="D228" s="261"/>
      <c r="E228" s="264"/>
      <c r="F228" s="264"/>
      <c r="G228" s="264"/>
      <c r="H228" s="264"/>
      <c r="I228" s="261"/>
      <c r="J228" s="264">
        <v>2</v>
      </c>
      <c r="K228" s="261"/>
      <c r="L228" s="262"/>
      <c r="M228" s="264"/>
      <c r="N228" s="264"/>
      <c r="O228" s="263"/>
      <c r="P228" s="263"/>
      <c r="Q228" s="264"/>
      <c r="R228" s="264"/>
      <c r="S228" s="263"/>
      <c r="T228" s="263"/>
      <c r="U228" s="264"/>
      <c r="V228" s="281"/>
    </row>
    <row r="229" spans="1:24" x14ac:dyDescent="0.2">
      <c r="A229" s="266" t="s">
        <v>404</v>
      </c>
      <c r="B229" s="87" t="s">
        <v>655</v>
      </c>
      <c r="C229" s="102"/>
      <c r="D229" s="102"/>
      <c r="I229" s="102"/>
      <c r="K229" s="102"/>
      <c r="L229" s="103"/>
      <c r="N229" s="27">
        <v>3</v>
      </c>
      <c r="V229" s="267"/>
    </row>
    <row r="230" spans="1:24" x14ac:dyDescent="0.2">
      <c r="A230" s="266" t="s">
        <v>222</v>
      </c>
      <c r="B230" s="87" t="s">
        <v>673</v>
      </c>
      <c r="C230" s="102"/>
      <c r="D230" s="102"/>
      <c r="I230" s="102"/>
      <c r="K230" s="102"/>
      <c r="L230" s="103"/>
      <c r="N230" s="27">
        <v>1</v>
      </c>
      <c r="V230" s="267"/>
    </row>
    <row r="231" spans="1:24" x14ac:dyDescent="0.2">
      <c r="A231" s="266" t="s">
        <v>48</v>
      </c>
      <c r="B231" s="87" t="s">
        <v>387</v>
      </c>
      <c r="C231" s="102"/>
      <c r="D231" s="102"/>
      <c r="I231" s="102"/>
      <c r="J231" s="27">
        <v>2</v>
      </c>
      <c r="K231" s="102"/>
      <c r="L231" s="103"/>
      <c r="N231" s="27">
        <v>8</v>
      </c>
      <c r="R231" s="27">
        <v>5</v>
      </c>
      <c r="V231" s="267"/>
    </row>
    <row r="232" spans="1:24" x14ac:dyDescent="0.2">
      <c r="A232" s="266" t="s">
        <v>172</v>
      </c>
      <c r="B232" s="87" t="s">
        <v>385</v>
      </c>
      <c r="C232" s="102"/>
      <c r="D232" s="102"/>
      <c r="I232" s="102"/>
      <c r="J232" s="27">
        <v>1</v>
      </c>
      <c r="K232" s="102"/>
      <c r="L232" s="103"/>
      <c r="R232" s="27">
        <v>2</v>
      </c>
      <c r="V232" s="267"/>
    </row>
    <row r="233" spans="1:24" x14ac:dyDescent="0.2">
      <c r="A233" s="266" t="s">
        <v>1197</v>
      </c>
      <c r="B233" s="87" t="s">
        <v>1205</v>
      </c>
      <c r="R233" s="27">
        <v>1</v>
      </c>
      <c r="V233" s="267"/>
    </row>
    <row r="234" spans="1:24" x14ac:dyDescent="0.2">
      <c r="A234" s="266" t="s">
        <v>1016</v>
      </c>
      <c r="B234" s="87" t="s">
        <v>1091</v>
      </c>
      <c r="C234" s="102"/>
      <c r="D234" s="102"/>
      <c r="I234" s="102"/>
      <c r="K234" s="102"/>
      <c r="L234" s="103"/>
      <c r="R234" s="27">
        <v>1</v>
      </c>
      <c r="V234" s="267"/>
    </row>
    <row r="235" spans="1:24" x14ac:dyDescent="0.2">
      <c r="A235" s="266" t="s">
        <v>557</v>
      </c>
      <c r="B235" s="87" t="s">
        <v>651</v>
      </c>
      <c r="R235" s="27">
        <v>1</v>
      </c>
      <c r="V235" s="267"/>
    </row>
    <row r="236" spans="1:24" x14ac:dyDescent="0.2">
      <c r="A236" s="266" t="s">
        <v>563</v>
      </c>
      <c r="B236" s="87" t="s">
        <v>646</v>
      </c>
      <c r="R236" s="27">
        <v>1</v>
      </c>
      <c r="V236" s="267"/>
    </row>
    <row r="237" spans="1:24" x14ac:dyDescent="0.2">
      <c r="A237" s="266" t="s">
        <v>1019</v>
      </c>
      <c r="B237" s="87" t="s">
        <v>1109</v>
      </c>
      <c r="R237" s="27">
        <v>1</v>
      </c>
      <c r="V237" s="267"/>
    </row>
    <row r="238" spans="1:24" x14ac:dyDescent="0.2">
      <c r="A238" s="266" t="s">
        <v>1020</v>
      </c>
      <c r="B238" s="87" t="s">
        <v>1108</v>
      </c>
      <c r="R238" s="27">
        <v>1</v>
      </c>
      <c r="V238" s="267"/>
    </row>
    <row r="239" spans="1:24" x14ac:dyDescent="0.2">
      <c r="A239" s="266" t="s">
        <v>684</v>
      </c>
      <c r="B239" s="87" t="s">
        <v>657</v>
      </c>
      <c r="C239" s="102"/>
      <c r="D239" s="102"/>
      <c r="I239" s="102"/>
      <c r="K239" s="102"/>
      <c r="L239" s="103"/>
      <c r="R239" s="27">
        <v>1</v>
      </c>
      <c r="V239" s="267"/>
    </row>
    <row r="240" spans="1:24" x14ac:dyDescent="0.2">
      <c r="A240" s="266" t="s">
        <v>1213</v>
      </c>
      <c r="B240" s="87" t="s">
        <v>1218</v>
      </c>
      <c r="R240" s="27">
        <v>1</v>
      </c>
      <c r="V240" s="267"/>
    </row>
    <row r="241" spans="1:22" x14ac:dyDescent="0.2">
      <c r="A241" s="266" t="s">
        <v>1214</v>
      </c>
      <c r="B241" s="87" t="s">
        <v>1217</v>
      </c>
      <c r="R241" s="27">
        <v>1</v>
      </c>
      <c r="V241" s="267"/>
    </row>
    <row r="242" spans="1:22" x14ac:dyDescent="0.2">
      <c r="A242" s="266" t="s">
        <v>1215</v>
      </c>
      <c r="B242" s="87" t="s">
        <v>511</v>
      </c>
      <c r="R242" s="27">
        <v>1</v>
      </c>
      <c r="V242" s="267"/>
    </row>
    <row r="243" spans="1:22" x14ac:dyDescent="0.2">
      <c r="A243" s="266" t="s">
        <v>41</v>
      </c>
      <c r="B243" s="87" t="s">
        <v>42</v>
      </c>
      <c r="R243" s="27">
        <v>1</v>
      </c>
      <c r="V243" s="267"/>
    </row>
    <row r="244" spans="1:22" x14ac:dyDescent="0.2">
      <c r="A244" s="266" t="s">
        <v>1002</v>
      </c>
      <c r="B244" s="87" t="s">
        <v>1008</v>
      </c>
      <c r="R244" s="27">
        <v>2</v>
      </c>
      <c r="V244" s="267"/>
    </row>
    <row r="245" spans="1:22" x14ac:dyDescent="0.2">
      <c r="A245" s="266" t="s">
        <v>150</v>
      </c>
      <c r="B245" s="87" t="s">
        <v>386</v>
      </c>
      <c r="C245" s="102"/>
      <c r="D245" s="102"/>
      <c r="E245" s="27">
        <v>2</v>
      </c>
      <c r="F245" s="27">
        <v>1</v>
      </c>
      <c r="H245" s="27">
        <v>1</v>
      </c>
      <c r="I245" s="102"/>
      <c r="J245" s="27">
        <v>4</v>
      </c>
      <c r="K245" s="102"/>
      <c r="L245" s="103"/>
      <c r="M245" s="27">
        <v>3</v>
      </c>
      <c r="N245" s="27">
        <v>12</v>
      </c>
      <c r="R245" s="27">
        <v>10</v>
      </c>
      <c r="U245" s="27">
        <v>6</v>
      </c>
      <c r="V245" s="267">
        <v>2</v>
      </c>
    </row>
    <row r="246" spans="1:22" x14ac:dyDescent="0.2">
      <c r="A246" s="266" t="s">
        <v>53</v>
      </c>
      <c r="B246" s="87" t="s">
        <v>464</v>
      </c>
      <c r="C246" s="102"/>
      <c r="D246" s="102"/>
      <c r="I246" s="102"/>
      <c r="J246" s="27">
        <v>2</v>
      </c>
      <c r="K246" s="102"/>
      <c r="L246" s="103"/>
      <c r="N246" s="27">
        <v>1</v>
      </c>
      <c r="R246" s="27">
        <v>3</v>
      </c>
      <c r="V246" s="267">
        <v>1</v>
      </c>
    </row>
    <row r="247" spans="1:22" x14ac:dyDescent="0.2">
      <c r="A247" s="266" t="s">
        <v>55</v>
      </c>
      <c r="B247" s="87" t="s">
        <v>388</v>
      </c>
      <c r="C247" s="102"/>
      <c r="D247" s="102"/>
      <c r="I247" s="102"/>
      <c r="J247" s="27">
        <v>2</v>
      </c>
      <c r="K247" s="102"/>
      <c r="L247" s="103"/>
      <c r="N247" s="27">
        <v>8</v>
      </c>
      <c r="R247" s="27">
        <v>13</v>
      </c>
      <c r="V247" s="267">
        <v>4</v>
      </c>
    </row>
    <row r="248" spans="1:22" x14ac:dyDescent="0.2">
      <c r="A248" s="266" t="s">
        <v>493</v>
      </c>
      <c r="B248" s="87" t="s">
        <v>517</v>
      </c>
      <c r="C248" s="102"/>
      <c r="D248" s="102"/>
      <c r="I248" s="102"/>
      <c r="K248" s="102"/>
      <c r="L248" s="103"/>
      <c r="N248" s="27">
        <v>1</v>
      </c>
      <c r="R248" s="27">
        <v>4</v>
      </c>
      <c r="V248" s="267">
        <v>1</v>
      </c>
    </row>
    <row r="249" spans="1:22" x14ac:dyDescent="0.2">
      <c r="A249" s="266" t="s">
        <v>667</v>
      </c>
      <c r="B249" s="87" t="s">
        <v>674</v>
      </c>
      <c r="C249" s="102"/>
      <c r="D249" s="102"/>
      <c r="I249" s="102"/>
      <c r="K249" s="102"/>
      <c r="L249" s="103"/>
      <c r="N249" s="27">
        <v>1</v>
      </c>
      <c r="R249" s="27">
        <v>2</v>
      </c>
      <c r="V249" s="267">
        <v>2</v>
      </c>
    </row>
    <row r="250" spans="1:22" x14ac:dyDescent="0.2">
      <c r="A250" s="266" t="s">
        <v>484</v>
      </c>
      <c r="B250" s="87" t="s">
        <v>523</v>
      </c>
      <c r="C250" s="102"/>
      <c r="D250" s="102"/>
      <c r="I250" s="102"/>
      <c r="K250" s="102"/>
      <c r="L250" s="103"/>
      <c r="N250" s="27">
        <v>2</v>
      </c>
      <c r="R250" s="27">
        <v>3</v>
      </c>
      <c r="V250" s="267">
        <v>4</v>
      </c>
    </row>
    <row r="251" spans="1:22" x14ac:dyDescent="0.2">
      <c r="A251" s="266" t="s">
        <v>50</v>
      </c>
      <c r="B251" s="87" t="s">
        <v>51</v>
      </c>
      <c r="C251" s="102"/>
      <c r="D251" s="102"/>
      <c r="I251" s="102"/>
      <c r="J251" s="27">
        <v>3</v>
      </c>
      <c r="K251" s="102"/>
      <c r="L251" s="103"/>
      <c r="R251" s="27">
        <v>4</v>
      </c>
      <c r="V251" s="267">
        <v>2</v>
      </c>
    </row>
    <row r="252" spans="1:22" x14ac:dyDescent="0.2">
      <c r="A252" s="266" t="s">
        <v>212</v>
      </c>
      <c r="B252" s="87" t="s">
        <v>695</v>
      </c>
      <c r="R252" s="27">
        <v>3</v>
      </c>
      <c r="V252" s="267">
        <v>1</v>
      </c>
    </row>
    <row r="253" spans="1:22" x14ac:dyDescent="0.2">
      <c r="A253" s="266" t="s">
        <v>987</v>
      </c>
      <c r="B253" s="87" t="s">
        <v>988</v>
      </c>
      <c r="R253" s="27">
        <v>1</v>
      </c>
      <c r="V253" s="267">
        <v>1</v>
      </c>
    </row>
    <row r="254" spans="1:22" x14ac:dyDescent="0.2">
      <c r="A254" s="266" t="s">
        <v>1079</v>
      </c>
      <c r="B254" s="87" t="s">
        <v>1118</v>
      </c>
      <c r="R254" s="27">
        <v>4</v>
      </c>
      <c r="V254" s="267">
        <v>4</v>
      </c>
    </row>
    <row r="255" spans="1:22" x14ac:dyDescent="0.2">
      <c r="A255" s="266" t="s">
        <v>263</v>
      </c>
      <c r="B255" s="87" t="s">
        <v>496</v>
      </c>
      <c r="R255" s="27">
        <v>1</v>
      </c>
      <c r="V255" s="267">
        <v>4</v>
      </c>
    </row>
    <row r="256" spans="1:22" x14ac:dyDescent="0.2">
      <c r="A256" s="266" t="s">
        <v>842</v>
      </c>
      <c r="B256" s="87" t="s">
        <v>921</v>
      </c>
      <c r="R256" s="27">
        <v>5</v>
      </c>
      <c r="V256" s="267">
        <v>5</v>
      </c>
    </row>
    <row r="257" spans="1:24" x14ac:dyDescent="0.2">
      <c r="A257" s="266" t="s">
        <v>981</v>
      </c>
      <c r="B257" s="87" t="s">
        <v>942</v>
      </c>
      <c r="R257" s="27">
        <v>7</v>
      </c>
      <c r="V257" s="267">
        <v>10</v>
      </c>
    </row>
    <row r="258" spans="1:24" x14ac:dyDescent="0.2">
      <c r="A258" s="284" t="s">
        <v>1532</v>
      </c>
      <c r="B258" s="87" t="s">
        <v>1333</v>
      </c>
      <c r="V258" s="267">
        <v>1</v>
      </c>
      <c r="W258" s="26"/>
    </row>
    <row r="259" spans="1:24" x14ac:dyDescent="0.2">
      <c r="A259" s="284" t="s">
        <v>1017</v>
      </c>
      <c r="B259" s="87" t="s">
        <v>1092</v>
      </c>
      <c r="V259" s="267">
        <v>4</v>
      </c>
      <c r="W259" s="26"/>
    </row>
    <row r="260" spans="1:24" x14ac:dyDescent="0.2">
      <c r="A260" s="284" t="s">
        <v>1190</v>
      </c>
      <c r="B260" s="87" t="s">
        <v>1191</v>
      </c>
      <c r="V260" s="267">
        <v>2</v>
      </c>
      <c r="W260" s="26"/>
    </row>
    <row r="261" spans="1:24" x14ac:dyDescent="0.2">
      <c r="A261" s="284" t="s">
        <v>38</v>
      </c>
      <c r="B261" s="87" t="s">
        <v>652</v>
      </c>
      <c r="V261" s="267">
        <v>5</v>
      </c>
      <c r="W261" s="26"/>
    </row>
    <row r="262" spans="1:24" x14ac:dyDescent="0.2">
      <c r="A262" s="284" t="s">
        <v>566</v>
      </c>
      <c r="B262" s="87" t="s">
        <v>644</v>
      </c>
      <c r="V262" s="267">
        <v>1</v>
      </c>
      <c r="W262" s="26"/>
    </row>
    <row r="263" spans="1:24" x14ac:dyDescent="0.2">
      <c r="A263" s="284" t="s">
        <v>1004</v>
      </c>
      <c r="B263" s="87" t="s">
        <v>1009</v>
      </c>
      <c r="V263" s="267">
        <v>1</v>
      </c>
      <c r="W263" s="26"/>
    </row>
    <row r="264" spans="1:24" x14ac:dyDescent="0.2">
      <c r="A264" s="284" t="s">
        <v>1022</v>
      </c>
      <c r="B264" s="87" t="s">
        <v>1107</v>
      </c>
      <c r="V264" s="267">
        <v>2</v>
      </c>
      <c r="W264" s="26"/>
    </row>
    <row r="265" spans="1:24" x14ac:dyDescent="0.2">
      <c r="A265" s="285" t="s">
        <v>1207</v>
      </c>
      <c r="B265" s="270" t="s">
        <v>1208</v>
      </c>
      <c r="C265" s="275"/>
      <c r="D265" s="275"/>
      <c r="E265" s="276"/>
      <c r="F265" s="276"/>
      <c r="G265" s="276"/>
      <c r="H265" s="276"/>
      <c r="I265" s="275"/>
      <c r="J265" s="276"/>
      <c r="K265" s="275"/>
      <c r="L265" s="275"/>
      <c r="M265" s="276"/>
      <c r="N265" s="276"/>
      <c r="O265" s="275"/>
      <c r="P265" s="275"/>
      <c r="Q265" s="276"/>
      <c r="R265" s="276"/>
      <c r="S265" s="275"/>
      <c r="T265" s="275"/>
      <c r="U265" s="276"/>
      <c r="V265" s="277">
        <v>1</v>
      </c>
      <c r="W265" s="26"/>
    </row>
    <row r="266" spans="1:24" s="86" customFormat="1" x14ac:dyDescent="0.2">
      <c r="A266" s="86" t="s">
        <v>1411</v>
      </c>
      <c r="B266" s="88"/>
      <c r="C266" s="89"/>
      <c r="D266" s="89"/>
      <c r="E266" s="90">
        <f>COUNT(E228:E265)</f>
        <v>1</v>
      </c>
      <c r="F266" s="90">
        <f>COUNT(F228:F265)</f>
        <v>1</v>
      </c>
      <c r="G266" s="90">
        <f>COUNT(G228:G265)</f>
        <v>0</v>
      </c>
      <c r="H266" s="90">
        <f>COUNT(H228:H265)</f>
        <v>1</v>
      </c>
      <c r="I266" s="89"/>
      <c r="J266" s="90">
        <f>COUNT(J228:J265)</f>
        <v>7</v>
      </c>
      <c r="K266" s="89"/>
      <c r="L266" s="89"/>
      <c r="M266" s="90">
        <f>COUNT(M228:M265)</f>
        <v>1</v>
      </c>
      <c r="N266" s="90">
        <f>COUNT(N228:N265)</f>
        <v>9</v>
      </c>
      <c r="O266" s="89"/>
      <c r="P266" s="89"/>
      <c r="Q266" s="90">
        <f>COUNT(Q228:Q265)</f>
        <v>0</v>
      </c>
      <c r="R266" s="90">
        <f>COUNT(R228:R265)</f>
        <v>27</v>
      </c>
      <c r="S266" s="89"/>
      <c r="T266" s="89"/>
      <c r="U266" s="90">
        <f>COUNT(U228:U265)</f>
        <v>1</v>
      </c>
      <c r="V266" s="90">
        <f>COUNT(V228:V265)</f>
        <v>21</v>
      </c>
      <c r="W266" s="90"/>
      <c r="X266" s="90"/>
    </row>
  </sheetData>
  <sortState ref="A39:AKS42">
    <sortCondition ref="J39:J42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G272"/>
  <sheetViews>
    <sheetView zoomScale="70" zoomScaleNormal="70" workbookViewId="0">
      <selection activeCell="V15" sqref="B9:V15"/>
    </sheetView>
  </sheetViews>
  <sheetFormatPr defaultColWidth="9" defaultRowHeight="12.75" x14ac:dyDescent="0.2"/>
  <cols>
    <col min="1" max="1" width="31.875" style="26" customWidth="1"/>
    <col min="2" max="2" width="31.75" style="87" customWidth="1"/>
    <col min="3" max="4" width="7.625" style="104" customWidth="1"/>
    <col min="5" max="8" width="7.625" style="27" customWidth="1"/>
    <col min="9" max="10" width="7.625" style="104" customWidth="1"/>
    <col min="11" max="11" width="7.625" style="27" customWidth="1"/>
    <col min="12" max="13" width="7.625" style="104" customWidth="1"/>
    <col min="14" max="15" width="7.625" style="27" customWidth="1"/>
    <col min="16" max="16" width="7.625" style="104" customWidth="1"/>
    <col min="17" max="18" width="7.625" style="27" customWidth="1"/>
    <col min="19" max="20" width="6.75" style="104" customWidth="1"/>
    <col min="21" max="24" width="6.75" style="27" customWidth="1"/>
    <col min="25" max="1021" width="10.75" style="26" customWidth="1"/>
    <col min="1022" max="16384" width="9" style="26"/>
  </cols>
  <sheetData>
    <row r="1" spans="1:1012" x14ac:dyDescent="0.2">
      <c r="A1" s="26" t="s">
        <v>1520</v>
      </c>
      <c r="B1" s="86"/>
    </row>
    <row r="2" spans="1:1012" x14ac:dyDescent="0.2">
      <c r="A2" s="86" t="s">
        <v>1298</v>
      </c>
      <c r="B2" s="86"/>
    </row>
    <row r="4" spans="1:1012" s="86" customFormat="1" x14ac:dyDescent="0.2">
      <c r="A4" s="86" t="s">
        <v>1414</v>
      </c>
      <c r="C4" s="89">
        <v>2005</v>
      </c>
      <c r="D4" s="89">
        <v>2006</v>
      </c>
      <c r="E4" s="90">
        <v>2007</v>
      </c>
      <c r="F4" s="90">
        <v>2008</v>
      </c>
      <c r="G4" s="90">
        <v>2009</v>
      </c>
      <c r="H4" s="90">
        <v>2010</v>
      </c>
      <c r="I4" s="89">
        <v>2011</v>
      </c>
      <c r="J4" s="89">
        <v>2012</v>
      </c>
      <c r="K4" s="90">
        <v>2013</v>
      </c>
      <c r="L4" s="89">
        <v>2014</v>
      </c>
      <c r="M4" s="89">
        <v>2015</v>
      </c>
      <c r="N4" s="90">
        <v>2016</v>
      </c>
      <c r="O4" s="90">
        <v>2016</v>
      </c>
      <c r="P4" s="89">
        <v>2017</v>
      </c>
      <c r="Q4" s="90">
        <v>2018</v>
      </c>
      <c r="R4" s="90">
        <v>2018</v>
      </c>
      <c r="S4" s="89">
        <v>2019</v>
      </c>
      <c r="T4" s="89">
        <v>2020</v>
      </c>
      <c r="U4" s="90">
        <v>2021</v>
      </c>
      <c r="V4" s="90">
        <v>2021</v>
      </c>
      <c r="W4" s="90"/>
      <c r="X4" s="90"/>
    </row>
    <row r="5" spans="1:1012" s="86" customFormat="1" x14ac:dyDescent="0.2">
      <c r="A5" s="257" t="s">
        <v>1415</v>
      </c>
      <c r="B5" s="427"/>
      <c r="C5" s="248"/>
      <c r="D5" s="248"/>
      <c r="E5" s="249"/>
      <c r="F5" s="249"/>
      <c r="G5" s="249"/>
      <c r="H5" s="249"/>
      <c r="I5" s="248"/>
      <c r="J5" s="248"/>
      <c r="K5" s="249"/>
      <c r="L5" s="248"/>
      <c r="M5" s="248"/>
      <c r="N5" s="250" t="s">
        <v>314</v>
      </c>
      <c r="O5" s="250" t="s">
        <v>814</v>
      </c>
      <c r="P5" s="248"/>
      <c r="Q5" s="249" t="s">
        <v>314</v>
      </c>
      <c r="R5" s="249" t="s">
        <v>814</v>
      </c>
      <c r="S5" s="248"/>
      <c r="T5" s="248"/>
      <c r="U5" s="249" t="s">
        <v>314</v>
      </c>
      <c r="V5" s="251" t="s">
        <v>814</v>
      </c>
      <c r="W5" s="90"/>
      <c r="X5" s="90"/>
    </row>
    <row r="6" spans="1:1012" s="86" customFormat="1" x14ac:dyDescent="0.2">
      <c r="A6" s="379" t="s">
        <v>1416</v>
      </c>
      <c r="B6" s="428"/>
      <c r="C6" s="253"/>
      <c r="D6" s="275"/>
      <c r="E6" s="276">
        <v>20</v>
      </c>
      <c r="F6" s="276">
        <v>19</v>
      </c>
      <c r="G6" s="276">
        <v>20</v>
      </c>
      <c r="H6" s="276">
        <v>10</v>
      </c>
      <c r="I6" s="275"/>
      <c r="J6" s="275"/>
      <c r="K6" s="276">
        <v>20</v>
      </c>
      <c r="L6" s="275"/>
      <c r="M6" s="275"/>
      <c r="N6" s="276">
        <v>20</v>
      </c>
      <c r="O6" s="276">
        <v>20</v>
      </c>
      <c r="P6" s="275"/>
      <c r="Q6" s="255">
        <v>22</v>
      </c>
      <c r="R6" s="255">
        <v>22</v>
      </c>
      <c r="S6" s="253"/>
      <c r="T6" s="253"/>
      <c r="U6" s="255">
        <v>22</v>
      </c>
      <c r="V6" s="256">
        <v>22</v>
      </c>
      <c r="W6" s="90"/>
      <c r="X6" s="90"/>
    </row>
    <row r="7" spans="1:1012" s="86" customFormat="1" x14ac:dyDescent="0.2">
      <c r="A7" s="93"/>
      <c r="C7" s="89"/>
      <c r="D7" s="104"/>
      <c r="E7" s="27"/>
      <c r="F7" s="27"/>
      <c r="G7" s="27"/>
      <c r="H7" s="27"/>
      <c r="I7" s="104"/>
      <c r="J7" s="104"/>
      <c r="K7" s="27"/>
      <c r="L7" s="104"/>
      <c r="M7" s="104"/>
      <c r="N7" s="27"/>
      <c r="O7" s="27"/>
      <c r="P7" s="104"/>
      <c r="Q7" s="90"/>
      <c r="R7" s="90"/>
      <c r="S7" s="89"/>
      <c r="T7" s="89"/>
      <c r="U7" s="90"/>
      <c r="V7" s="90"/>
      <c r="W7" s="90"/>
      <c r="X7" s="90"/>
    </row>
    <row r="8" spans="1:1012" x14ac:dyDescent="0.2">
      <c r="A8" s="93" t="s">
        <v>1413</v>
      </c>
      <c r="B8" s="94"/>
      <c r="C8" s="95"/>
      <c r="D8" s="95"/>
      <c r="E8" s="96"/>
      <c r="F8" s="96"/>
      <c r="G8" s="96"/>
      <c r="H8" s="96"/>
      <c r="I8" s="95"/>
      <c r="J8" s="95"/>
      <c r="K8" s="100"/>
      <c r="L8" s="98"/>
      <c r="M8" s="99"/>
      <c r="P8" s="99"/>
      <c r="Q8" s="100"/>
      <c r="R8" s="100"/>
      <c r="S8" s="99"/>
      <c r="T8" s="99"/>
      <c r="U8" s="100"/>
      <c r="V8" s="100"/>
      <c r="W8" s="100"/>
      <c r="X8" s="100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1"/>
      <c r="ACW8" s="101"/>
      <c r="ACX8" s="101"/>
      <c r="ACY8" s="101"/>
      <c r="ACZ8" s="101"/>
      <c r="ADA8" s="101"/>
      <c r="ADB8" s="101"/>
      <c r="ADC8" s="101"/>
      <c r="ADD8" s="101"/>
      <c r="ADE8" s="101"/>
      <c r="ADF8" s="101"/>
      <c r="ADG8" s="101"/>
      <c r="ADH8" s="101"/>
      <c r="ADI8" s="101"/>
      <c r="ADJ8" s="101"/>
      <c r="ADK8" s="101"/>
      <c r="ADL8" s="101"/>
      <c r="ADM8" s="101"/>
      <c r="ADN8" s="101"/>
      <c r="ADO8" s="101"/>
      <c r="ADP8" s="101"/>
      <c r="ADQ8" s="101"/>
      <c r="ADR8" s="101"/>
      <c r="ADS8" s="101"/>
      <c r="ADT8" s="101"/>
      <c r="ADU8" s="101"/>
      <c r="ADV8" s="101"/>
      <c r="ADW8" s="101"/>
      <c r="ADX8" s="101"/>
      <c r="ADY8" s="101"/>
      <c r="ADZ8" s="101"/>
      <c r="AEA8" s="101"/>
      <c r="AEB8" s="101"/>
      <c r="AEC8" s="101"/>
      <c r="AED8" s="101"/>
      <c r="AEE8" s="101"/>
      <c r="AEF8" s="101"/>
      <c r="AEG8" s="101"/>
      <c r="AEH8" s="101"/>
      <c r="AEI8" s="101"/>
      <c r="AEJ8" s="101"/>
      <c r="AEK8" s="101"/>
      <c r="AEL8" s="101"/>
      <c r="AEM8" s="101"/>
      <c r="AEN8" s="101"/>
      <c r="AEO8" s="101"/>
      <c r="AEP8" s="101"/>
      <c r="AEQ8" s="101"/>
      <c r="AER8" s="101"/>
      <c r="AES8" s="101"/>
      <c r="AET8" s="101"/>
      <c r="AEU8" s="101"/>
      <c r="AEV8" s="101"/>
      <c r="AEW8" s="101"/>
      <c r="AEX8" s="101"/>
      <c r="AEY8" s="101"/>
      <c r="AEZ8" s="101"/>
      <c r="AFA8" s="101"/>
      <c r="AFB8" s="101"/>
      <c r="AFC8" s="101"/>
      <c r="AFD8" s="101"/>
      <c r="AFE8" s="101"/>
      <c r="AFF8" s="101"/>
      <c r="AFG8" s="101"/>
      <c r="AFH8" s="101"/>
      <c r="AFI8" s="101"/>
      <c r="AFJ8" s="101"/>
      <c r="AFK8" s="101"/>
      <c r="AFL8" s="101"/>
      <c r="AFM8" s="101"/>
      <c r="AFN8" s="101"/>
      <c r="AFO8" s="101"/>
      <c r="AFP8" s="101"/>
      <c r="AFQ8" s="101"/>
      <c r="AFR8" s="101"/>
      <c r="AFS8" s="101"/>
      <c r="AFT8" s="101"/>
      <c r="AFU8" s="101"/>
      <c r="AFV8" s="101"/>
      <c r="AFW8" s="101"/>
      <c r="AFX8" s="101"/>
      <c r="AFY8" s="101"/>
      <c r="AFZ8" s="101"/>
      <c r="AGA8" s="101"/>
      <c r="AGB8" s="101"/>
      <c r="AGC8" s="101"/>
      <c r="AGD8" s="101"/>
      <c r="AGE8" s="101"/>
      <c r="AGF8" s="101"/>
      <c r="AGG8" s="101"/>
      <c r="AGH8" s="101"/>
      <c r="AGI8" s="101"/>
      <c r="AGJ8" s="101"/>
      <c r="AGK8" s="101"/>
      <c r="AGL8" s="101"/>
      <c r="AGM8" s="101"/>
      <c r="AGN8" s="101"/>
      <c r="AGO8" s="101"/>
      <c r="AGP8" s="101"/>
      <c r="AGQ8" s="101"/>
      <c r="AGR8" s="101"/>
      <c r="AGS8" s="101"/>
      <c r="AGT8" s="101"/>
      <c r="AGU8" s="101"/>
      <c r="AGV8" s="101"/>
      <c r="AGW8" s="101"/>
      <c r="AGX8" s="101"/>
      <c r="AGY8" s="101"/>
      <c r="AGZ8" s="101"/>
      <c r="AHA8" s="101"/>
      <c r="AHB8" s="101"/>
      <c r="AHC8" s="101"/>
      <c r="AHD8" s="101"/>
      <c r="AHE8" s="101"/>
      <c r="AHF8" s="101"/>
      <c r="AHG8" s="101"/>
      <c r="AHH8" s="101"/>
      <c r="AHI8" s="101"/>
      <c r="AHJ8" s="101"/>
      <c r="AHK8" s="101"/>
      <c r="AHL8" s="101"/>
      <c r="AHM8" s="101"/>
      <c r="AHN8" s="101"/>
      <c r="AHO8" s="101"/>
      <c r="AHP8" s="101"/>
      <c r="AHQ8" s="101"/>
      <c r="AHR8" s="101"/>
      <c r="AHS8" s="101"/>
      <c r="AHT8" s="101"/>
      <c r="AHU8" s="101"/>
      <c r="AHV8" s="101"/>
      <c r="AHW8" s="101"/>
      <c r="AHX8" s="101"/>
      <c r="AHY8" s="101"/>
      <c r="AHZ8" s="101"/>
      <c r="AIA8" s="101"/>
      <c r="AIB8" s="101"/>
      <c r="AIC8" s="101"/>
      <c r="AID8" s="101"/>
      <c r="AIE8" s="101"/>
      <c r="AIF8" s="101"/>
      <c r="AIG8" s="101"/>
      <c r="AIH8" s="101"/>
      <c r="AII8" s="101"/>
      <c r="AIJ8" s="101"/>
      <c r="AIK8" s="101"/>
      <c r="AIL8" s="101"/>
      <c r="AIM8" s="101"/>
      <c r="AIN8" s="101"/>
      <c r="AIO8" s="101"/>
      <c r="AIP8" s="101"/>
      <c r="AIQ8" s="101"/>
      <c r="AIR8" s="101"/>
      <c r="AIS8" s="101"/>
      <c r="AIT8" s="101"/>
      <c r="AIU8" s="101"/>
      <c r="AIV8" s="101"/>
      <c r="AIW8" s="101"/>
      <c r="AIX8" s="101"/>
      <c r="AIY8" s="101"/>
      <c r="AIZ8" s="101"/>
      <c r="AJA8" s="101"/>
      <c r="AJB8" s="101"/>
      <c r="AJC8" s="101"/>
      <c r="AJD8" s="101"/>
      <c r="AJE8" s="101"/>
      <c r="AJF8" s="101"/>
      <c r="AJG8" s="101"/>
      <c r="AJH8" s="101"/>
      <c r="AJI8" s="101"/>
      <c r="AJJ8" s="101"/>
      <c r="AJK8" s="101"/>
      <c r="AJL8" s="101"/>
      <c r="AJM8" s="101"/>
      <c r="AJN8" s="101"/>
      <c r="AJO8" s="101"/>
      <c r="AJP8" s="101"/>
      <c r="AJQ8" s="101"/>
      <c r="AJR8" s="101"/>
      <c r="AJS8" s="101"/>
      <c r="AJT8" s="101"/>
      <c r="AJU8" s="101"/>
      <c r="AJV8" s="101"/>
      <c r="AJW8" s="101"/>
      <c r="AJX8" s="101"/>
      <c r="AJY8" s="101"/>
      <c r="AJZ8" s="101"/>
      <c r="AKA8" s="101"/>
      <c r="AKB8" s="101"/>
      <c r="AKC8" s="101"/>
      <c r="AKD8" s="101"/>
      <c r="AKE8" s="101"/>
      <c r="AKF8" s="101"/>
      <c r="AKG8" s="101"/>
      <c r="AKH8" s="101"/>
      <c r="AKI8" s="101"/>
      <c r="AKJ8" s="101"/>
      <c r="AKK8" s="101"/>
      <c r="AKL8" s="101"/>
      <c r="AKM8" s="101"/>
      <c r="AKN8" s="101"/>
      <c r="AKO8" s="101"/>
      <c r="AKP8" s="101"/>
      <c r="AKQ8" s="101"/>
      <c r="AKR8" s="101"/>
      <c r="AKS8" s="101"/>
      <c r="AKT8" s="101"/>
      <c r="AKU8" s="101"/>
      <c r="AKV8" s="101"/>
      <c r="AKW8" s="101"/>
      <c r="AKX8" s="101"/>
      <c r="AKY8" s="101"/>
      <c r="AKZ8" s="101"/>
      <c r="ALA8" s="101"/>
      <c r="ALB8" s="101"/>
      <c r="ALC8" s="101"/>
      <c r="ALD8" s="101"/>
      <c r="ALE8" s="101"/>
      <c r="ALF8" s="101"/>
      <c r="ALG8" s="101"/>
      <c r="ALH8" s="101"/>
      <c r="ALI8" s="101"/>
      <c r="ALJ8" s="101"/>
      <c r="ALK8" s="101"/>
      <c r="ALL8" s="101"/>
      <c r="ALM8" s="101"/>
      <c r="ALN8" s="101"/>
      <c r="ALO8" s="101"/>
      <c r="ALP8" s="101"/>
      <c r="ALQ8" s="101"/>
      <c r="ALR8" s="101"/>
      <c r="ALS8" s="101"/>
      <c r="ALT8" s="101"/>
      <c r="ALU8" s="101"/>
      <c r="ALV8" s="101"/>
      <c r="ALW8" s="101"/>
      <c r="ALX8" s="101"/>
    </row>
    <row r="9" spans="1:1012" x14ac:dyDescent="0.2">
      <c r="A9" s="257" t="s">
        <v>26</v>
      </c>
      <c r="B9" s="529"/>
      <c r="C9" s="259"/>
      <c r="D9" s="259"/>
      <c r="E9" s="260">
        <v>1.415</v>
      </c>
      <c r="F9" s="260">
        <v>6.7947368421052596</v>
      </c>
      <c r="G9" s="260">
        <v>0</v>
      </c>
      <c r="H9" s="260">
        <v>12.25</v>
      </c>
      <c r="I9" s="259"/>
      <c r="J9" s="259"/>
      <c r="K9" s="260">
        <v>5.83</v>
      </c>
      <c r="L9" s="524"/>
      <c r="M9" s="403"/>
      <c r="N9" s="260">
        <v>19.809999999999999</v>
      </c>
      <c r="O9" s="260"/>
      <c r="P9" s="403"/>
      <c r="Q9" s="260">
        <v>14.1</v>
      </c>
      <c r="R9" s="260"/>
      <c r="S9" s="403"/>
      <c r="T9" s="403"/>
      <c r="U9" s="260">
        <v>12.1</v>
      </c>
      <c r="V9" s="517"/>
    </row>
    <row r="10" spans="1:1012" x14ac:dyDescent="0.2">
      <c r="A10" s="266" t="s">
        <v>27</v>
      </c>
      <c r="B10" s="530"/>
      <c r="C10" s="95"/>
      <c r="D10" s="95"/>
      <c r="E10" s="96">
        <v>0</v>
      </c>
      <c r="F10" s="96">
        <v>0</v>
      </c>
      <c r="G10" s="96">
        <v>11.6</v>
      </c>
      <c r="H10" s="96">
        <v>0</v>
      </c>
      <c r="I10" s="95"/>
      <c r="J10" s="95"/>
      <c r="K10" s="96">
        <v>0</v>
      </c>
      <c r="L10" s="526"/>
      <c r="M10" s="411"/>
      <c r="N10" s="96">
        <v>0</v>
      </c>
      <c r="O10" s="96"/>
      <c r="P10" s="411"/>
      <c r="Q10" s="96">
        <v>0</v>
      </c>
      <c r="R10" s="96"/>
      <c r="S10" s="411"/>
      <c r="T10" s="411"/>
      <c r="U10" s="96">
        <v>0</v>
      </c>
      <c r="V10" s="518"/>
    </row>
    <row r="11" spans="1:1012" x14ac:dyDescent="0.2">
      <c r="A11" s="266" t="s">
        <v>100</v>
      </c>
      <c r="B11" s="530"/>
      <c r="C11" s="95"/>
      <c r="D11" s="95"/>
      <c r="E11" s="96">
        <v>1.0149999999999999</v>
      </c>
      <c r="F11" s="96">
        <v>0.157894736842105</v>
      </c>
      <c r="G11" s="96">
        <v>0.95</v>
      </c>
      <c r="H11" s="96">
        <v>0.3</v>
      </c>
      <c r="I11" s="95"/>
      <c r="J11" s="95"/>
      <c r="K11" s="96">
        <v>0</v>
      </c>
      <c r="L11" s="526"/>
      <c r="M11" s="411"/>
      <c r="N11" s="96">
        <v>0.01</v>
      </c>
      <c r="O11" s="96"/>
      <c r="P11" s="411"/>
      <c r="Q11" s="96">
        <v>0.14000000000000001</v>
      </c>
      <c r="R11" s="96"/>
      <c r="S11" s="411"/>
      <c r="T11" s="411"/>
      <c r="U11" s="96">
        <v>3.6363636363636362E-2</v>
      </c>
      <c r="V11" s="518"/>
    </row>
    <row r="12" spans="1:1012" x14ac:dyDescent="0.2">
      <c r="A12" s="266" t="s">
        <v>322</v>
      </c>
      <c r="B12" s="530"/>
      <c r="C12" s="95"/>
      <c r="D12" s="95"/>
      <c r="E12" s="385"/>
      <c r="F12" s="385"/>
      <c r="G12" s="385"/>
      <c r="H12" s="385"/>
      <c r="I12" s="95"/>
      <c r="J12" s="95"/>
      <c r="K12" s="385"/>
      <c r="L12" s="526"/>
      <c r="M12" s="411"/>
      <c r="N12" s="385"/>
      <c r="O12" s="96"/>
      <c r="P12" s="411"/>
      <c r="Q12" s="96">
        <v>0</v>
      </c>
      <c r="R12" s="96"/>
      <c r="S12" s="411"/>
      <c r="T12" s="411"/>
      <c r="U12" s="96">
        <v>4.5454545454545461E-3</v>
      </c>
      <c r="V12" s="518"/>
    </row>
    <row r="13" spans="1:1012" x14ac:dyDescent="0.2">
      <c r="A13" s="266" t="s">
        <v>323</v>
      </c>
      <c r="B13" s="530"/>
      <c r="C13" s="95"/>
      <c r="D13" s="95"/>
      <c r="E13" s="385"/>
      <c r="F13" s="385"/>
      <c r="G13" s="385"/>
      <c r="H13" s="385"/>
      <c r="I13" s="95"/>
      <c r="J13" s="95"/>
      <c r="K13" s="385"/>
      <c r="L13" s="526"/>
      <c r="M13" s="411"/>
      <c r="N13" s="385"/>
      <c r="O13" s="96"/>
      <c r="P13" s="411"/>
      <c r="Q13" s="96">
        <v>9.9700000000000006</v>
      </c>
      <c r="R13" s="96"/>
      <c r="S13" s="411"/>
      <c r="T13" s="411"/>
      <c r="U13" s="96">
        <v>2.7727272727272729</v>
      </c>
      <c r="V13" s="518"/>
    </row>
    <row r="14" spans="1:1012" x14ac:dyDescent="0.2">
      <c r="A14" s="266" t="s">
        <v>101</v>
      </c>
      <c r="B14" s="530"/>
      <c r="C14" s="95"/>
      <c r="D14" s="95"/>
      <c r="E14" s="96">
        <v>1.05</v>
      </c>
      <c r="F14" s="96">
        <v>0.86842105263157898</v>
      </c>
      <c r="G14" s="96">
        <v>4.8600000000000003</v>
      </c>
      <c r="H14" s="96">
        <v>16</v>
      </c>
      <c r="I14" s="95"/>
      <c r="J14" s="95"/>
      <c r="K14" s="96">
        <v>13.23</v>
      </c>
      <c r="L14" s="526"/>
      <c r="M14" s="411"/>
      <c r="N14" s="96">
        <v>23.51</v>
      </c>
      <c r="O14" s="96"/>
      <c r="P14" s="411"/>
      <c r="Q14" s="96">
        <v>34.24</v>
      </c>
      <c r="R14" s="96"/>
      <c r="S14" s="411"/>
      <c r="T14" s="411"/>
      <c r="U14" s="96">
        <v>18.522727272727273</v>
      </c>
      <c r="V14" s="518"/>
    </row>
    <row r="15" spans="1:1012" x14ac:dyDescent="0.2">
      <c r="A15" s="269" t="s">
        <v>17</v>
      </c>
      <c r="B15" s="531"/>
      <c r="C15" s="271"/>
      <c r="D15" s="271"/>
      <c r="E15" s="272">
        <v>2.2599999999999998</v>
      </c>
      <c r="F15" s="272">
        <v>6.8947368421052602</v>
      </c>
      <c r="G15" s="272">
        <v>12.5</v>
      </c>
      <c r="H15" s="272">
        <v>12.25</v>
      </c>
      <c r="I15" s="271"/>
      <c r="J15" s="271"/>
      <c r="K15" s="272">
        <v>5.83</v>
      </c>
      <c r="L15" s="528"/>
      <c r="M15" s="429"/>
      <c r="N15" s="272">
        <v>19.760000000000002</v>
      </c>
      <c r="O15" s="272">
        <v>24.17</v>
      </c>
      <c r="P15" s="429"/>
      <c r="Q15" s="272">
        <v>14.1</v>
      </c>
      <c r="R15" s="272">
        <v>43.37</v>
      </c>
      <c r="S15" s="429"/>
      <c r="T15" s="429"/>
      <c r="U15" s="272">
        <v>12.104545454545452</v>
      </c>
      <c r="V15" s="519">
        <v>48.322727272727271</v>
      </c>
    </row>
    <row r="16" spans="1:1012" x14ac:dyDescent="0.2">
      <c r="C16" s="95"/>
      <c r="D16" s="95"/>
      <c r="E16" s="96"/>
      <c r="F16" s="96"/>
      <c r="G16" s="96"/>
      <c r="H16" s="96"/>
      <c r="I16" s="95"/>
      <c r="J16" s="95"/>
      <c r="K16" s="96"/>
      <c r="L16" s="103"/>
    </row>
    <row r="17" spans="1:1021" x14ac:dyDescent="0.2">
      <c r="A17" s="86" t="s">
        <v>104</v>
      </c>
      <c r="B17" s="86"/>
      <c r="C17" s="89"/>
      <c r="D17" s="89"/>
      <c r="I17" s="89"/>
      <c r="J17" s="89"/>
      <c r="K17" s="90"/>
      <c r="L17" s="420"/>
      <c r="M17" s="420"/>
      <c r="N17" s="91"/>
      <c r="O17" s="91"/>
      <c r="P17" s="420"/>
      <c r="Q17" s="91"/>
      <c r="R17" s="91"/>
      <c r="S17" s="420"/>
      <c r="T17" s="420"/>
      <c r="U17" s="91"/>
      <c r="V17" s="91"/>
      <c r="W17" s="91"/>
      <c r="X17" s="91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  <c r="IX17" s="93"/>
      <c r="IY17" s="93"/>
      <c r="IZ17" s="93"/>
      <c r="JA17" s="93"/>
      <c r="JB17" s="93"/>
      <c r="JC17" s="93"/>
      <c r="JD17" s="93"/>
      <c r="JE17" s="93"/>
      <c r="JF17" s="93"/>
      <c r="JG17" s="93"/>
      <c r="JH17" s="93"/>
      <c r="JI17" s="93"/>
      <c r="JJ17" s="93"/>
      <c r="JK17" s="93"/>
      <c r="JL17" s="93"/>
      <c r="JM17" s="93"/>
      <c r="JN17" s="93"/>
      <c r="JO17" s="93"/>
      <c r="JP17" s="93"/>
      <c r="JQ17" s="93"/>
      <c r="JR17" s="93"/>
      <c r="JS17" s="93"/>
      <c r="JT17" s="93"/>
      <c r="JU17" s="93"/>
      <c r="JV17" s="93"/>
      <c r="JW17" s="93"/>
      <c r="JX17" s="93"/>
      <c r="JY17" s="93"/>
      <c r="JZ17" s="93"/>
      <c r="KA17" s="93"/>
      <c r="KB17" s="93"/>
      <c r="KC17" s="93"/>
      <c r="KD17" s="93"/>
      <c r="KE17" s="93"/>
      <c r="KF17" s="93"/>
      <c r="KG17" s="93"/>
      <c r="KH17" s="93"/>
      <c r="KI17" s="93"/>
      <c r="KJ17" s="93"/>
      <c r="KK17" s="93"/>
      <c r="KL17" s="93"/>
      <c r="KM17" s="93"/>
      <c r="KN17" s="93"/>
      <c r="KO17" s="93"/>
      <c r="KP17" s="93"/>
      <c r="KQ17" s="93"/>
      <c r="KR17" s="93"/>
      <c r="KS17" s="93"/>
      <c r="KT17" s="93"/>
      <c r="KU17" s="93"/>
      <c r="KV17" s="93"/>
      <c r="KW17" s="93"/>
      <c r="KX17" s="93"/>
      <c r="KY17" s="93"/>
      <c r="KZ17" s="93"/>
      <c r="LA17" s="93"/>
      <c r="LB17" s="93"/>
      <c r="LC17" s="93"/>
      <c r="LD17" s="93"/>
      <c r="LE17" s="93"/>
      <c r="LF17" s="93"/>
      <c r="LG17" s="93"/>
      <c r="LH17" s="93"/>
      <c r="LI17" s="93"/>
      <c r="LJ17" s="93"/>
      <c r="LK17" s="93"/>
      <c r="LL17" s="93"/>
      <c r="LM17" s="93"/>
      <c r="LN17" s="93"/>
      <c r="LO17" s="93"/>
      <c r="LP17" s="93"/>
      <c r="LQ17" s="93"/>
      <c r="LR17" s="93"/>
      <c r="LS17" s="93"/>
      <c r="LT17" s="93"/>
      <c r="LU17" s="93"/>
      <c r="LV17" s="93"/>
      <c r="LW17" s="93"/>
      <c r="LX17" s="93"/>
      <c r="LY17" s="93"/>
      <c r="LZ17" s="93"/>
      <c r="MA17" s="93"/>
      <c r="MB17" s="93"/>
      <c r="MC17" s="93"/>
      <c r="MD17" s="93"/>
      <c r="ME17" s="93"/>
      <c r="MF17" s="93"/>
      <c r="MG17" s="93"/>
      <c r="MH17" s="93"/>
      <c r="MI17" s="93"/>
      <c r="MJ17" s="93"/>
      <c r="MK17" s="93"/>
      <c r="ML17" s="93"/>
      <c r="MM17" s="93"/>
      <c r="MN17" s="93"/>
      <c r="MO17" s="93"/>
      <c r="MP17" s="93"/>
      <c r="MQ17" s="93"/>
      <c r="MR17" s="93"/>
      <c r="MS17" s="93"/>
      <c r="MT17" s="93"/>
      <c r="MU17" s="93"/>
      <c r="MV17" s="93"/>
      <c r="MW17" s="93"/>
      <c r="MX17" s="93"/>
      <c r="MY17" s="93"/>
      <c r="MZ17" s="93"/>
      <c r="NA17" s="93"/>
      <c r="NB17" s="93"/>
      <c r="NC17" s="93"/>
      <c r="ND17" s="93"/>
      <c r="NE17" s="93"/>
      <c r="NF17" s="93"/>
      <c r="NG17" s="93"/>
      <c r="NH17" s="93"/>
      <c r="NI17" s="93"/>
      <c r="NJ17" s="93"/>
      <c r="NK17" s="93"/>
      <c r="NL17" s="93"/>
      <c r="NM17" s="93"/>
      <c r="NN17" s="93"/>
      <c r="NO17" s="93"/>
      <c r="NP17" s="93"/>
      <c r="NQ17" s="93"/>
      <c r="NR17" s="93"/>
      <c r="NS17" s="93"/>
      <c r="NT17" s="93"/>
      <c r="NU17" s="93"/>
      <c r="NV17" s="93"/>
      <c r="NW17" s="93"/>
      <c r="NX17" s="93"/>
      <c r="NY17" s="93"/>
      <c r="NZ17" s="93"/>
      <c r="OA17" s="93"/>
      <c r="OB17" s="93"/>
      <c r="OC17" s="93"/>
      <c r="OD17" s="93"/>
      <c r="OE17" s="93"/>
      <c r="OF17" s="93"/>
      <c r="OG17" s="93"/>
      <c r="OH17" s="93"/>
      <c r="OI17" s="93"/>
      <c r="OJ17" s="93"/>
      <c r="OK17" s="93"/>
      <c r="OL17" s="93"/>
      <c r="OM17" s="93"/>
      <c r="ON17" s="93"/>
      <c r="OO17" s="93"/>
      <c r="OP17" s="93"/>
      <c r="OQ17" s="93"/>
      <c r="OR17" s="93"/>
      <c r="OS17" s="93"/>
      <c r="OT17" s="93"/>
      <c r="OU17" s="93"/>
      <c r="OV17" s="93"/>
      <c r="OW17" s="93"/>
      <c r="OX17" s="93"/>
      <c r="OY17" s="93"/>
      <c r="OZ17" s="93"/>
      <c r="PA17" s="93"/>
      <c r="PB17" s="93"/>
      <c r="PC17" s="93"/>
      <c r="PD17" s="93"/>
      <c r="PE17" s="93"/>
      <c r="PF17" s="93"/>
      <c r="PG17" s="93"/>
      <c r="PH17" s="93"/>
      <c r="PI17" s="93"/>
      <c r="PJ17" s="93"/>
      <c r="PK17" s="93"/>
      <c r="PL17" s="93"/>
      <c r="PM17" s="93"/>
      <c r="PN17" s="93"/>
      <c r="PO17" s="93"/>
      <c r="PP17" s="93"/>
      <c r="PQ17" s="93"/>
      <c r="PR17" s="93"/>
      <c r="PS17" s="93"/>
      <c r="PT17" s="93"/>
      <c r="PU17" s="93"/>
      <c r="PV17" s="93"/>
      <c r="PW17" s="93"/>
      <c r="PX17" s="93"/>
      <c r="PY17" s="93"/>
      <c r="PZ17" s="93"/>
      <c r="QA17" s="93"/>
      <c r="QB17" s="93"/>
      <c r="QC17" s="93"/>
      <c r="QD17" s="93"/>
      <c r="QE17" s="93"/>
      <c r="QF17" s="93"/>
      <c r="QG17" s="93"/>
      <c r="QH17" s="93"/>
      <c r="QI17" s="93"/>
      <c r="QJ17" s="93"/>
      <c r="QK17" s="93"/>
      <c r="QL17" s="93"/>
      <c r="QM17" s="93"/>
      <c r="QN17" s="93"/>
      <c r="QO17" s="93"/>
      <c r="QP17" s="93"/>
      <c r="QQ17" s="93"/>
      <c r="QR17" s="93"/>
      <c r="QS17" s="93"/>
      <c r="QT17" s="93"/>
      <c r="QU17" s="93"/>
      <c r="QV17" s="93"/>
      <c r="QW17" s="93"/>
      <c r="QX17" s="93"/>
      <c r="QY17" s="93"/>
      <c r="QZ17" s="93"/>
      <c r="RA17" s="93"/>
      <c r="RB17" s="93"/>
      <c r="RC17" s="93"/>
      <c r="RD17" s="93"/>
      <c r="RE17" s="93"/>
      <c r="RF17" s="93"/>
      <c r="RG17" s="93"/>
      <c r="RH17" s="93"/>
      <c r="RI17" s="93"/>
      <c r="RJ17" s="93"/>
      <c r="RK17" s="93"/>
      <c r="RL17" s="93"/>
      <c r="RM17" s="93"/>
      <c r="RN17" s="93"/>
      <c r="RO17" s="93"/>
      <c r="RP17" s="93"/>
      <c r="RQ17" s="93"/>
      <c r="RR17" s="93"/>
      <c r="RS17" s="93"/>
      <c r="RT17" s="93"/>
      <c r="RU17" s="93"/>
      <c r="RV17" s="93"/>
      <c r="RW17" s="93"/>
      <c r="RX17" s="93"/>
      <c r="RY17" s="93"/>
      <c r="RZ17" s="93"/>
      <c r="SA17" s="93"/>
      <c r="SB17" s="93"/>
      <c r="SC17" s="93"/>
      <c r="SD17" s="93"/>
      <c r="SE17" s="93"/>
      <c r="SF17" s="93"/>
      <c r="SG17" s="93"/>
      <c r="SH17" s="93"/>
      <c r="SI17" s="93"/>
      <c r="SJ17" s="93"/>
      <c r="SK17" s="93"/>
      <c r="SL17" s="93"/>
      <c r="SM17" s="93"/>
      <c r="SN17" s="93"/>
      <c r="SO17" s="93"/>
      <c r="SP17" s="93"/>
      <c r="SQ17" s="93"/>
      <c r="SR17" s="93"/>
      <c r="SS17" s="93"/>
      <c r="ST17" s="93"/>
      <c r="SU17" s="93"/>
      <c r="SV17" s="93"/>
      <c r="SW17" s="93"/>
      <c r="SX17" s="93"/>
      <c r="SY17" s="93"/>
      <c r="SZ17" s="93"/>
      <c r="TA17" s="93"/>
      <c r="TB17" s="93"/>
      <c r="TC17" s="93"/>
      <c r="TD17" s="93"/>
      <c r="TE17" s="93"/>
      <c r="TF17" s="93"/>
      <c r="TG17" s="93"/>
      <c r="TH17" s="93"/>
      <c r="TI17" s="93"/>
      <c r="TJ17" s="93"/>
      <c r="TK17" s="93"/>
      <c r="TL17" s="93"/>
      <c r="TM17" s="93"/>
      <c r="TN17" s="93"/>
      <c r="TO17" s="93"/>
      <c r="TP17" s="93"/>
      <c r="TQ17" s="93"/>
      <c r="TR17" s="93"/>
      <c r="TS17" s="93"/>
      <c r="TT17" s="93"/>
      <c r="TU17" s="93"/>
      <c r="TV17" s="93"/>
      <c r="TW17" s="93"/>
      <c r="TX17" s="93"/>
      <c r="TY17" s="93"/>
      <c r="TZ17" s="93"/>
      <c r="UA17" s="93"/>
      <c r="UB17" s="93"/>
      <c r="UC17" s="93"/>
      <c r="UD17" s="93"/>
      <c r="UE17" s="93"/>
      <c r="UF17" s="93"/>
      <c r="UG17" s="93"/>
      <c r="UH17" s="93"/>
      <c r="UI17" s="93"/>
      <c r="UJ17" s="93"/>
      <c r="UK17" s="93"/>
      <c r="UL17" s="93"/>
      <c r="UM17" s="93"/>
      <c r="UN17" s="93"/>
      <c r="UO17" s="93"/>
      <c r="UP17" s="93"/>
      <c r="UQ17" s="93"/>
      <c r="UR17" s="93"/>
      <c r="US17" s="93"/>
      <c r="UT17" s="93"/>
      <c r="UU17" s="93"/>
      <c r="UV17" s="93"/>
      <c r="UW17" s="93"/>
      <c r="UX17" s="93"/>
      <c r="UY17" s="93"/>
      <c r="UZ17" s="93"/>
      <c r="VA17" s="93"/>
      <c r="VB17" s="93"/>
      <c r="VC17" s="93"/>
      <c r="VD17" s="93"/>
      <c r="VE17" s="93"/>
      <c r="VF17" s="93"/>
      <c r="VG17" s="93"/>
      <c r="VH17" s="93"/>
      <c r="VI17" s="93"/>
      <c r="VJ17" s="93"/>
      <c r="VK17" s="93"/>
      <c r="VL17" s="93"/>
      <c r="VM17" s="93"/>
      <c r="VN17" s="93"/>
      <c r="VO17" s="93"/>
      <c r="VP17" s="93"/>
      <c r="VQ17" s="93"/>
      <c r="VR17" s="93"/>
      <c r="VS17" s="93"/>
      <c r="VT17" s="93"/>
      <c r="VU17" s="93"/>
      <c r="VV17" s="93"/>
      <c r="VW17" s="93"/>
      <c r="VX17" s="93"/>
      <c r="VY17" s="93"/>
      <c r="VZ17" s="93"/>
      <c r="WA17" s="93"/>
      <c r="WB17" s="93"/>
      <c r="WC17" s="93"/>
      <c r="WD17" s="93"/>
      <c r="WE17" s="93"/>
      <c r="WF17" s="93"/>
      <c r="WG17" s="93"/>
      <c r="WH17" s="93"/>
      <c r="WI17" s="93"/>
      <c r="WJ17" s="93"/>
      <c r="WK17" s="93"/>
      <c r="WL17" s="93"/>
      <c r="WM17" s="93"/>
      <c r="WN17" s="93"/>
      <c r="WO17" s="93"/>
      <c r="WP17" s="93"/>
      <c r="WQ17" s="93"/>
      <c r="WR17" s="93"/>
      <c r="WS17" s="93"/>
      <c r="WT17" s="93"/>
      <c r="WU17" s="93"/>
      <c r="WV17" s="93"/>
      <c r="WW17" s="93"/>
      <c r="WX17" s="93"/>
      <c r="WY17" s="93"/>
      <c r="WZ17" s="93"/>
      <c r="XA17" s="93"/>
      <c r="XB17" s="93"/>
      <c r="XC17" s="93"/>
      <c r="XD17" s="93"/>
      <c r="XE17" s="93"/>
      <c r="XF17" s="93"/>
      <c r="XG17" s="93"/>
      <c r="XH17" s="93"/>
      <c r="XI17" s="93"/>
      <c r="XJ17" s="93"/>
      <c r="XK17" s="93"/>
      <c r="XL17" s="93"/>
      <c r="XM17" s="93"/>
      <c r="XN17" s="93"/>
      <c r="XO17" s="93"/>
      <c r="XP17" s="93"/>
      <c r="XQ17" s="93"/>
      <c r="XR17" s="93"/>
      <c r="XS17" s="93"/>
      <c r="XT17" s="93"/>
      <c r="XU17" s="93"/>
      <c r="XV17" s="93"/>
      <c r="XW17" s="93"/>
      <c r="XX17" s="93"/>
      <c r="XY17" s="93"/>
      <c r="XZ17" s="93"/>
      <c r="YA17" s="93"/>
      <c r="YB17" s="93"/>
      <c r="YC17" s="93"/>
      <c r="YD17" s="93"/>
      <c r="YE17" s="93"/>
      <c r="YF17" s="93"/>
      <c r="YG17" s="93"/>
      <c r="YH17" s="93"/>
      <c r="YI17" s="93"/>
      <c r="YJ17" s="93"/>
      <c r="YK17" s="93"/>
      <c r="YL17" s="93"/>
      <c r="YM17" s="93"/>
      <c r="YN17" s="93"/>
      <c r="YO17" s="93"/>
      <c r="YP17" s="93"/>
      <c r="YQ17" s="93"/>
      <c r="YR17" s="93"/>
      <c r="YS17" s="93"/>
      <c r="YT17" s="93"/>
      <c r="YU17" s="93"/>
      <c r="YV17" s="93"/>
      <c r="YW17" s="93"/>
      <c r="YX17" s="93"/>
      <c r="YY17" s="93"/>
      <c r="YZ17" s="93"/>
      <c r="ZA17" s="93"/>
      <c r="ZB17" s="93"/>
      <c r="ZC17" s="93"/>
      <c r="ZD17" s="93"/>
      <c r="ZE17" s="93"/>
      <c r="ZF17" s="93"/>
      <c r="ZG17" s="93"/>
      <c r="ZH17" s="93"/>
      <c r="ZI17" s="93"/>
      <c r="ZJ17" s="93"/>
      <c r="ZK17" s="93"/>
      <c r="ZL17" s="93"/>
      <c r="ZM17" s="93"/>
      <c r="ZN17" s="93"/>
      <c r="ZO17" s="93"/>
      <c r="ZP17" s="93"/>
      <c r="ZQ17" s="93"/>
      <c r="ZR17" s="93"/>
      <c r="ZS17" s="93"/>
      <c r="ZT17" s="93"/>
      <c r="ZU17" s="93"/>
      <c r="ZV17" s="93"/>
      <c r="ZW17" s="93"/>
      <c r="ZX17" s="93"/>
      <c r="ZY17" s="93"/>
      <c r="ZZ17" s="93"/>
      <c r="AAA17" s="93"/>
      <c r="AAB17" s="93"/>
      <c r="AAC17" s="93"/>
      <c r="AAD17" s="93"/>
      <c r="AAE17" s="93"/>
      <c r="AAF17" s="93"/>
      <c r="AAG17" s="93"/>
      <c r="AAH17" s="93"/>
      <c r="AAI17" s="93"/>
      <c r="AAJ17" s="93"/>
      <c r="AAK17" s="93"/>
      <c r="AAL17" s="93"/>
      <c r="AAM17" s="93"/>
      <c r="AAN17" s="93"/>
      <c r="AAO17" s="93"/>
      <c r="AAP17" s="93"/>
      <c r="AAQ17" s="93"/>
      <c r="AAR17" s="93"/>
      <c r="AAS17" s="93"/>
      <c r="AAT17" s="93"/>
      <c r="AAU17" s="93"/>
      <c r="AAV17" s="93"/>
      <c r="AAW17" s="93"/>
      <c r="AAX17" s="93"/>
      <c r="AAY17" s="93"/>
      <c r="AAZ17" s="93"/>
      <c r="ABA17" s="93"/>
      <c r="ABB17" s="93"/>
      <c r="ABC17" s="93"/>
      <c r="ABD17" s="93"/>
      <c r="ABE17" s="93"/>
      <c r="ABF17" s="93"/>
      <c r="ABG17" s="93"/>
      <c r="ABH17" s="93"/>
      <c r="ABI17" s="93"/>
      <c r="ABJ17" s="93"/>
      <c r="ABK17" s="93"/>
      <c r="ABL17" s="93"/>
      <c r="ABM17" s="93"/>
      <c r="ABN17" s="93"/>
      <c r="ABO17" s="93"/>
      <c r="ABP17" s="93"/>
      <c r="ABQ17" s="93"/>
      <c r="ABR17" s="93"/>
      <c r="ABS17" s="93"/>
      <c r="ABT17" s="93"/>
      <c r="ABU17" s="93"/>
      <c r="ABV17" s="93"/>
      <c r="ABW17" s="93"/>
      <c r="ABX17" s="93"/>
      <c r="ABY17" s="93"/>
      <c r="ABZ17" s="93"/>
      <c r="ACA17" s="93"/>
      <c r="ACB17" s="93"/>
      <c r="ACC17" s="93"/>
      <c r="ACD17" s="93"/>
      <c r="ACE17" s="93"/>
      <c r="ACF17" s="93"/>
      <c r="ACG17" s="93"/>
      <c r="ACH17" s="93"/>
      <c r="ACI17" s="93"/>
      <c r="ACJ17" s="93"/>
      <c r="ACK17" s="93"/>
      <c r="ACL17" s="93"/>
      <c r="ACM17" s="93"/>
      <c r="ACN17" s="93"/>
      <c r="ACO17" s="93"/>
      <c r="ACP17" s="93"/>
      <c r="ACQ17" s="93"/>
      <c r="ACR17" s="93"/>
      <c r="ACS17" s="93"/>
      <c r="ACT17" s="93"/>
      <c r="ACU17" s="93"/>
      <c r="ACV17" s="93"/>
      <c r="ACW17" s="93"/>
      <c r="ACX17" s="93"/>
      <c r="ACY17" s="93"/>
      <c r="ACZ17" s="93"/>
      <c r="ADA17" s="93"/>
      <c r="ADB17" s="93"/>
      <c r="ADC17" s="93"/>
      <c r="ADD17" s="93"/>
      <c r="ADE17" s="93"/>
      <c r="ADF17" s="93"/>
      <c r="ADG17" s="93"/>
      <c r="ADH17" s="93"/>
      <c r="ADI17" s="93"/>
      <c r="ADJ17" s="93"/>
      <c r="ADK17" s="93"/>
      <c r="ADL17" s="93"/>
      <c r="ADM17" s="93"/>
      <c r="ADN17" s="93"/>
      <c r="ADO17" s="93"/>
      <c r="ADP17" s="93"/>
      <c r="ADQ17" s="93"/>
      <c r="ADR17" s="93"/>
      <c r="ADS17" s="93"/>
      <c r="ADT17" s="93"/>
      <c r="ADU17" s="93"/>
      <c r="ADV17" s="93"/>
      <c r="ADW17" s="93"/>
      <c r="ADX17" s="93"/>
      <c r="ADY17" s="93"/>
      <c r="ADZ17" s="93"/>
      <c r="AEA17" s="93"/>
      <c r="AEB17" s="93"/>
      <c r="AEC17" s="93"/>
      <c r="AED17" s="93"/>
      <c r="AEE17" s="93"/>
      <c r="AEF17" s="93"/>
      <c r="AEG17" s="93"/>
      <c r="AEH17" s="93"/>
      <c r="AEI17" s="93"/>
      <c r="AEJ17" s="93"/>
      <c r="AEK17" s="93"/>
      <c r="AEL17" s="93"/>
      <c r="AEM17" s="93"/>
      <c r="AEN17" s="93"/>
      <c r="AEO17" s="93"/>
      <c r="AEP17" s="93"/>
      <c r="AEQ17" s="93"/>
      <c r="AER17" s="93"/>
      <c r="AES17" s="93"/>
      <c r="AET17" s="93"/>
      <c r="AEU17" s="93"/>
      <c r="AEV17" s="93"/>
      <c r="AEW17" s="93"/>
      <c r="AEX17" s="93"/>
      <c r="AEY17" s="93"/>
      <c r="AEZ17" s="93"/>
      <c r="AFA17" s="93"/>
      <c r="AFB17" s="93"/>
      <c r="AFC17" s="93"/>
      <c r="AFD17" s="93"/>
      <c r="AFE17" s="93"/>
      <c r="AFF17" s="93"/>
      <c r="AFG17" s="93"/>
      <c r="AFH17" s="93"/>
      <c r="AFI17" s="93"/>
      <c r="AFJ17" s="93"/>
      <c r="AFK17" s="93"/>
      <c r="AFL17" s="93"/>
      <c r="AFM17" s="93"/>
      <c r="AFN17" s="93"/>
      <c r="AFO17" s="93"/>
      <c r="AFP17" s="93"/>
      <c r="AFQ17" s="93"/>
      <c r="AFR17" s="93"/>
      <c r="AFS17" s="93"/>
      <c r="AFT17" s="93"/>
      <c r="AFU17" s="93"/>
      <c r="AFV17" s="93"/>
      <c r="AFW17" s="93"/>
      <c r="AFX17" s="93"/>
      <c r="AFY17" s="93"/>
      <c r="AFZ17" s="93"/>
      <c r="AGA17" s="93"/>
      <c r="AGB17" s="93"/>
      <c r="AGC17" s="93"/>
      <c r="AGD17" s="93"/>
      <c r="AGE17" s="93"/>
      <c r="AGF17" s="93"/>
      <c r="AGG17" s="93"/>
      <c r="AGH17" s="93"/>
      <c r="AGI17" s="93"/>
      <c r="AGJ17" s="93"/>
      <c r="AGK17" s="93"/>
      <c r="AGL17" s="93"/>
      <c r="AGM17" s="93"/>
      <c r="AGN17" s="93"/>
      <c r="AGO17" s="93"/>
      <c r="AGP17" s="93"/>
      <c r="AGQ17" s="93"/>
      <c r="AGR17" s="93"/>
      <c r="AGS17" s="93"/>
      <c r="AGT17" s="93"/>
      <c r="AGU17" s="93"/>
      <c r="AGV17" s="93"/>
      <c r="AGW17" s="93"/>
      <c r="AGX17" s="93"/>
      <c r="AGY17" s="93"/>
      <c r="AGZ17" s="93"/>
      <c r="AHA17" s="93"/>
      <c r="AHB17" s="93"/>
      <c r="AHC17" s="93"/>
      <c r="AHD17" s="93"/>
      <c r="AHE17" s="93"/>
      <c r="AHF17" s="93"/>
      <c r="AHG17" s="93"/>
      <c r="AHH17" s="93"/>
      <c r="AHI17" s="93"/>
      <c r="AHJ17" s="93"/>
      <c r="AHK17" s="93"/>
      <c r="AHL17" s="93"/>
      <c r="AHM17" s="93"/>
      <c r="AHN17" s="93"/>
      <c r="AHO17" s="93"/>
      <c r="AHP17" s="93"/>
      <c r="AHQ17" s="93"/>
      <c r="AHR17" s="93"/>
      <c r="AHS17" s="93"/>
      <c r="AHT17" s="93"/>
      <c r="AHU17" s="93"/>
      <c r="AHV17" s="93"/>
      <c r="AHW17" s="93"/>
      <c r="AHX17" s="93"/>
      <c r="AHY17" s="93"/>
      <c r="AHZ17" s="93"/>
      <c r="AIA17" s="93"/>
      <c r="AIB17" s="93"/>
      <c r="AIC17" s="93"/>
      <c r="AID17" s="93"/>
      <c r="AIE17" s="93"/>
      <c r="AIF17" s="93"/>
      <c r="AIG17" s="93"/>
      <c r="AIH17" s="93"/>
      <c r="AII17" s="93"/>
      <c r="AIJ17" s="93"/>
      <c r="AIK17" s="93"/>
      <c r="AIL17" s="93"/>
      <c r="AIM17" s="93"/>
      <c r="AIN17" s="93"/>
      <c r="AIO17" s="93"/>
      <c r="AIP17" s="93"/>
      <c r="AIQ17" s="93"/>
      <c r="AIR17" s="93"/>
      <c r="AIS17" s="93"/>
      <c r="AIT17" s="93"/>
      <c r="AIU17" s="93"/>
      <c r="AIV17" s="93"/>
      <c r="AIW17" s="93"/>
      <c r="AIX17" s="93"/>
      <c r="AIY17" s="93"/>
      <c r="AIZ17" s="93"/>
      <c r="AJA17" s="93"/>
      <c r="AJB17" s="93"/>
      <c r="AJC17" s="93"/>
      <c r="AJD17" s="93"/>
      <c r="AJE17" s="93"/>
      <c r="AJF17" s="93"/>
      <c r="AJG17" s="93"/>
      <c r="AJH17" s="93"/>
      <c r="AJI17" s="93"/>
      <c r="AJJ17" s="93"/>
      <c r="AJK17" s="93"/>
      <c r="AJL17" s="93"/>
      <c r="AJM17" s="93"/>
      <c r="AJN17" s="93"/>
      <c r="AJO17" s="93"/>
      <c r="AJP17" s="93"/>
      <c r="AJQ17" s="93"/>
      <c r="AJR17" s="93"/>
      <c r="AJS17" s="93"/>
      <c r="AJT17" s="93"/>
      <c r="AJU17" s="93"/>
      <c r="AJV17" s="93"/>
      <c r="AJW17" s="93"/>
      <c r="AJX17" s="93"/>
      <c r="AJY17" s="93"/>
      <c r="AJZ17" s="93"/>
      <c r="AKA17" s="93"/>
      <c r="AKB17" s="93"/>
      <c r="AKC17" s="93"/>
      <c r="AKD17" s="93"/>
      <c r="AKE17" s="93"/>
      <c r="AKF17" s="93"/>
      <c r="AKG17" s="93"/>
      <c r="AKH17" s="93"/>
      <c r="AKI17" s="93"/>
      <c r="AKJ17" s="93"/>
      <c r="AKK17" s="93"/>
      <c r="AKL17" s="93"/>
      <c r="AKM17" s="93"/>
      <c r="AKN17" s="93"/>
      <c r="AKO17" s="93"/>
      <c r="AKP17" s="93"/>
      <c r="AKQ17" s="93"/>
      <c r="AKR17" s="93"/>
      <c r="AKS17" s="93"/>
      <c r="AKT17" s="93"/>
      <c r="AKU17" s="93"/>
      <c r="AKV17" s="93"/>
      <c r="AKW17" s="93"/>
      <c r="AKX17" s="93"/>
      <c r="AKY17" s="93"/>
      <c r="AKZ17" s="93"/>
      <c r="ALA17" s="93"/>
      <c r="ALB17" s="93"/>
      <c r="ALC17" s="93"/>
      <c r="ALD17" s="93"/>
      <c r="ALE17" s="93"/>
      <c r="ALF17" s="93"/>
      <c r="ALG17" s="93"/>
      <c r="ALH17" s="93"/>
      <c r="ALI17" s="93"/>
      <c r="ALJ17" s="93"/>
      <c r="ALK17" s="93"/>
      <c r="ALL17" s="93"/>
      <c r="ALM17" s="93"/>
      <c r="ALN17" s="93"/>
      <c r="ALO17" s="93"/>
      <c r="ALP17" s="93"/>
      <c r="ALQ17" s="93"/>
      <c r="ALR17" s="93"/>
      <c r="ALS17" s="93"/>
      <c r="ALT17" s="93"/>
      <c r="ALU17" s="93"/>
      <c r="ALV17" s="93"/>
      <c r="ALW17" s="93"/>
      <c r="ALX17" s="93"/>
      <c r="ALY17" s="86"/>
      <c r="ALZ17" s="86"/>
      <c r="AMA17" s="86"/>
      <c r="AMB17" s="86"/>
      <c r="AMC17" s="86"/>
      <c r="AMD17" s="86"/>
      <c r="AME17" s="86"/>
      <c r="AMF17" s="86"/>
      <c r="AMG17" s="86"/>
    </row>
    <row r="18" spans="1:1021" x14ac:dyDescent="0.2">
      <c r="A18" s="86"/>
      <c r="B18" s="86"/>
      <c r="C18" s="89"/>
      <c r="D18" s="89"/>
      <c r="I18" s="89"/>
      <c r="J18" s="89"/>
      <c r="K18" s="90"/>
      <c r="L18" s="420"/>
      <c r="M18" s="420"/>
      <c r="N18" s="91"/>
      <c r="O18" s="91"/>
      <c r="P18" s="420"/>
      <c r="Q18" s="91"/>
      <c r="R18" s="91"/>
      <c r="S18" s="420"/>
      <c r="T18" s="420"/>
      <c r="U18" s="91"/>
      <c r="V18" s="91"/>
      <c r="W18" s="91"/>
      <c r="X18" s="91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  <c r="IX18" s="93"/>
      <c r="IY18" s="93"/>
      <c r="IZ18" s="93"/>
      <c r="JA18" s="93"/>
      <c r="JB18" s="93"/>
      <c r="JC18" s="93"/>
      <c r="JD18" s="93"/>
      <c r="JE18" s="93"/>
      <c r="JF18" s="93"/>
      <c r="JG18" s="93"/>
      <c r="JH18" s="93"/>
      <c r="JI18" s="93"/>
      <c r="JJ18" s="93"/>
      <c r="JK18" s="93"/>
      <c r="JL18" s="93"/>
      <c r="JM18" s="93"/>
      <c r="JN18" s="93"/>
      <c r="JO18" s="93"/>
      <c r="JP18" s="93"/>
      <c r="JQ18" s="93"/>
      <c r="JR18" s="93"/>
      <c r="JS18" s="93"/>
      <c r="JT18" s="93"/>
      <c r="JU18" s="93"/>
      <c r="JV18" s="93"/>
      <c r="JW18" s="93"/>
      <c r="JX18" s="93"/>
      <c r="JY18" s="93"/>
      <c r="JZ18" s="93"/>
      <c r="KA18" s="93"/>
      <c r="KB18" s="93"/>
      <c r="KC18" s="93"/>
      <c r="KD18" s="93"/>
      <c r="KE18" s="93"/>
      <c r="KF18" s="93"/>
      <c r="KG18" s="93"/>
      <c r="KH18" s="93"/>
      <c r="KI18" s="93"/>
      <c r="KJ18" s="93"/>
      <c r="KK18" s="93"/>
      <c r="KL18" s="93"/>
      <c r="KM18" s="93"/>
      <c r="KN18" s="93"/>
      <c r="KO18" s="93"/>
      <c r="KP18" s="93"/>
      <c r="KQ18" s="93"/>
      <c r="KR18" s="93"/>
      <c r="KS18" s="93"/>
      <c r="KT18" s="93"/>
      <c r="KU18" s="93"/>
      <c r="KV18" s="93"/>
      <c r="KW18" s="93"/>
      <c r="KX18" s="93"/>
      <c r="KY18" s="93"/>
      <c r="KZ18" s="93"/>
      <c r="LA18" s="93"/>
      <c r="LB18" s="93"/>
      <c r="LC18" s="93"/>
      <c r="LD18" s="93"/>
      <c r="LE18" s="93"/>
      <c r="LF18" s="93"/>
      <c r="LG18" s="93"/>
      <c r="LH18" s="93"/>
      <c r="LI18" s="93"/>
      <c r="LJ18" s="93"/>
      <c r="LK18" s="93"/>
      <c r="LL18" s="93"/>
      <c r="LM18" s="93"/>
      <c r="LN18" s="93"/>
      <c r="LO18" s="93"/>
      <c r="LP18" s="93"/>
      <c r="LQ18" s="93"/>
      <c r="LR18" s="93"/>
      <c r="LS18" s="93"/>
      <c r="LT18" s="93"/>
      <c r="LU18" s="93"/>
      <c r="LV18" s="93"/>
      <c r="LW18" s="93"/>
      <c r="LX18" s="93"/>
      <c r="LY18" s="93"/>
      <c r="LZ18" s="93"/>
      <c r="MA18" s="93"/>
      <c r="MB18" s="93"/>
      <c r="MC18" s="93"/>
      <c r="MD18" s="93"/>
      <c r="ME18" s="93"/>
      <c r="MF18" s="93"/>
      <c r="MG18" s="93"/>
      <c r="MH18" s="93"/>
      <c r="MI18" s="93"/>
      <c r="MJ18" s="93"/>
      <c r="MK18" s="93"/>
      <c r="ML18" s="93"/>
      <c r="MM18" s="93"/>
      <c r="MN18" s="93"/>
      <c r="MO18" s="93"/>
      <c r="MP18" s="93"/>
      <c r="MQ18" s="93"/>
      <c r="MR18" s="93"/>
      <c r="MS18" s="93"/>
      <c r="MT18" s="93"/>
      <c r="MU18" s="93"/>
      <c r="MV18" s="93"/>
      <c r="MW18" s="93"/>
      <c r="MX18" s="93"/>
      <c r="MY18" s="93"/>
      <c r="MZ18" s="93"/>
      <c r="NA18" s="93"/>
      <c r="NB18" s="93"/>
      <c r="NC18" s="93"/>
      <c r="ND18" s="93"/>
      <c r="NE18" s="93"/>
      <c r="NF18" s="93"/>
      <c r="NG18" s="93"/>
      <c r="NH18" s="93"/>
      <c r="NI18" s="93"/>
      <c r="NJ18" s="93"/>
      <c r="NK18" s="93"/>
      <c r="NL18" s="93"/>
      <c r="NM18" s="93"/>
      <c r="NN18" s="93"/>
      <c r="NO18" s="93"/>
      <c r="NP18" s="93"/>
      <c r="NQ18" s="93"/>
      <c r="NR18" s="93"/>
      <c r="NS18" s="93"/>
      <c r="NT18" s="93"/>
      <c r="NU18" s="93"/>
      <c r="NV18" s="93"/>
      <c r="NW18" s="93"/>
      <c r="NX18" s="93"/>
      <c r="NY18" s="93"/>
      <c r="NZ18" s="93"/>
      <c r="OA18" s="93"/>
      <c r="OB18" s="93"/>
      <c r="OC18" s="93"/>
      <c r="OD18" s="93"/>
      <c r="OE18" s="93"/>
      <c r="OF18" s="93"/>
      <c r="OG18" s="93"/>
      <c r="OH18" s="93"/>
      <c r="OI18" s="93"/>
      <c r="OJ18" s="93"/>
      <c r="OK18" s="93"/>
      <c r="OL18" s="93"/>
      <c r="OM18" s="93"/>
      <c r="ON18" s="93"/>
      <c r="OO18" s="93"/>
      <c r="OP18" s="93"/>
      <c r="OQ18" s="93"/>
      <c r="OR18" s="93"/>
      <c r="OS18" s="93"/>
      <c r="OT18" s="93"/>
      <c r="OU18" s="93"/>
      <c r="OV18" s="93"/>
      <c r="OW18" s="93"/>
      <c r="OX18" s="93"/>
      <c r="OY18" s="93"/>
      <c r="OZ18" s="93"/>
      <c r="PA18" s="93"/>
      <c r="PB18" s="93"/>
      <c r="PC18" s="93"/>
      <c r="PD18" s="93"/>
      <c r="PE18" s="93"/>
      <c r="PF18" s="93"/>
      <c r="PG18" s="93"/>
      <c r="PH18" s="93"/>
      <c r="PI18" s="93"/>
      <c r="PJ18" s="93"/>
      <c r="PK18" s="93"/>
      <c r="PL18" s="93"/>
      <c r="PM18" s="93"/>
      <c r="PN18" s="93"/>
      <c r="PO18" s="93"/>
      <c r="PP18" s="93"/>
      <c r="PQ18" s="93"/>
      <c r="PR18" s="93"/>
      <c r="PS18" s="93"/>
      <c r="PT18" s="93"/>
      <c r="PU18" s="93"/>
      <c r="PV18" s="93"/>
      <c r="PW18" s="93"/>
      <c r="PX18" s="93"/>
      <c r="PY18" s="93"/>
      <c r="PZ18" s="93"/>
      <c r="QA18" s="93"/>
      <c r="QB18" s="93"/>
      <c r="QC18" s="93"/>
      <c r="QD18" s="93"/>
      <c r="QE18" s="93"/>
      <c r="QF18" s="93"/>
      <c r="QG18" s="93"/>
      <c r="QH18" s="93"/>
      <c r="QI18" s="93"/>
      <c r="QJ18" s="93"/>
      <c r="QK18" s="93"/>
      <c r="QL18" s="93"/>
      <c r="QM18" s="93"/>
      <c r="QN18" s="93"/>
      <c r="QO18" s="93"/>
      <c r="QP18" s="93"/>
      <c r="QQ18" s="93"/>
      <c r="QR18" s="93"/>
      <c r="QS18" s="93"/>
      <c r="QT18" s="93"/>
      <c r="QU18" s="93"/>
      <c r="QV18" s="93"/>
      <c r="QW18" s="93"/>
      <c r="QX18" s="93"/>
      <c r="QY18" s="93"/>
      <c r="QZ18" s="93"/>
      <c r="RA18" s="93"/>
      <c r="RB18" s="93"/>
      <c r="RC18" s="93"/>
      <c r="RD18" s="93"/>
      <c r="RE18" s="93"/>
      <c r="RF18" s="93"/>
      <c r="RG18" s="93"/>
      <c r="RH18" s="93"/>
      <c r="RI18" s="93"/>
      <c r="RJ18" s="93"/>
      <c r="RK18" s="93"/>
      <c r="RL18" s="93"/>
      <c r="RM18" s="93"/>
      <c r="RN18" s="93"/>
      <c r="RO18" s="93"/>
      <c r="RP18" s="93"/>
      <c r="RQ18" s="93"/>
      <c r="RR18" s="93"/>
      <c r="RS18" s="93"/>
      <c r="RT18" s="93"/>
      <c r="RU18" s="93"/>
      <c r="RV18" s="93"/>
      <c r="RW18" s="93"/>
      <c r="RX18" s="93"/>
      <c r="RY18" s="93"/>
      <c r="RZ18" s="93"/>
      <c r="SA18" s="93"/>
      <c r="SB18" s="93"/>
      <c r="SC18" s="93"/>
      <c r="SD18" s="93"/>
      <c r="SE18" s="93"/>
      <c r="SF18" s="93"/>
      <c r="SG18" s="93"/>
      <c r="SH18" s="93"/>
      <c r="SI18" s="93"/>
      <c r="SJ18" s="93"/>
      <c r="SK18" s="93"/>
      <c r="SL18" s="93"/>
      <c r="SM18" s="93"/>
      <c r="SN18" s="93"/>
      <c r="SO18" s="93"/>
      <c r="SP18" s="93"/>
      <c r="SQ18" s="93"/>
      <c r="SR18" s="93"/>
      <c r="SS18" s="93"/>
      <c r="ST18" s="93"/>
      <c r="SU18" s="93"/>
      <c r="SV18" s="93"/>
      <c r="SW18" s="93"/>
      <c r="SX18" s="93"/>
      <c r="SY18" s="93"/>
      <c r="SZ18" s="93"/>
      <c r="TA18" s="93"/>
      <c r="TB18" s="93"/>
      <c r="TC18" s="93"/>
      <c r="TD18" s="93"/>
      <c r="TE18" s="93"/>
      <c r="TF18" s="93"/>
      <c r="TG18" s="93"/>
      <c r="TH18" s="93"/>
      <c r="TI18" s="93"/>
      <c r="TJ18" s="93"/>
      <c r="TK18" s="93"/>
      <c r="TL18" s="93"/>
      <c r="TM18" s="93"/>
      <c r="TN18" s="93"/>
      <c r="TO18" s="93"/>
      <c r="TP18" s="93"/>
      <c r="TQ18" s="93"/>
      <c r="TR18" s="93"/>
      <c r="TS18" s="93"/>
      <c r="TT18" s="93"/>
      <c r="TU18" s="93"/>
      <c r="TV18" s="93"/>
      <c r="TW18" s="93"/>
      <c r="TX18" s="93"/>
      <c r="TY18" s="93"/>
      <c r="TZ18" s="93"/>
      <c r="UA18" s="93"/>
      <c r="UB18" s="93"/>
      <c r="UC18" s="93"/>
      <c r="UD18" s="93"/>
      <c r="UE18" s="93"/>
      <c r="UF18" s="93"/>
      <c r="UG18" s="93"/>
      <c r="UH18" s="93"/>
      <c r="UI18" s="93"/>
      <c r="UJ18" s="93"/>
      <c r="UK18" s="93"/>
      <c r="UL18" s="93"/>
      <c r="UM18" s="93"/>
      <c r="UN18" s="93"/>
      <c r="UO18" s="93"/>
      <c r="UP18" s="93"/>
      <c r="UQ18" s="93"/>
      <c r="UR18" s="93"/>
      <c r="US18" s="93"/>
      <c r="UT18" s="93"/>
      <c r="UU18" s="93"/>
      <c r="UV18" s="93"/>
      <c r="UW18" s="93"/>
      <c r="UX18" s="93"/>
      <c r="UY18" s="93"/>
      <c r="UZ18" s="93"/>
      <c r="VA18" s="93"/>
      <c r="VB18" s="93"/>
      <c r="VC18" s="93"/>
      <c r="VD18" s="93"/>
      <c r="VE18" s="93"/>
      <c r="VF18" s="93"/>
      <c r="VG18" s="93"/>
      <c r="VH18" s="93"/>
      <c r="VI18" s="93"/>
      <c r="VJ18" s="93"/>
      <c r="VK18" s="93"/>
      <c r="VL18" s="93"/>
      <c r="VM18" s="93"/>
      <c r="VN18" s="93"/>
      <c r="VO18" s="93"/>
      <c r="VP18" s="93"/>
      <c r="VQ18" s="93"/>
      <c r="VR18" s="93"/>
      <c r="VS18" s="93"/>
      <c r="VT18" s="93"/>
      <c r="VU18" s="93"/>
      <c r="VV18" s="93"/>
      <c r="VW18" s="93"/>
      <c r="VX18" s="93"/>
      <c r="VY18" s="93"/>
      <c r="VZ18" s="93"/>
      <c r="WA18" s="93"/>
      <c r="WB18" s="93"/>
      <c r="WC18" s="93"/>
      <c r="WD18" s="93"/>
      <c r="WE18" s="93"/>
      <c r="WF18" s="93"/>
      <c r="WG18" s="93"/>
      <c r="WH18" s="93"/>
      <c r="WI18" s="93"/>
      <c r="WJ18" s="93"/>
      <c r="WK18" s="93"/>
      <c r="WL18" s="93"/>
      <c r="WM18" s="93"/>
      <c r="WN18" s="93"/>
      <c r="WO18" s="93"/>
      <c r="WP18" s="93"/>
      <c r="WQ18" s="93"/>
      <c r="WR18" s="93"/>
      <c r="WS18" s="93"/>
      <c r="WT18" s="93"/>
      <c r="WU18" s="93"/>
      <c r="WV18" s="93"/>
      <c r="WW18" s="93"/>
      <c r="WX18" s="93"/>
      <c r="WY18" s="93"/>
      <c r="WZ18" s="93"/>
      <c r="XA18" s="93"/>
      <c r="XB18" s="93"/>
      <c r="XC18" s="93"/>
      <c r="XD18" s="93"/>
      <c r="XE18" s="93"/>
      <c r="XF18" s="93"/>
      <c r="XG18" s="93"/>
      <c r="XH18" s="93"/>
      <c r="XI18" s="93"/>
      <c r="XJ18" s="93"/>
      <c r="XK18" s="93"/>
      <c r="XL18" s="93"/>
      <c r="XM18" s="93"/>
      <c r="XN18" s="93"/>
      <c r="XO18" s="93"/>
      <c r="XP18" s="93"/>
      <c r="XQ18" s="93"/>
      <c r="XR18" s="93"/>
      <c r="XS18" s="93"/>
      <c r="XT18" s="93"/>
      <c r="XU18" s="93"/>
      <c r="XV18" s="93"/>
      <c r="XW18" s="93"/>
      <c r="XX18" s="93"/>
      <c r="XY18" s="93"/>
      <c r="XZ18" s="93"/>
      <c r="YA18" s="93"/>
      <c r="YB18" s="93"/>
      <c r="YC18" s="93"/>
      <c r="YD18" s="93"/>
      <c r="YE18" s="93"/>
      <c r="YF18" s="93"/>
      <c r="YG18" s="93"/>
      <c r="YH18" s="93"/>
      <c r="YI18" s="93"/>
      <c r="YJ18" s="93"/>
      <c r="YK18" s="93"/>
      <c r="YL18" s="93"/>
      <c r="YM18" s="93"/>
      <c r="YN18" s="93"/>
      <c r="YO18" s="93"/>
      <c r="YP18" s="93"/>
      <c r="YQ18" s="93"/>
      <c r="YR18" s="93"/>
      <c r="YS18" s="93"/>
      <c r="YT18" s="93"/>
      <c r="YU18" s="93"/>
      <c r="YV18" s="93"/>
      <c r="YW18" s="93"/>
      <c r="YX18" s="93"/>
      <c r="YY18" s="93"/>
      <c r="YZ18" s="93"/>
      <c r="ZA18" s="93"/>
      <c r="ZB18" s="93"/>
      <c r="ZC18" s="93"/>
      <c r="ZD18" s="93"/>
      <c r="ZE18" s="93"/>
      <c r="ZF18" s="93"/>
      <c r="ZG18" s="93"/>
      <c r="ZH18" s="93"/>
      <c r="ZI18" s="93"/>
      <c r="ZJ18" s="93"/>
      <c r="ZK18" s="93"/>
      <c r="ZL18" s="93"/>
      <c r="ZM18" s="93"/>
      <c r="ZN18" s="93"/>
      <c r="ZO18" s="93"/>
      <c r="ZP18" s="93"/>
      <c r="ZQ18" s="93"/>
      <c r="ZR18" s="93"/>
      <c r="ZS18" s="93"/>
      <c r="ZT18" s="93"/>
      <c r="ZU18" s="93"/>
      <c r="ZV18" s="93"/>
      <c r="ZW18" s="93"/>
      <c r="ZX18" s="93"/>
      <c r="ZY18" s="93"/>
      <c r="ZZ18" s="93"/>
      <c r="AAA18" s="93"/>
      <c r="AAB18" s="93"/>
      <c r="AAC18" s="93"/>
      <c r="AAD18" s="93"/>
      <c r="AAE18" s="93"/>
      <c r="AAF18" s="93"/>
      <c r="AAG18" s="93"/>
      <c r="AAH18" s="93"/>
      <c r="AAI18" s="93"/>
      <c r="AAJ18" s="93"/>
      <c r="AAK18" s="93"/>
      <c r="AAL18" s="93"/>
      <c r="AAM18" s="93"/>
      <c r="AAN18" s="93"/>
      <c r="AAO18" s="93"/>
      <c r="AAP18" s="93"/>
      <c r="AAQ18" s="93"/>
      <c r="AAR18" s="93"/>
      <c r="AAS18" s="93"/>
      <c r="AAT18" s="93"/>
      <c r="AAU18" s="93"/>
      <c r="AAV18" s="93"/>
      <c r="AAW18" s="93"/>
      <c r="AAX18" s="93"/>
      <c r="AAY18" s="93"/>
      <c r="AAZ18" s="93"/>
      <c r="ABA18" s="93"/>
      <c r="ABB18" s="93"/>
      <c r="ABC18" s="93"/>
      <c r="ABD18" s="93"/>
      <c r="ABE18" s="93"/>
      <c r="ABF18" s="93"/>
      <c r="ABG18" s="93"/>
      <c r="ABH18" s="93"/>
      <c r="ABI18" s="93"/>
      <c r="ABJ18" s="93"/>
      <c r="ABK18" s="93"/>
      <c r="ABL18" s="93"/>
      <c r="ABM18" s="93"/>
      <c r="ABN18" s="93"/>
      <c r="ABO18" s="93"/>
      <c r="ABP18" s="93"/>
      <c r="ABQ18" s="93"/>
      <c r="ABR18" s="93"/>
      <c r="ABS18" s="93"/>
      <c r="ABT18" s="93"/>
      <c r="ABU18" s="93"/>
      <c r="ABV18" s="93"/>
      <c r="ABW18" s="93"/>
      <c r="ABX18" s="93"/>
      <c r="ABY18" s="93"/>
      <c r="ABZ18" s="93"/>
      <c r="ACA18" s="93"/>
      <c r="ACB18" s="93"/>
      <c r="ACC18" s="93"/>
      <c r="ACD18" s="93"/>
      <c r="ACE18" s="93"/>
      <c r="ACF18" s="93"/>
      <c r="ACG18" s="93"/>
      <c r="ACH18" s="93"/>
      <c r="ACI18" s="93"/>
      <c r="ACJ18" s="93"/>
      <c r="ACK18" s="93"/>
      <c r="ACL18" s="93"/>
      <c r="ACM18" s="93"/>
      <c r="ACN18" s="93"/>
      <c r="ACO18" s="93"/>
      <c r="ACP18" s="93"/>
      <c r="ACQ18" s="93"/>
      <c r="ACR18" s="93"/>
      <c r="ACS18" s="93"/>
      <c r="ACT18" s="93"/>
      <c r="ACU18" s="93"/>
      <c r="ACV18" s="93"/>
      <c r="ACW18" s="93"/>
      <c r="ACX18" s="93"/>
      <c r="ACY18" s="93"/>
      <c r="ACZ18" s="93"/>
      <c r="ADA18" s="93"/>
      <c r="ADB18" s="93"/>
      <c r="ADC18" s="93"/>
      <c r="ADD18" s="93"/>
      <c r="ADE18" s="93"/>
      <c r="ADF18" s="93"/>
      <c r="ADG18" s="93"/>
      <c r="ADH18" s="93"/>
      <c r="ADI18" s="93"/>
      <c r="ADJ18" s="93"/>
      <c r="ADK18" s="93"/>
      <c r="ADL18" s="93"/>
      <c r="ADM18" s="93"/>
      <c r="ADN18" s="93"/>
      <c r="ADO18" s="93"/>
      <c r="ADP18" s="93"/>
      <c r="ADQ18" s="93"/>
      <c r="ADR18" s="93"/>
      <c r="ADS18" s="93"/>
      <c r="ADT18" s="93"/>
      <c r="ADU18" s="93"/>
      <c r="ADV18" s="93"/>
      <c r="ADW18" s="93"/>
      <c r="ADX18" s="93"/>
      <c r="ADY18" s="93"/>
      <c r="ADZ18" s="93"/>
      <c r="AEA18" s="93"/>
      <c r="AEB18" s="93"/>
      <c r="AEC18" s="93"/>
      <c r="AED18" s="93"/>
      <c r="AEE18" s="93"/>
      <c r="AEF18" s="93"/>
      <c r="AEG18" s="93"/>
      <c r="AEH18" s="93"/>
      <c r="AEI18" s="93"/>
      <c r="AEJ18" s="93"/>
      <c r="AEK18" s="93"/>
      <c r="AEL18" s="93"/>
      <c r="AEM18" s="93"/>
      <c r="AEN18" s="93"/>
      <c r="AEO18" s="93"/>
      <c r="AEP18" s="93"/>
      <c r="AEQ18" s="93"/>
      <c r="AER18" s="93"/>
      <c r="AES18" s="93"/>
      <c r="AET18" s="93"/>
      <c r="AEU18" s="93"/>
      <c r="AEV18" s="93"/>
      <c r="AEW18" s="93"/>
      <c r="AEX18" s="93"/>
      <c r="AEY18" s="93"/>
      <c r="AEZ18" s="93"/>
      <c r="AFA18" s="93"/>
      <c r="AFB18" s="93"/>
      <c r="AFC18" s="93"/>
      <c r="AFD18" s="93"/>
      <c r="AFE18" s="93"/>
      <c r="AFF18" s="93"/>
      <c r="AFG18" s="93"/>
      <c r="AFH18" s="93"/>
      <c r="AFI18" s="93"/>
      <c r="AFJ18" s="93"/>
      <c r="AFK18" s="93"/>
      <c r="AFL18" s="93"/>
      <c r="AFM18" s="93"/>
      <c r="AFN18" s="93"/>
      <c r="AFO18" s="93"/>
      <c r="AFP18" s="93"/>
      <c r="AFQ18" s="93"/>
      <c r="AFR18" s="93"/>
      <c r="AFS18" s="93"/>
      <c r="AFT18" s="93"/>
      <c r="AFU18" s="93"/>
      <c r="AFV18" s="93"/>
      <c r="AFW18" s="93"/>
      <c r="AFX18" s="93"/>
      <c r="AFY18" s="93"/>
      <c r="AFZ18" s="93"/>
      <c r="AGA18" s="93"/>
      <c r="AGB18" s="93"/>
      <c r="AGC18" s="93"/>
      <c r="AGD18" s="93"/>
      <c r="AGE18" s="93"/>
      <c r="AGF18" s="93"/>
      <c r="AGG18" s="93"/>
      <c r="AGH18" s="93"/>
      <c r="AGI18" s="93"/>
      <c r="AGJ18" s="93"/>
      <c r="AGK18" s="93"/>
      <c r="AGL18" s="93"/>
      <c r="AGM18" s="93"/>
      <c r="AGN18" s="93"/>
      <c r="AGO18" s="93"/>
      <c r="AGP18" s="93"/>
      <c r="AGQ18" s="93"/>
      <c r="AGR18" s="93"/>
      <c r="AGS18" s="93"/>
      <c r="AGT18" s="93"/>
      <c r="AGU18" s="93"/>
      <c r="AGV18" s="93"/>
      <c r="AGW18" s="93"/>
      <c r="AGX18" s="93"/>
      <c r="AGY18" s="93"/>
      <c r="AGZ18" s="93"/>
      <c r="AHA18" s="93"/>
      <c r="AHB18" s="93"/>
      <c r="AHC18" s="93"/>
      <c r="AHD18" s="93"/>
      <c r="AHE18" s="93"/>
      <c r="AHF18" s="93"/>
      <c r="AHG18" s="93"/>
      <c r="AHH18" s="93"/>
      <c r="AHI18" s="93"/>
      <c r="AHJ18" s="93"/>
      <c r="AHK18" s="93"/>
      <c r="AHL18" s="93"/>
      <c r="AHM18" s="93"/>
      <c r="AHN18" s="93"/>
      <c r="AHO18" s="93"/>
      <c r="AHP18" s="93"/>
      <c r="AHQ18" s="93"/>
      <c r="AHR18" s="93"/>
      <c r="AHS18" s="93"/>
      <c r="AHT18" s="93"/>
      <c r="AHU18" s="93"/>
      <c r="AHV18" s="93"/>
      <c r="AHW18" s="93"/>
      <c r="AHX18" s="93"/>
      <c r="AHY18" s="93"/>
      <c r="AHZ18" s="93"/>
      <c r="AIA18" s="93"/>
      <c r="AIB18" s="93"/>
      <c r="AIC18" s="93"/>
      <c r="AID18" s="93"/>
      <c r="AIE18" s="93"/>
      <c r="AIF18" s="93"/>
      <c r="AIG18" s="93"/>
      <c r="AIH18" s="93"/>
      <c r="AII18" s="93"/>
      <c r="AIJ18" s="93"/>
      <c r="AIK18" s="93"/>
      <c r="AIL18" s="93"/>
      <c r="AIM18" s="93"/>
      <c r="AIN18" s="93"/>
      <c r="AIO18" s="93"/>
      <c r="AIP18" s="93"/>
      <c r="AIQ18" s="93"/>
      <c r="AIR18" s="93"/>
      <c r="AIS18" s="93"/>
      <c r="AIT18" s="93"/>
      <c r="AIU18" s="93"/>
      <c r="AIV18" s="93"/>
      <c r="AIW18" s="93"/>
      <c r="AIX18" s="93"/>
      <c r="AIY18" s="93"/>
      <c r="AIZ18" s="93"/>
      <c r="AJA18" s="93"/>
      <c r="AJB18" s="93"/>
      <c r="AJC18" s="93"/>
      <c r="AJD18" s="93"/>
      <c r="AJE18" s="93"/>
      <c r="AJF18" s="93"/>
      <c r="AJG18" s="93"/>
      <c r="AJH18" s="93"/>
      <c r="AJI18" s="93"/>
      <c r="AJJ18" s="93"/>
      <c r="AJK18" s="93"/>
      <c r="AJL18" s="93"/>
      <c r="AJM18" s="93"/>
      <c r="AJN18" s="93"/>
      <c r="AJO18" s="93"/>
      <c r="AJP18" s="93"/>
      <c r="AJQ18" s="93"/>
      <c r="AJR18" s="93"/>
      <c r="AJS18" s="93"/>
      <c r="AJT18" s="93"/>
      <c r="AJU18" s="93"/>
      <c r="AJV18" s="93"/>
      <c r="AJW18" s="93"/>
      <c r="AJX18" s="93"/>
      <c r="AJY18" s="93"/>
      <c r="AJZ18" s="93"/>
      <c r="AKA18" s="93"/>
      <c r="AKB18" s="93"/>
      <c r="AKC18" s="93"/>
      <c r="AKD18" s="93"/>
      <c r="AKE18" s="93"/>
      <c r="AKF18" s="93"/>
      <c r="AKG18" s="93"/>
      <c r="AKH18" s="93"/>
      <c r="AKI18" s="93"/>
      <c r="AKJ18" s="93"/>
      <c r="AKK18" s="93"/>
      <c r="AKL18" s="93"/>
      <c r="AKM18" s="93"/>
      <c r="AKN18" s="93"/>
      <c r="AKO18" s="93"/>
      <c r="AKP18" s="93"/>
      <c r="AKQ18" s="93"/>
      <c r="AKR18" s="93"/>
      <c r="AKS18" s="93"/>
      <c r="AKT18" s="93"/>
      <c r="AKU18" s="93"/>
      <c r="AKV18" s="93"/>
      <c r="AKW18" s="93"/>
      <c r="AKX18" s="93"/>
      <c r="AKY18" s="93"/>
      <c r="AKZ18" s="93"/>
      <c r="ALA18" s="93"/>
      <c r="ALB18" s="93"/>
      <c r="ALC18" s="93"/>
      <c r="ALD18" s="93"/>
      <c r="ALE18" s="93"/>
      <c r="ALF18" s="93"/>
      <c r="ALG18" s="93"/>
      <c r="ALH18" s="93"/>
      <c r="ALI18" s="93"/>
      <c r="ALJ18" s="93"/>
      <c r="ALK18" s="93"/>
      <c r="ALL18" s="93"/>
      <c r="ALM18" s="93"/>
      <c r="ALN18" s="93"/>
      <c r="ALO18" s="93"/>
      <c r="ALP18" s="93"/>
      <c r="ALQ18" s="93"/>
      <c r="ALR18" s="93"/>
      <c r="ALS18" s="93"/>
      <c r="ALT18" s="93"/>
      <c r="ALU18" s="93"/>
      <c r="ALV18" s="93"/>
      <c r="ALW18" s="93"/>
      <c r="ALX18" s="93"/>
      <c r="ALY18" s="86"/>
      <c r="ALZ18" s="86"/>
      <c r="AMA18" s="86"/>
      <c r="AMB18" s="86"/>
      <c r="AMC18" s="86"/>
      <c r="AMD18" s="86"/>
      <c r="AME18" s="86"/>
      <c r="AMF18" s="86"/>
      <c r="AMG18" s="86"/>
    </row>
    <row r="19" spans="1:1021" x14ac:dyDescent="0.2">
      <c r="A19" s="86" t="s">
        <v>1395</v>
      </c>
      <c r="B19" s="86"/>
      <c r="C19" s="89"/>
      <c r="D19" s="89"/>
      <c r="I19" s="89"/>
      <c r="J19" s="89"/>
      <c r="K19" s="90"/>
      <c r="L19" s="420"/>
      <c r="M19" s="420"/>
      <c r="N19" s="91"/>
      <c r="O19" s="91"/>
      <c r="P19" s="420"/>
      <c r="Q19" s="91"/>
      <c r="R19" s="91"/>
      <c r="S19" s="420"/>
      <c r="T19" s="420"/>
      <c r="U19" s="91"/>
      <c r="V19" s="91"/>
      <c r="W19" s="91"/>
      <c r="X19" s="91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  <c r="IX19" s="93"/>
      <c r="IY19" s="93"/>
      <c r="IZ19" s="93"/>
      <c r="JA19" s="93"/>
      <c r="JB19" s="93"/>
      <c r="JC19" s="93"/>
      <c r="JD19" s="93"/>
      <c r="JE19" s="93"/>
      <c r="JF19" s="93"/>
      <c r="JG19" s="93"/>
      <c r="JH19" s="93"/>
      <c r="JI19" s="93"/>
      <c r="JJ19" s="93"/>
      <c r="JK19" s="93"/>
      <c r="JL19" s="93"/>
      <c r="JM19" s="93"/>
      <c r="JN19" s="93"/>
      <c r="JO19" s="93"/>
      <c r="JP19" s="93"/>
      <c r="JQ19" s="93"/>
      <c r="JR19" s="93"/>
      <c r="JS19" s="93"/>
      <c r="JT19" s="93"/>
      <c r="JU19" s="93"/>
      <c r="JV19" s="93"/>
      <c r="JW19" s="93"/>
      <c r="JX19" s="93"/>
      <c r="JY19" s="93"/>
      <c r="JZ19" s="93"/>
      <c r="KA19" s="93"/>
      <c r="KB19" s="93"/>
      <c r="KC19" s="93"/>
      <c r="KD19" s="93"/>
      <c r="KE19" s="93"/>
      <c r="KF19" s="93"/>
      <c r="KG19" s="93"/>
      <c r="KH19" s="93"/>
      <c r="KI19" s="93"/>
      <c r="KJ19" s="93"/>
      <c r="KK19" s="93"/>
      <c r="KL19" s="93"/>
      <c r="KM19" s="93"/>
      <c r="KN19" s="93"/>
      <c r="KO19" s="93"/>
      <c r="KP19" s="93"/>
      <c r="KQ19" s="93"/>
      <c r="KR19" s="93"/>
      <c r="KS19" s="93"/>
      <c r="KT19" s="93"/>
      <c r="KU19" s="93"/>
      <c r="KV19" s="93"/>
      <c r="KW19" s="93"/>
      <c r="KX19" s="93"/>
      <c r="KY19" s="93"/>
      <c r="KZ19" s="93"/>
      <c r="LA19" s="93"/>
      <c r="LB19" s="93"/>
      <c r="LC19" s="93"/>
      <c r="LD19" s="93"/>
      <c r="LE19" s="93"/>
      <c r="LF19" s="93"/>
      <c r="LG19" s="93"/>
      <c r="LH19" s="93"/>
      <c r="LI19" s="93"/>
      <c r="LJ19" s="93"/>
      <c r="LK19" s="93"/>
      <c r="LL19" s="93"/>
      <c r="LM19" s="93"/>
      <c r="LN19" s="93"/>
      <c r="LO19" s="93"/>
      <c r="LP19" s="93"/>
      <c r="LQ19" s="93"/>
      <c r="LR19" s="93"/>
      <c r="LS19" s="93"/>
      <c r="LT19" s="93"/>
      <c r="LU19" s="93"/>
      <c r="LV19" s="93"/>
      <c r="LW19" s="93"/>
      <c r="LX19" s="93"/>
      <c r="LY19" s="93"/>
      <c r="LZ19" s="93"/>
      <c r="MA19" s="93"/>
      <c r="MB19" s="93"/>
      <c r="MC19" s="93"/>
      <c r="MD19" s="93"/>
      <c r="ME19" s="93"/>
      <c r="MF19" s="93"/>
      <c r="MG19" s="93"/>
      <c r="MH19" s="93"/>
      <c r="MI19" s="93"/>
      <c r="MJ19" s="93"/>
      <c r="MK19" s="93"/>
      <c r="ML19" s="93"/>
      <c r="MM19" s="93"/>
      <c r="MN19" s="93"/>
      <c r="MO19" s="93"/>
      <c r="MP19" s="93"/>
      <c r="MQ19" s="93"/>
      <c r="MR19" s="93"/>
      <c r="MS19" s="93"/>
      <c r="MT19" s="93"/>
      <c r="MU19" s="93"/>
      <c r="MV19" s="93"/>
      <c r="MW19" s="93"/>
      <c r="MX19" s="93"/>
      <c r="MY19" s="93"/>
      <c r="MZ19" s="93"/>
      <c r="NA19" s="93"/>
      <c r="NB19" s="93"/>
      <c r="NC19" s="93"/>
      <c r="ND19" s="93"/>
      <c r="NE19" s="93"/>
      <c r="NF19" s="93"/>
      <c r="NG19" s="93"/>
      <c r="NH19" s="93"/>
      <c r="NI19" s="93"/>
      <c r="NJ19" s="93"/>
      <c r="NK19" s="93"/>
      <c r="NL19" s="93"/>
      <c r="NM19" s="93"/>
      <c r="NN19" s="93"/>
      <c r="NO19" s="93"/>
      <c r="NP19" s="93"/>
      <c r="NQ19" s="93"/>
      <c r="NR19" s="93"/>
      <c r="NS19" s="93"/>
      <c r="NT19" s="93"/>
      <c r="NU19" s="93"/>
      <c r="NV19" s="93"/>
      <c r="NW19" s="93"/>
      <c r="NX19" s="93"/>
      <c r="NY19" s="93"/>
      <c r="NZ19" s="93"/>
      <c r="OA19" s="93"/>
      <c r="OB19" s="93"/>
      <c r="OC19" s="93"/>
      <c r="OD19" s="93"/>
      <c r="OE19" s="93"/>
      <c r="OF19" s="93"/>
      <c r="OG19" s="93"/>
      <c r="OH19" s="93"/>
      <c r="OI19" s="93"/>
      <c r="OJ19" s="93"/>
      <c r="OK19" s="93"/>
      <c r="OL19" s="93"/>
      <c r="OM19" s="93"/>
      <c r="ON19" s="93"/>
      <c r="OO19" s="93"/>
      <c r="OP19" s="93"/>
      <c r="OQ19" s="93"/>
      <c r="OR19" s="93"/>
      <c r="OS19" s="93"/>
      <c r="OT19" s="93"/>
      <c r="OU19" s="93"/>
      <c r="OV19" s="93"/>
      <c r="OW19" s="93"/>
      <c r="OX19" s="93"/>
      <c r="OY19" s="93"/>
      <c r="OZ19" s="93"/>
      <c r="PA19" s="93"/>
      <c r="PB19" s="93"/>
      <c r="PC19" s="93"/>
      <c r="PD19" s="93"/>
      <c r="PE19" s="93"/>
      <c r="PF19" s="93"/>
      <c r="PG19" s="93"/>
      <c r="PH19" s="93"/>
      <c r="PI19" s="93"/>
      <c r="PJ19" s="93"/>
      <c r="PK19" s="93"/>
      <c r="PL19" s="93"/>
      <c r="PM19" s="93"/>
      <c r="PN19" s="93"/>
      <c r="PO19" s="93"/>
      <c r="PP19" s="93"/>
      <c r="PQ19" s="93"/>
      <c r="PR19" s="93"/>
      <c r="PS19" s="93"/>
      <c r="PT19" s="93"/>
      <c r="PU19" s="93"/>
      <c r="PV19" s="93"/>
      <c r="PW19" s="93"/>
      <c r="PX19" s="93"/>
      <c r="PY19" s="93"/>
      <c r="PZ19" s="93"/>
      <c r="QA19" s="93"/>
      <c r="QB19" s="93"/>
      <c r="QC19" s="93"/>
      <c r="QD19" s="93"/>
      <c r="QE19" s="93"/>
      <c r="QF19" s="93"/>
      <c r="QG19" s="93"/>
      <c r="QH19" s="93"/>
      <c r="QI19" s="93"/>
      <c r="QJ19" s="93"/>
      <c r="QK19" s="93"/>
      <c r="QL19" s="93"/>
      <c r="QM19" s="93"/>
      <c r="QN19" s="93"/>
      <c r="QO19" s="93"/>
      <c r="QP19" s="93"/>
      <c r="QQ19" s="93"/>
      <c r="QR19" s="93"/>
      <c r="QS19" s="93"/>
      <c r="QT19" s="93"/>
      <c r="QU19" s="93"/>
      <c r="QV19" s="93"/>
      <c r="QW19" s="93"/>
      <c r="QX19" s="93"/>
      <c r="QY19" s="93"/>
      <c r="QZ19" s="93"/>
      <c r="RA19" s="93"/>
      <c r="RB19" s="93"/>
      <c r="RC19" s="93"/>
      <c r="RD19" s="93"/>
      <c r="RE19" s="93"/>
      <c r="RF19" s="93"/>
      <c r="RG19" s="93"/>
      <c r="RH19" s="93"/>
      <c r="RI19" s="93"/>
      <c r="RJ19" s="93"/>
      <c r="RK19" s="93"/>
      <c r="RL19" s="93"/>
      <c r="RM19" s="93"/>
      <c r="RN19" s="93"/>
      <c r="RO19" s="93"/>
      <c r="RP19" s="93"/>
      <c r="RQ19" s="93"/>
      <c r="RR19" s="93"/>
      <c r="RS19" s="93"/>
      <c r="RT19" s="93"/>
      <c r="RU19" s="93"/>
      <c r="RV19" s="93"/>
      <c r="RW19" s="93"/>
      <c r="RX19" s="93"/>
      <c r="RY19" s="93"/>
      <c r="RZ19" s="93"/>
      <c r="SA19" s="93"/>
      <c r="SB19" s="93"/>
      <c r="SC19" s="93"/>
      <c r="SD19" s="93"/>
      <c r="SE19" s="93"/>
      <c r="SF19" s="93"/>
      <c r="SG19" s="93"/>
      <c r="SH19" s="93"/>
      <c r="SI19" s="93"/>
      <c r="SJ19" s="93"/>
      <c r="SK19" s="93"/>
      <c r="SL19" s="93"/>
      <c r="SM19" s="93"/>
      <c r="SN19" s="93"/>
      <c r="SO19" s="93"/>
      <c r="SP19" s="93"/>
      <c r="SQ19" s="93"/>
      <c r="SR19" s="93"/>
      <c r="SS19" s="93"/>
      <c r="ST19" s="93"/>
      <c r="SU19" s="93"/>
      <c r="SV19" s="93"/>
      <c r="SW19" s="93"/>
      <c r="SX19" s="93"/>
      <c r="SY19" s="93"/>
      <c r="SZ19" s="93"/>
      <c r="TA19" s="93"/>
      <c r="TB19" s="93"/>
      <c r="TC19" s="93"/>
      <c r="TD19" s="93"/>
      <c r="TE19" s="93"/>
      <c r="TF19" s="93"/>
      <c r="TG19" s="93"/>
      <c r="TH19" s="93"/>
      <c r="TI19" s="93"/>
      <c r="TJ19" s="93"/>
      <c r="TK19" s="93"/>
      <c r="TL19" s="93"/>
      <c r="TM19" s="93"/>
      <c r="TN19" s="93"/>
      <c r="TO19" s="93"/>
      <c r="TP19" s="93"/>
      <c r="TQ19" s="93"/>
      <c r="TR19" s="93"/>
      <c r="TS19" s="93"/>
      <c r="TT19" s="93"/>
      <c r="TU19" s="93"/>
      <c r="TV19" s="93"/>
      <c r="TW19" s="93"/>
      <c r="TX19" s="93"/>
      <c r="TY19" s="93"/>
      <c r="TZ19" s="93"/>
      <c r="UA19" s="93"/>
      <c r="UB19" s="93"/>
      <c r="UC19" s="93"/>
      <c r="UD19" s="93"/>
      <c r="UE19" s="93"/>
      <c r="UF19" s="93"/>
      <c r="UG19" s="93"/>
      <c r="UH19" s="93"/>
      <c r="UI19" s="93"/>
      <c r="UJ19" s="93"/>
      <c r="UK19" s="93"/>
      <c r="UL19" s="93"/>
      <c r="UM19" s="93"/>
      <c r="UN19" s="93"/>
      <c r="UO19" s="93"/>
      <c r="UP19" s="93"/>
      <c r="UQ19" s="93"/>
      <c r="UR19" s="93"/>
      <c r="US19" s="93"/>
      <c r="UT19" s="93"/>
      <c r="UU19" s="93"/>
      <c r="UV19" s="93"/>
      <c r="UW19" s="93"/>
      <c r="UX19" s="93"/>
      <c r="UY19" s="93"/>
      <c r="UZ19" s="93"/>
      <c r="VA19" s="93"/>
      <c r="VB19" s="93"/>
      <c r="VC19" s="93"/>
      <c r="VD19" s="93"/>
      <c r="VE19" s="93"/>
      <c r="VF19" s="93"/>
      <c r="VG19" s="93"/>
      <c r="VH19" s="93"/>
      <c r="VI19" s="93"/>
      <c r="VJ19" s="93"/>
      <c r="VK19" s="93"/>
      <c r="VL19" s="93"/>
      <c r="VM19" s="93"/>
      <c r="VN19" s="93"/>
      <c r="VO19" s="93"/>
      <c r="VP19" s="93"/>
      <c r="VQ19" s="93"/>
      <c r="VR19" s="93"/>
      <c r="VS19" s="93"/>
      <c r="VT19" s="93"/>
      <c r="VU19" s="93"/>
      <c r="VV19" s="93"/>
      <c r="VW19" s="93"/>
      <c r="VX19" s="93"/>
      <c r="VY19" s="93"/>
      <c r="VZ19" s="93"/>
      <c r="WA19" s="93"/>
      <c r="WB19" s="93"/>
      <c r="WC19" s="93"/>
      <c r="WD19" s="93"/>
      <c r="WE19" s="93"/>
      <c r="WF19" s="93"/>
      <c r="WG19" s="93"/>
      <c r="WH19" s="93"/>
      <c r="WI19" s="93"/>
      <c r="WJ19" s="93"/>
      <c r="WK19" s="93"/>
      <c r="WL19" s="93"/>
      <c r="WM19" s="93"/>
      <c r="WN19" s="93"/>
      <c r="WO19" s="93"/>
      <c r="WP19" s="93"/>
      <c r="WQ19" s="93"/>
      <c r="WR19" s="93"/>
      <c r="WS19" s="93"/>
      <c r="WT19" s="93"/>
      <c r="WU19" s="93"/>
      <c r="WV19" s="93"/>
      <c r="WW19" s="93"/>
      <c r="WX19" s="93"/>
      <c r="WY19" s="93"/>
      <c r="WZ19" s="93"/>
      <c r="XA19" s="93"/>
      <c r="XB19" s="93"/>
      <c r="XC19" s="93"/>
      <c r="XD19" s="93"/>
      <c r="XE19" s="93"/>
      <c r="XF19" s="93"/>
      <c r="XG19" s="93"/>
      <c r="XH19" s="93"/>
      <c r="XI19" s="93"/>
      <c r="XJ19" s="93"/>
      <c r="XK19" s="93"/>
      <c r="XL19" s="93"/>
      <c r="XM19" s="93"/>
      <c r="XN19" s="93"/>
      <c r="XO19" s="93"/>
      <c r="XP19" s="93"/>
      <c r="XQ19" s="93"/>
      <c r="XR19" s="93"/>
      <c r="XS19" s="93"/>
      <c r="XT19" s="93"/>
      <c r="XU19" s="93"/>
      <c r="XV19" s="93"/>
      <c r="XW19" s="93"/>
      <c r="XX19" s="93"/>
      <c r="XY19" s="93"/>
      <c r="XZ19" s="93"/>
      <c r="YA19" s="93"/>
      <c r="YB19" s="93"/>
      <c r="YC19" s="93"/>
      <c r="YD19" s="93"/>
      <c r="YE19" s="93"/>
      <c r="YF19" s="93"/>
      <c r="YG19" s="93"/>
      <c r="YH19" s="93"/>
      <c r="YI19" s="93"/>
      <c r="YJ19" s="93"/>
      <c r="YK19" s="93"/>
      <c r="YL19" s="93"/>
      <c r="YM19" s="93"/>
      <c r="YN19" s="93"/>
      <c r="YO19" s="93"/>
      <c r="YP19" s="93"/>
      <c r="YQ19" s="93"/>
      <c r="YR19" s="93"/>
      <c r="YS19" s="93"/>
      <c r="YT19" s="93"/>
      <c r="YU19" s="93"/>
      <c r="YV19" s="93"/>
      <c r="YW19" s="93"/>
      <c r="YX19" s="93"/>
      <c r="YY19" s="93"/>
      <c r="YZ19" s="93"/>
      <c r="ZA19" s="93"/>
      <c r="ZB19" s="93"/>
      <c r="ZC19" s="93"/>
      <c r="ZD19" s="93"/>
      <c r="ZE19" s="93"/>
      <c r="ZF19" s="93"/>
      <c r="ZG19" s="93"/>
      <c r="ZH19" s="93"/>
      <c r="ZI19" s="93"/>
      <c r="ZJ19" s="93"/>
      <c r="ZK19" s="93"/>
      <c r="ZL19" s="93"/>
      <c r="ZM19" s="93"/>
      <c r="ZN19" s="93"/>
      <c r="ZO19" s="93"/>
      <c r="ZP19" s="93"/>
      <c r="ZQ19" s="93"/>
      <c r="ZR19" s="93"/>
      <c r="ZS19" s="93"/>
      <c r="ZT19" s="93"/>
      <c r="ZU19" s="93"/>
      <c r="ZV19" s="93"/>
      <c r="ZW19" s="93"/>
      <c r="ZX19" s="93"/>
      <c r="ZY19" s="93"/>
      <c r="ZZ19" s="93"/>
      <c r="AAA19" s="93"/>
      <c r="AAB19" s="93"/>
      <c r="AAC19" s="93"/>
      <c r="AAD19" s="93"/>
      <c r="AAE19" s="93"/>
      <c r="AAF19" s="93"/>
      <c r="AAG19" s="93"/>
      <c r="AAH19" s="93"/>
      <c r="AAI19" s="93"/>
      <c r="AAJ19" s="93"/>
      <c r="AAK19" s="93"/>
      <c r="AAL19" s="93"/>
      <c r="AAM19" s="93"/>
      <c r="AAN19" s="93"/>
      <c r="AAO19" s="93"/>
      <c r="AAP19" s="93"/>
      <c r="AAQ19" s="93"/>
      <c r="AAR19" s="93"/>
      <c r="AAS19" s="93"/>
      <c r="AAT19" s="93"/>
      <c r="AAU19" s="93"/>
      <c r="AAV19" s="93"/>
      <c r="AAW19" s="93"/>
      <c r="AAX19" s="93"/>
      <c r="AAY19" s="93"/>
      <c r="AAZ19" s="93"/>
      <c r="ABA19" s="93"/>
      <c r="ABB19" s="93"/>
      <c r="ABC19" s="93"/>
      <c r="ABD19" s="93"/>
      <c r="ABE19" s="93"/>
      <c r="ABF19" s="93"/>
      <c r="ABG19" s="93"/>
      <c r="ABH19" s="93"/>
      <c r="ABI19" s="93"/>
      <c r="ABJ19" s="93"/>
      <c r="ABK19" s="93"/>
      <c r="ABL19" s="93"/>
      <c r="ABM19" s="93"/>
      <c r="ABN19" s="93"/>
      <c r="ABO19" s="93"/>
      <c r="ABP19" s="93"/>
      <c r="ABQ19" s="93"/>
      <c r="ABR19" s="93"/>
      <c r="ABS19" s="93"/>
      <c r="ABT19" s="93"/>
      <c r="ABU19" s="93"/>
      <c r="ABV19" s="93"/>
      <c r="ABW19" s="93"/>
      <c r="ABX19" s="93"/>
      <c r="ABY19" s="93"/>
      <c r="ABZ19" s="93"/>
      <c r="ACA19" s="93"/>
      <c r="ACB19" s="93"/>
      <c r="ACC19" s="93"/>
      <c r="ACD19" s="93"/>
      <c r="ACE19" s="93"/>
      <c r="ACF19" s="93"/>
      <c r="ACG19" s="93"/>
      <c r="ACH19" s="93"/>
      <c r="ACI19" s="93"/>
      <c r="ACJ19" s="93"/>
      <c r="ACK19" s="93"/>
      <c r="ACL19" s="93"/>
      <c r="ACM19" s="93"/>
      <c r="ACN19" s="93"/>
      <c r="ACO19" s="93"/>
      <c r="ACP19" s="93"/>
      <c r="ACQ19" s="93"/>
      <c r="ACR19" s="93"/>
      <c r="ACS19" s="93"/>
      <c r="ACT19" s="93"/>
      <c r="ACU19" s="93"/>
      <c r="ACV19" s="93"/>
      <c r="ACW19" s="93"/>
      <c r="ACX19" s="93"/>
      <c r="ACY19" s="93"/>
      <c r="ACZ19" s="93"/>
      <c r="ADA19" s="93"/>
      <c r="ADB19" s="93"/>
      <c r="ADC19" s="93"/>
      <c r="ADD19" s="93"/>
      <c r="ADE19" s="93"/>
      <c r="ADF19" s="93"/>
      <c r="ADG19" s="93"/>
      <c r="ADH19" s="93"/>
      <c r="ADI19" s="93"/>
      <c r="ADJ19" s="93"/>
      <c r="ADK19" s="93"/>
      <c r="ADL19" s="93"/>
      <c r="ADM19" s="93"/>
      <c r="ADN19" s="93"/>
      <c r="ADO19" s="93"/>
      <c r="ADP19" s="93"/>
      <c r="ADQ19" s="93"/>
      <c r="ADR19" s="93"/>
      <c r="ADS19" s="93"/>
      <c r="ADT19" s="93"/>
      <c r="ADU19" s="93"/>
      <c r="ADV19" s="93"/>
      <c r="ADW19" s="93"/>
      <c r="ADX19" s="93"/>
      <c r="ADY19" s="93"/>
      <c r="ADZ19" s="93"/>
      <c r="AEA19" s="93"/>
      <c r="AEB19" s="93"/>
      <c r="AEC19" s="93"/>
      <c r="AED19" s="93"/>
      <c r="AEE19" s="93"/>
      <c r="AEF19" s="93"/>
      <c r="AEG19" s="93"/>
      <c r="AEH19" s="93"/>
      <c r="AEI19" s="93"/>
      <c r="AEJ19" s="93"/>
      <c r="AEK19" s="93"/>
      <c r="AEL19" s="93"/>
      <c r="AEM19" s="93"/>
      <c r="AEN19" s="93"/>
      <c r="AEO19" s="93"/>
      <c r="AEP19" s="93"/>
      <c r="AEQ19" s="93"/>
      <c r="AER19" s="93"/>
      <c r="AES19" s="93"/>
      <c r="AET19" s="93"/>
      <c r="AEU19" s="93"/>
      <c r="AEV19" s="93"/>
      <c r="AEW19" s="93"/>
      <c r="AEX19" s="93"/>
      <c r="AEY19" s="93"/>
      <c r="AEZ19" s="93"/>
      <c r="AFA19" s="93"/>
      <c r="AFB19" s="93"/>
      <c r="AFC19" s="93"/>
      <c r="AFD19" s="93"/>
      <c r="AFE19" s="93"/>
      <c r="AFF19" s="93"/>
      <c r="AFG19" s="93"/>
      <c r="AFH19" s="93"/>
      <c r="AFI19" s="93"/>
      <c r="AFJ19" s="93"/>
      <c r="AFK19" s="93"/>
      <c r="AFL19" s="93"/>
      <c r="AFM19" s="93"/>
      <c r="AFN19" s="93"/>
      <c r="AFO19" s="93"/>
      <c r="AFP19" s="93"/>
      <c r="AFQ19" s="93"/>
      <c r="AFR19" s="93"/>
      <c r="AFS19" s="93"/>
      <c r="AFT19" s="93"/>
      <c r="AFU19" s="93"/>
      <c r="AFV19" s="93"/>
      <c r="AFW19" s="93"/>
      <c r="AFX19" s="93"/>
      <c r="AFY19" s="93"/>
      <c r="AFZ19" s="93"/>
      <c r="AGA19" s="93"/>
      <c r="AGB19" s="93"/>
      <c r="AGC19" s="93"/>
      <c r="AGD19" s="93"/>
      <c r="AGE19" s="93"/>
      <c r="AGF19" s="93"/>
      <c r="AGG19" s="93"/>
      <c r="AGH19" s="93"/>
      <c r="AGI19" s="93"/>
      <c r="AGJ19" s="93"/>
      <c r="AGK19" s="93"/>
      <c r="AGL19" s="93"/>
      <c r="AGM19" s="93"/>
      <c r="AGN19" s="93"/>
      <c r="AGO19" s="93"/>
      <c r="AGP19" s="93"/>
      <c r="AGQ19" s="93"/>
      <c r="AGR19" s="93"/>
      <c r="AGS19" s="93"/>
      <c r="AGT19" s="93"/>
      <c r="AGU19" s="93"/>
      <c r="AGV19" s="93"/>
      <c r="AGW19" s="93"/>
      <c r="AGX19" s="93"/>
      <c r="AGY19" s="93"/>
      <c r="AGZ19" s="93"/>
      <c r="AHA19" s="93"/>
      <c r="AHB19" s="93"/>
      <c r="AHC19" s="93"/>
      <c r="AHD19" s="93"/>
      <c r="AHE19" s="93"/>
      <c r="AHF19" s="93"/>
      <c r="AHG19" s="93"/>
      <c r="AHH19" s="93"/>
      <c r="AHI19" s="93"/>
      <c r="AHJ19" s="93"/>
      <c r="AHK19" s="93"/>
      <c r="AHL19" s="93"/>
      <c r="AHM19" s="93"/>
      <c r="AHN19" s="93"/>
      <c r="AHO19" s="93"/>
      <c r="AHP19" s="93"/>
      <c r="AHQ19" s="93"/>
      <c r="AHR19" s="93"/>
      <c r="AHS19" s="93"/>
      <c r="AHT19" s="93"/>
      <c r="AHU19" s="93"/>
      <c r="AHV19" s="93"/>
      <c r="AHW19" s="93"/>
      <c r="AHX19" s="93"/>
      <c r="AHY19" s="93"/>
      <c r="AHZ19" s="93"/>
      <c r="AIA19" s="93"/>
      <c r="AIB19" s="93"/>
      <c r="AIC19" s="93"/>
      <c r="AID19" s="93"/>
      <c r="AIE19" s="93"/>
      <c r="AIF19" s="93"/>
      <c r="AIG19" s="93"/>
      <c r="AIH19" s="93"/>
      <c r="AII19" s="93"/>
      <c r="AIJ19" s="93"/>
      <c r="AIK19" s="93"/>
      <c r="AIL19" s="93"/>
      <c r="AIM19" s="93"/>
      <c r="AIN19" s="93"/>
      <c r="AIO19" s="93"/>
      <c r="AIP19" s="93"/>
      <c r="AIQ19" s="93"/>
      <c r="AIR19" s="93"/>
      <c r="AIS19" s="93"/>
      <c r="AIT19" s="93"/>
      <c r="AIU19" s="93"/>
      <c r="AIV19" s="93"/>
      <c r="AIW19" s="93"/>
      <c r="AIX19" s="93"/>
      <c r="AIY19" s="93"/>
      <c r="AIZ19" s="93"/>
      <c r="AJA19" s="93"/>
      <c r="AJB19" s="93"/>
      <c r="AJC19" s="93"/>
      <c r="AJD19" s="93"/>
      <c r="AJE19" s="93"/>
      <c r="AJF19" s="93"/>
      <c r="AJG19" s="93"/>
      <c r="AJH19" s="93"/>
      <c r="AJI19" s="93"/>
      <c r="AJJ19" s="93"/>
      <c r="AJK19" s="93"/>
      <c r="AJL19" s="93"/>
      <c r="AJM19" s="93"/>
      <c r="AJN19" s="93"/>
      <c r="AJO19" s="93"/>
      <c r="AJP19" s="93"/>
      <c r="AJQ19" s="93"/>
      <c r="AJR19" s="93"/>
      <c r="AJS19" s="93"/>
      <c r="AJT19" s="93"/>
      <c r="AJU19" s="93"/>
      <c r="AJV19" s="93"/>
      <c r="AJW19" s="93"/>
      <c r="AJX19" s="93"/>
      <c r="AJY19" s="93"/>
      <c r="AJZ19" s="93"/>
      <c r="AKA19" s="93"/>
      <c r="AKB19" s="93"/>
      <c r="AKC19" s="93"/>
      <c r="AKD19" s="93"/>
      <c r="AKE19" s="93"/>
      <c r="AKF19" s="93"/>
      <c r="AKG19" s="93"/>
      <c r="AKH19" s="93"/>
      <c r="AKI19" s="93"/>
      <c r="AKJ19" s="93"/>
      <c r="AKK19" s="93"/>
      <c r="AKL19" s="93"/>
      <c r="AKM19" s="93"/>
      <c r="AKN19" s="93"/>
      <c r="AKO19" s="93"/>
      <c r="AKP19" s="93"/>
      <c r="AKQ19" s="93"/>
      <c r="AKR19" s="93"/>
      <c r="AKS19" s="93"/>
      <c r="AKT19" s="93"/>
      <c r="AKU19" s="93"/>
      <c r="AKV19" s="93"/>
      <c r="AKW19" s="93"/>
      <c r="AKX19" s="93"/>
      <c r="AKY19" s="93"/>
      <c r="AKZ19" s="93"/>
      <c r="ALA19" s="93"/>
      <c r="ALB19" s="93"/>
      <c r="ALC19" s="93"/>
      <c r="ALD19" s="93"/>
      <c r="ALE19" s="93"/>
      <c r="ALF19" s="93"/>
      <c r="ALG19" s="93"/>
      <c r="ALH19" s="93"/>
      <c r="ALI19" s="93"/>
      <c r="ALJ19" s="93"/>
      <c r="ALK19" s="93"/>
      <c r="ALL19" s="93"/>
      <c r="ALM19" s="93"/>
      <c r="ALN19" s="93"/>
      <c r="ALO19" s="93"/>
      <c r="ALP19" s="93"/>
      <c r="ALQ19" s="93"/>
      <c r="ALR19" s="93"/>
      <c r="ALS19" s="93"/>
      <c r="ALT19" s="93"/>
      <c r="ALU19" s="93"/>
      <c r="ALV19" s="93"/>
      <c r="ALW19" s="93"/>
      <c r="ALX19" s="93"/>
      <c r="ALY19" s="86"/>
      <c r="ALZ19" s="86"/>
      <c r="AMA19" s="86"/>
      <c r="AMB19" s="86"/>
      <c r="AMC19" s="86"/>
      <c r="AMD19" s="86"/>
      <c r="AME19" s="86"/>
      <c r="AMF19" s="86"/>
      <c r="AMG19" s="86"/>
    </row>
    <row r="20" spans="1:1021" x14ac:dyDescent="0.2">
      <c r="A20" s="257" t="s">
        <v>106</v>
      </c>
      <c r="B20" s="258" t="s">
        <v>438</v>
      </c>
      <c r="C20" s="261"/>
      <c r="D20" s="261"/>
      <c r="E20" s="264">
        <v>3</v>
      </c>
      <c r="F20" s="264">
        <v>8</v>
      </c>
      <c r="G20" s="264">
        <v>8</v>
      </c>
      <c r="H20" s="264">
        <v>9</v>
      </c>
      <c r="I20" s="261"/>
      <c r="J20" s="261"/>
      <c r="K20" s="264">
        <v>6</v>
      </c>
      <c r="L20" s="262"/>
      <c r="M20" s="263"/>
      <c r="N20" s="264">
        <v>6</v>
      </c>
      <c r="O20" s="264">
        <v>1</v>
      </c>
      <c r="P20" s="263"/>
      <c r="Q20" s="264">
        <v>9</v>
      </c>
      <c r="R20" s="264">
        <v>1</v>
      </c>
      <c r="S20" s="263"/>
      <c r="T20" s="263"/>
      <c r="U20" s="264">
        <v>3</v>
      </c>
      <c r="V20" s="281"/>
    </row>
    <row r="21" spans="1:1021" x14ac:dyDescent="0.2">
      <c r="A21" s="393" t="s">
        <v>36</v>
      </c>
      <c r="B21" s="106" t="s">
        <v>37</v>
      </c>
      <c r="C21" s="102"/>
      <c r="D21" s="102"/>
      <c r="E21" s="100">
        <v>0</v>
      </c>
      <c r="F21" s="100">
        <v>4</v>
      </c>
      <c r="G21" s="100">
        <v>4</v>
      </c>
      <c r="H21" s="100">
        <v>10</v>
      </c>
      <c r="I21" s="102"/>
      <c r="J21" s="102"/>
      <c r="K21" s="27">
        <v>7</v>
      </c>
      <c r="L21" s="103"/>
      <c r="N21" s="27">
        <v>8</v>
      </c>
      <c r="Q21" s="27">
        <v>15</v>
      </c>
      <c r="R21" s="27">
        <v>2</v>
      </c>
      <c r="U21" s="27">
        <v>5</v>
      </c>
      <c r="V21" s="267">
        <v>1</v>
      </c>
    </row>
    <row r="22" spans="1:1021" x14ac:dyDescent="0.2">
      <c r="A22" s="266" t="s">
        <v>105</v>
      </c>
      <c r="B22" s="87" t="s">
        <v>1391</v>
      </c>
      <c r="C22" s="102"/>
      <c r="D22" s="102"/>
      <c r="E22" s="27">
        <v>15</v>
      </c>
      <c r="F22" s="27">
        <v>15</v>
      </c>
      <c r="G22" s="27">
        <v>15</v>
      </c>
      <c r="H22" s="27">
        <v>14</v>
      </c>
      <c r="I22" s="102"/>
      <c r="J22" s="102"/>
      <c r="K22" s="27">
        <v>17</v>
      </c>
      <c r="L22" s="103"/>
      <c r="N22" s="27">
        <v>13</v>
      </c>
      <c r="Q22" s="27">
        <v>20</v>
      </c>
      <c r="R22" s="27">
        <v>4</v>
      </c>
      <c r="U22" s="27">
        <v>15</v>
      </c>
      <c r="V22" s="267"/>
    </row>
    <row r="23" spans="1:1021" x14ac:dyDescent="0.2">
      <c r="A23" s="379" t="s">
        <v>214</v>
      </c>
      <c r="B23" s="400" t="s">
        <v>495</v>
      </c>
      <c r="C23" s="273"/>
      <c r="D23" s="273"/>
      <c r="E23" s="381"/>
      <c r="F23" s="381"/>
      <c r="G23" s="381"/>
      <c r="H23" s="381"/>
      <c r="I23" s="273"/>
      <c r="J23" s="273"/>
      <c r="K23" s="276">
        <v>2</v>
      </c>
      <c r="L23" s="274"/>
      <c r="M23" s="275"/>
      <c r="N23" s="276">
        <v>1</v>
      </c>
      <c r="O23" s="276">
        <v>4</v>
      </c>
      <c r="P23" s="275"/>
      <c r="Q23" s="276">
        <v>5</v>
      </c>
      <c r="R23" s="276">
        <v>1</v>
      </c>
      <c r="S23" s="275"/>
      <c r="T23" s="275"/>
      <c r="U23" s="276">
        <v>4</v>
      </c>
      <c r="V23" s="277">
        <v>6</v>
      </c>
    </row>
    <row r="24" spans="1:1021" s="86" customFormat="1" x14ac:dyDescent="0.2">
      <c r="A24" s="86" t="s">
        <v>1411</v>
      </c>
      <c r="B24" s="88"/>
      <c r="C24" s="109"/>
      <c r="D24" s="109"/>
      <c r="E24" s="90">
        <f>COUNT(E20:E23)</f>
        <v>3</v>
      </c>
      <c r="F24" s="90">
        <f t="shared" ref="F24:V24" si="0">COUNT(F20:F23)</f>
        <v>3</v>
      </c>
      <c r="G24" s="90">
        <f t="shared" si="0"/>
        <v>3</v>
      </c>
      <c r="H24" s="90">
        <f t="shared" si="0"/>
        <v>3</v>
      </c>
      <c r="I24" s="89"/>
      <c r="J24" s="89"/>
      <c r="K24" s="90">
        <f t="shared" si="0"/>
        <v>4</v>
      </c>
      <c r="L24" s="89"/>
      <c r="M24" s="89"/>
      <c r="N24" s="90">
        <f t="shared" si="0"/>
        <v>4</v>
      </c>
      <c r="O24" s="90">
        <f t="shared" si="0"/>
        <v>2</v>
      </c>
      <c r="P24" s="89"/>
      <c r="Q24" s="90">
        <f t="shared" si="0"/>
        <v>4</v>
      </c>
      <c r="R24" s="90">
        <f t="shared" si="0"/>
        <v>4</v>
      </c>
      <c r="S24" s="89"/>
      <c r="T24" s="89"/>
      <c r="U24" s="90">
        <f t="shared" si="0"/>
        <v>4</v>
      </c>
      <c r="V24" s="90">
        <f t="shared" si="0"/>
        <v>2</v>
      </c>
      <c r="W24" s="90"/>
      <c r="X24" s="90"/>
    </row>
    <row r="25" spans="1:1021" x14ac:dyDescent="0.2">
      <c r="C25" s="102"/>
      <c r="D25" s="102"/>
      <c r="I25" s="102"/>
      <c r="J25" s="102"/>
      <c r="L25" s="103"/>
    </row>
    <row r="26" spans="1:1021" x14ac:dyDescent="0.2">
      <c r="A26" s="86" t="s">
        <v>1637</v>
      </c>
      <c r="C26" s="102"/>
      <c r="D26" s="102"/>
      <c r="I26" s="102"/>
      <c r="J26" s="102"/>
      <c r="L26" s="103"/>
    </row>
    <row r="27" spans="1:1021" x14ac:dyDescent="0.2">
      <c r="C27" s="102"/>
      <c r="D27" s="102"/>
      <c r="I27" s="102"/>
      <c r="J27" s="102"/>
      <c r="L27" s="103"/>
    </row>
    <row r="28" spans="1:1021" x14ac:dyDescent="0.2">
      <c r="A28" s="86" t="s">
        <v>1657</v>
      </c>
      <c r="X28" s="90" t="s">
        <v>1660</v>
      </c>
    </row>
    <row r="29" spans="1:1021" x14ac:dyDescent="0.2">
      <c r="A29" s="257" t="s">
        <v>226</v>
      </c>
      <c r="B29" s="279" t="s">
        <v>337</v>
      </c>
      <c r="C29" s="261"/>
      <c r="D29" s="261"/>
      <c r="E29" s="264">
        <v>1</v>
      </c>
      <c r="F29" s="264">
        <v>2</v>
      </c>
      <c r="G29" s="264">
        <v>1</v>
      </c>
      <c r="H29" s="264"/>
      <c r="I29" s="261"/>
      <c r="J29" s="261"/>
      <c r="K29" s="264"/>
      <c r="L29" s="262"/>
      <c r="M29" s="263"/>
      <c r="N29" s="264"/>
      <c r="O29" s="264"/>
      <c r="P29" s="263"/>
      <c r="Q29" s="264"/>
      <c r="R29" s="264"/>
      <c r="S29" s="263"/>
      <c r="T29" s="263"/>
      <c r="U29" s="264"/>
      <c r="V29" s="281"/>
    </row>
    <row r="30" spans="1:1021" x14ac:dyDescent="0.2">
      <c r="A30" s="266" t="s">
        <v>22</v>
      </c>
      <c r="B30" s="87" t="s">
        <v>87</v>
      </c>
      <c r="C30" s="102"/>
      <c r="D30" s="102"/>
      <c r="F30" s="27">
        <v>1</v>
      </c>
      <c r="I30" s="102"/>
      <c r="J30" s="102"/>
      <c r="K30" s="27">
        <v>1</v>
      </c>
      <c r="L30" s="103"/>
      <c r="V30" s="267"/>
      <c r="X30" s="27" t="s">
        <v>1663</v>
      </c>
    </row>
    <row r="31" spans="1:1021" x14ac:dyDescent="0.2">
      <c r="A31" s="266" t="s">
        <v>136</v>
      </c>
      <c r="B31" s="87" t="s">
        <v>872</v>
      </c>
      <c r="C31" s="102"/>
      <c r="D31" s="102"/>
      <c r="I31" s="102"/>
      <c r="J31" s="102"/>
      <c r="L31" s="103"/>
      <c r="N31" s="27">
        <v>1</v>
      </c>
      <c r="O31" s="27">
        <v>1</v>
      </c>
      <c r="V31" s="267"/>
      <c r="X31" s="27" t="s">
        <v>1659</v>
      </c>
    </row>
    <row r="32" spans="1:1021" x14ac:dyDescent="0.2">
      <c r="A32" s="266" t="s">
        <v>132</v>
      </c>
      <c r="B32" s="87" t="s">
        <v>330</v>
      </c>
      <c r="C32" s="102"/>
      <c r="D32" s="102"/>
      <c r="I32" s="102"/>
      <c r="J32" s="102"/>
      <c r="L32" s="103"/>
      <c r="N32" s="27">
        <v>3</v>
      </c>
      <c r="V32" s="267"/>
      <c r="X32" s="27" t="s">
        <v>1659</v>
      </c>
    </row>
    <row r="33" spans="1:1012" x14ac:dyDescent="0.2">
      <c r="A33" s="266" t="s">
        <v>5</v>
      </c>
      <c r="B33" s="87" t="s">
        <v>81</v>
      </c>
      <c r="C33" s="102"/>
      <c r="D33" s="102"/>
      <c r="G33" s="27">
        <v>1</v>
      </c>
      <c r="I33" s="102"/>
      <c r="J33" s="102"/>
      <c r="K33" s="100"/>
      <c r="L33" s="98"/>
      <c r="M33" s="99"/>
      <c r="N33" s="100">
        <v>2</v>
      </c>
      <c r="O33" s="100"/>
      <c r="P33" s="99"/>
      <c r="Q33" s="100">
        <v>1</v>
      </c>
      <c r="R33" s="100"/>
      <c r="S33" s="99"/>
      <c r="T33" s="99"/>
      <c r="V33" s="267"/>
      <c r="X33" s="27" t="s">
        <v>1661</v>
      </c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  <c r="IU33" s="101"/>
      <c r="IV33" s="101"/>
      <c r="IW33" s="101"/>
      <c r="IX33" s="101"/>
      <c r="IY33" s="101"/>
      <c r="IZ33" s="101"/>
      <c r="JA33" s="101"/>
      <c r="JB33" s="101"/>
      <c r="JC33" s="101"/>
      <c r="JD33" s="101"/>
      <c r="JE33" s="101"/>
      <c r="JF33" s="101"/>
      <c r="JG33" s="101"/>
      <c r="JH33" s="101"/>
      <c r="JI33" s="101"/>
      <c r="JJ33" s="101"/>
      <c r="JK33" s="101"/>
      <c r="JL33" s="101"/>
      <c r="JM33" s="101"/>
      <c r="JN33" s="101"/>
      <c r="JO33" s="101"/>
      <c r="JP33" s="101"/>
      <c r="JQ33" s="101"/>
      <c r="JR33" s="101"/>
      <c r="JS33" s="101"/>
      <c r="JT33" s="101"/>
      <c r="JU33" s="101"/>
      <c r="JV33" s="101"/>
      <c r="JW33" s="101"/>
      <c r="JX33" s="101"/>
      <c r="JY33" s="101"/>
      <c r="JZ33" s="101"/>
      <c r="KA33" s="101"/>
      <c r="KB33" s="101"/>
      <c r="KC33" s="101"/>
      <c r="KD33" s="101"/>
      <c r="KE33" s="101"/>
      <c r="KF33" s="101"/>
      <c r="KG33" s="101"/>
      <c r="KH33" s="101"/>
      <c r="KI33" s="101"/>
      <c r="KJ33" s="101"/>
      <c r="KK33" s="101"/>
      <c r="KL33" s="101"/>
      <c r="KM33" s="101"/>
      <c r="KN33" s="101"/>
      <c r="KO33" s="101"/>
      <c r="KP33" s="101"/>
      <c r="KQ33" s="101"/>
      <c r="KR33" s="101"/>
      <c r="KS33" s="101"/>
      <c r="KT33" s="101"/>
      <c r="KU33" s="101"/>
      <c r="KV33" s="101"/>
      <c r="KW33" s="101"/>
      <c r="KX33" s="101"/>
      <c r="KY33" s="101"/>
      <c r="KZ33" s="101"/>
      <c r="LA33" s="101"/>
      <c r="LB33" s="101"/>
      <c r="LC33" s="101"/>
      <c r="LD33" s="101"/>
      <c r="LE33" s="101"/>
      <c r="LF33" s="101"/>
      <c r="LG33" s="101"/>
      <c r="LH33" s="101"/>
      <c r="LI33" s="101"/>
      <c r="LJ33" s="101"/>
      <c r="LK33" s="101"/>
      <c r="LL33" s="101"/>
      <c r="LM33" s="101"/>
      <c r="LN33" s="101"/>
      <c r="LO33" s="101"/>
      <c r="LP33" s="101"/>
      <c r="LQ33" s="101"/>
      <c r="LR33" s="101"/>
      <c r="LS33" s="101"/>
      <c r="LT33" s="101"/>
      <c r="LU33" s="101"/>
      <c r="LV33" s="101"/>
      <c r="LW33" s="101"/>
      <c r="LX33" s="101"/>
      <c r="LY33" s="101"/>
      <c r="LZ33" s="101"/>
      <c r="MA33" s="101"/>
      <c r="MB33" s="101"/>
      <c r="MC33" s="101"/>
      <c r="MD33" s="101"/>
      <c r="ME33" s="101"/>
      <c r="MF33" s="101"/>
      <c r="MG33" s="101"/>
      <c r="MH33" s="101"/>
      <c r="MI33" s="101"/>
      <c r="MJ33" s="101"/>
      <c r="MK33" s="101"/>
      <c r="ML33" s="101"/>
      <c r="MM33" s="101"/>
      <c r="MN33" s="101"/>
      <c r="MO33" s="101"/>
      <c r="MP33" s="101"/>
      <c r="MQ33" s="101"/>
      <c r="MR33" s="101"/>
      <c r="MS33" s="101"/>
      <c r="MT33" s="101"/>
      <c r="MU33" s="101"/>
      <c r="MV33" s="101"/>
      <c r="MW33" s="101"/>
      <c r="MX33" s="101"/>
      <c r="MY33" s="101"/>
      <c r="MZ33" s="101"/>
      <c r="NA33" s="101"/>
      <c r="NB33" s="101"/>
      <c r="NC33" s="101"/>
      <c r="ND33" s="101"/>
      <c r="NE33" s="101"/>
      <c r="NF33" s="101"/>
      <c r="NG33" s="101"/>
      <c r="NH33" s="101"/>
      <c r="NI33" s="101"/>
      <c r="NJ33" s="101"/>
      <c r="NK33" s="101"/>
      <c r="NL33" s="101"/>
      <c r="NM33" s="101"/>
      <c r="NN33" s="101"/>
      <c r="NO33" s="101"/>
      <c r="NP33" s="101"/>
      <c r="NQ33" s="101"/>
      <c r="NR33" s="101"/>
      <c r="NS33" s="101"/>
      <c r="NT33" s="101"/>
      <c r="NU33" s="101"/>
      <c r="NV33" s="101"/>
      <c r="NW33" s="101"/>
      <c r="NX33" s="101"/>
      <c r="NY33" s="101"/>
      <c r="NZ33" s="101"/>
      <c r="OA33" s="101"/>
      <c r="OB33" s="101"/>
      <c r="OC33" s="101"/>
      <c r="OD33" s="101"/>
      <c r="OE33" s="101"/>
      <c r="OF33" s="101"/>
      <c r="OG33" s="101"/>
      <c r="OH33" s="101"/>
      <c r="OI33" s="101"/>
      <c r="OJ33" s="101"/>
      <c r="OK33" s="101"/>
      <c r="OL33" s="101"/>
      <c r="OM33" s="101"/>
      <c r="ON33" s="101"/>
      <c r="OO33" s="101"/>
      <c r="OP33" s="101"/>
      <c r="OQ33" s="101"/>
      <c r="OR33" s="101"/>
      <c r="OS33" s="101"/>
      <c r="OT33" s="101"/>
      <c r="OU33" s="101"/>
      <c r="OV33" s="101"/>
      <c r="OW33" s="101"/>
      <c r="OX33" s="101"/>
      <c r="OY33" s="101"/>
      <c r="OZ33" s="101"/>
      <c r="PA33" s="101"/>
      <c r="PB33" s="101"/>
      <c r="PC33" s="101"/>
      <c r="PD33" s="101"/>
      <c r="PE33" s="101"/>
      <c r="PF33" s="101"/>
      <c r="PG33" s="101"/>
      <c r="PH33" s="101"/>
      <c r="PI33" s="101"/>
      <c r="PJ33" s="101"/>
      <c r="PK33" s="101"/>
      <c r="PL33" s="101"/>
      <c r="PM33" s="101"/>
      <c r="PN33" s="101"/>
      <c r="PO33" s="101"/>
      <c r="PP33" s="101"/>
      <c r="PQ33" s="101"/>
      <c r="PR33" s="101"/>
      <c r="PS33" s="101"/>
      <c r="PT33" s="101"/>
      <c r="PU33" s="101"/>
      <c r="PV33" s="101"/>
      <c r="PW33" s="101"/>
      <c r="PX33" s="101"/>
      <c r="PY33" s="101"/>
      <c r="PZ33" s="101"/>
      <c r="QA33" s="101"/>
      <c r="QB33" s="101"/>
      <c r="QC33" s="101"/>
      <c r="QD33" s="101"/>
      <c r="QE33" s="101"/>
      <c r="QF33" s="101"/>
      <c r="QG33" s="101"/>
      <c r="QH33" s="101"/>
      <c r="QI33" s="101"/>
      <c r="QJ33" s="101"/>
      <c r="QK33" s="101"/>
      <c r="QL33" s="101"/>
      <c r="QM33" s="101"/>
      <c r="QN33" s="101"/>
      <c r="QO33" s="101"/>
      <c r="QP33" s="101"/>
      <c r="QQ33" s="101"/>
      <c r="QR33" s="101"/>
      <c r="QS33" s="101"/>
      <c r="QT33" s="101"/>
      <c r="QU33" s="101"/>
      <c r="QV33" s="101"/>
      <c r="QW33" s="101"/>
      <c r="QX33" s="101"/>
      <c r="QY33" s="101"/>
      <c r="QZ33" s="101"/>
      <c r="RA33" s="101"/>
      <c r="RB33" s="101"/>
      <c r="RC33" s="101"/>
      <c r="RD33" s="101"/>
      <c r="RE33" s="101"/>
      <c r="RF33" s="101"/>
      <c r="RG33" s="101"/>
      <c r="RH33" s="101"/>
      <c r="RI33" s="101"/>
      <c r="RJ33" s="101"/>
      <c r="RK33" s="101"/>
      <c r="RL33" s="101"/>
      <c r="RM33" s="101"/>
      <c r="RN33" s="101"/>
      <c r="RO33" s="101"/>
      <c r="RP33" s="101"/>
      <c r="RQ33" s="101"/>
      <c r="RR33" s="101"/>
      <c r="RS33" s="101"/>
      <c r="RT33" s="101"/>
      <c r="RU33" s="101"/>
      <c r="RV33" s="101"/>
      <c r="RW33" s="101"/>
      <c r="RX33" s="101"/>
      <c r="RY33" s="101"/>
      <c r="RZ33" s="101"/>
      <c r="SA33" s="101"/>
      <c r="SB33" s="101"/>
      <c r="SC33" s="101"/>
      <c r="SD33" s="101"/>
      <c r="SE33" s="101"/>
      <c r="SF33" s="101"/>
      <c r="SG33" s="101"/>
      <c r="SH33" s="101"/>
      <c r="SI33" s="101"/>
      <c r="SJ33" s="101"/>
      <c r="SK33" s="101"/>
      <c r="SL33" s="101"/>
      <c r="SM33" s="101"/>
      <c r="SN33" s="101"/>
      <c r="SO33" s="101"/>
      <c r="SP33" s="101"/>
      <c r="SQ33" s="101"/>
      <c r="SR33" s="101"/>
      <c r="SS33" s="101"/>
      <c r="ST33" s="101"/>
      <c r="SU33" s="101"/>
      <c r="SV33" s="101"/>
      <c r="SW33" s="101"/>
      <c r="SX33" s="101"/>
      <c r="SY33" s="101"/>
      <c r="SZ33" s="101"/>
      <c r="TA33" s="101"/>
      <c r="TB33" s="101"/>
      <c r="TC33" s="101"/>
      <c r="TD33" s="101"/>
      <c r="TE33" s="101"/>
      <c r="TF33" s="101"/>
      <c r="TG33" s="101"/>
      <c r="TH33" s="101"/>
      <c r="TI33" s="101"/>
      <c r="TJ33" s="101"/>
      <c r="TK33" s="101"/>
      <c r="TL33" s="101"/>
      <c r="TM33" s="101"/>
      <c r="TN33" s="101"/>
      <c r="TO33" s="101"/>
      <c r="TP33" s="101"/>
      <c r="TQ33" s="101"/>
      <c r="TR33" s="101"/>
      <c r="TS33" s="101"/>
      <c r="TT33" s="101"/>
      <c r="TU33" s="101"/>
      <c r="TV33" s="101"/>
      <c r="TW33" s="101"/>
      <c r="TX33" s="101"/>
      <c r="TY33" s="101"/>
      <c r="TZ33" s="101"/>
      <c r="UA33" s="101"/>
      <c r="UB33" s="101"/>
      <c r="UC33" s="101"/>
      <c r="UD33" s="101"/>
      <c r="UE33" s="101"/>
      <c r="UF33" s="101"/>
      <c r="UG33" s="101"/>
      <c r="UH33" s="101"/>
      <c r="UI33" s="101"/>
      <c r="UJ33" s="101"/>
      <c r="UK33" s="101"/>
      <c r="UL33" s="101"/>
      <c r="UM33" s="101"/>
      <c r="UN33" s="101"/>
      <c r="UO33" s="101"/>
      <c r="UP33" s="101"/>
      <c r="UQ33" s="101"/>
      <c r="UR33" s="101"/>
      <c r="US33" s="101"/>
      <c r="UT33" s="101"/>
      <c r="UU33" s="101"/>
      <c r="UV33" s="101"/>
      <c r="UW33" s="101"/>
      <c r="UX33" s="101"/>
      <c r="UY33" s="101"/>
      <c r="UZ33" s="101"/>
      <c r="VA33" s="101"/>
      <c r="VB33" s="101"/>
      <c r="VC33" s="101"/>
      <c r="VD33" s="101"/>
      <c r="VE33" s="101"/>
      <c r="VF33" s="101"/>
      <c r="VG33" s="101"/>
      <c r="VH33" s="101"/>
      <c r="VI33" s="101"/>
      <c r="VJ33" s="101"/>
      <c r="VK33" s="101"/>
      <c r="VL33" s="101"/>
      <c r="VM33" s="101"/>
      <c r="VN33" s="101"/>
      <c r="VO33" s="101"/>
      <c r="VP33" s="101"/>
      <c r="VQ33" s="101"/>
      <c r="VR33" s="101"/>
      <c r="VS33" s="101"/>
      <c r="VT33" s="101"/>
      <c r="VU33" s="101"/>
      <c r="VV33" s="101"/>
      <c r="VW33" s="101"/>
      <c r="VX33" s="101"/>
      <c r="VY33" s="101"/>
      <c r="VZ33" s="101"/>
      <c r="WA33" s="101"/>
      <c r="WB33" s="101"/>
      <c r="WC33" s="101"/>
      <c r="WD33" s="101"/>
      <c r="WE33" s="101"/>
      <c r="WF33" s="101"/>
      <c r="WG33" s="101"/>
      <c r="WH33" s="101"/>
      <c r="WI33" s="101"/>
      <c r="WJ33" s="101"/>
      <c r="WK33" s="101"/>
      <c r="WL33" s="101"/>
      <c r="WM33" s="101"/>
      <c r="WN33" s="101"/>
      <c r="WO33" s="101"/>
      <c r="WP33" s="101"/>
      <c r="WQ33" s="101"/>
      <c r="WR33" s="101"/>
      <c r="WS33" s="101"/>
      <c r="WT33" s="101"/>
      <c r="WU33" s="101"/>
      <c r="WV33" s="101"/>
      <c r="WW33" s="101"/>
      <c r="WX33" s="101"/>
      <c r="WY33" s="101"/>
      <c r="WZ33" s="101"/>
      <c r="XA33" s="101"/>
      <c r="XB33" s="101"/>
      <c r="XC33" s="101"/>
      <c r="XD33" s="101"/>
      <c r="XE33" s="101"/>
      <c r="XF33" s="101"/>
      <c r="XG33" s="101"/>
      <c r="XH33" s="101"/>
      <c r="XI33" s="101"/>
      <c r="XJ33" s="101"/>
      <c r="XK33" s="101"/>
      <c r="XL33" s="101"/>
      <c r="XM33" s="101"/>
      <c r="XN33" s="101"/>
      <c r="XO33" s="101"/>
      <c r="XP33" s="101"/>
      <c r="XQ33" s="101"/>
      <c r="XR33" s="101"/>
      <c r="XS33" s="101"/>
      <c r="XT33" s="101"/>
      <c r="XU33" s="101"/>
      <c r="XV33" s="101"/>
      <c r="XW33" s="101"/>
      <c r="XX33" s="101"/>
      <c r="XY33" s="101"/>
      <c r="XZ33" s="101"/>
      <c r="YA33" s="101"/>
      <c r="YB33" s="101"/>
      <c r="YC33" s="101"/>
      <c r="YD33" s="101"/>
      <c r="YE33" s="101"/>
      <c r="YF33" s="101"/>
      <c r="YG33" s="101"/>
      <c r="YH33" s="101"/>
      <c r="YI33" s="101"/>
      <c r="YJ33" s="101"/>
      <c r="YK33" s="101"/>
      <c r="YL33" s="101"/>
      <c r="YM33" s="101"/>
      <c r="YN33" s="101"/>
      <c r="YO33" s="101"/>
      <c r="YP33" s="101"/>
      <c r="YQ33" s="101"/>
      <c r="YR33" s="101"/>
      <c r="YS33" s="101"/>
      <c r="YT33" s="101"/>
      <c r="YU33" s="101"/>
      <c r="YV33" s="101"/>
      <c r="YW33" s="101"/>
      <c r="YX33" s="101"/>
      <c r="YY33" s="101"/>
      <c r="YZ33" s="101"/>
      <c r="ZA33" s="101"/>
      <c r="ZB33" s="101"/>
      <c r="ZC33" s="101"/>
      <c r="ZD33" s="101"/>
      <c r="ZE33" s="101"/>
      <c r="ZF33" s="101"/>
      <c r="ZG33" s="101"/>
      <c r="ZH33" s="101"/>
      <c r="ZI33" s="101"/>
      <c r="ZJ33" s="101"/>
      <c r="ZK33" s="101"/>
      <c r="ZL33" s="101"/>
      <c r="ZM33" s="101"/>
      <c r="ZN33" s="101"/>
      <c r="ZO33" s="101"/>
      <c r="ZP33" s="101"/>
      <c r="ZQ33" s="101"/>
      <c r="ZR33" s="101"/>
      <c r="ZS33" s="101"/>
      <c r="ZT33" s="101"/>
      <c r="ZU33" s="101"/>
      <c r="ZV33" s="101"/>
      <c r="ZW33" s="101"/>
      <c r="ZX33" s="101"/>
      <c r="ZY33" s="101"/>
      <c r="ZZ33" s="101"/>
      <c r="AAA33" s="101"/>
      <c r="AAB33" s="101"/>
      <c r="AAC33" s="101"/>
      <c r="AAD33" s="101"/>
      <c r="AAE33" s="101"/>
      <c r="AAF33" s="101"/>
      <c r="AAG33" s="101"/>
      <c r="AAH33" s="101"/>
      <c r="AAI33" s="101"/>
      <c r="AAJ33" s="101"/>
      <c r="AAK33" s="101"/>
      <c r="AAL33" s="101"/>
      <c r="AAM33" s="101"/>
      <c r="AAN33" s="101"/>
      <c r="AAO33" s="101"/>
      <c r="AAP33" s="101"/>
      <c r="AAQ33" s="101"/>
      <c r="AAR33" s="101"/>
      <c r="AAS33" s="101"/>
      <c r="AAT33" s="101"/>
      <c r="AAU33" s="101"/>
      <c r="AAV33" s="101"/>
      <c r="AAW33" s="101"/>
      <c r="AAX33" s="101"/>
      <c r="AAY33" s="101"/>
      <c r="AAZ33" s="101"/>
      <c r="ABA33" s="101"/>
      <c r="ABB33" s="101"/>
      <c r="ABC33" s="101"/>
      <c r="ABD33" s="101"/>
      <c r="ABE33" s="101"/>
      <c r="ABF33" s="101"/>
      <c r="ABG33" s="101"/>
      <c r="ABH33" s="101"/>
      <c r="ABI33" s="101"/>
      <c r="ABJ33" s="101"/>
      <c r="ABK33" s="101"/>
      <c r="ABL33" s="101"/>
      <c r="ABM33" s="101"/>
      <c r="ABN33" s="101"/>
      <c r="ABO33" s="101"/>
      <c r="ABP33" s="101"/>
      <c r="ABQ33" s="101"/>
      <c r="ABR33" s="101"/>
      <c r="ABS33" s="101"/>
      <c r="ABT33" s="101"/>
      <c r="ABU33" s="101"/>
      <c r="ABV33" s="101"/>
      <c r="ABW33" s="101"/>
      <c r="ABX33" s="101"/>
      <c r="ABY33" s="101"/>
      <c r="ABZ33" s="101"/>
      <c r="ACA33" s="101"/>
      <c r="ACB33" s="101"/>
      <c r="ACC33" s="101"/>
      <c r="ACD33" s="101"/>
      <c r="ACE33" s="101"/>
      <c r="ACF33" s="101"/>
      <c r="ACG33" s="101"/>
      <c r="ACH33" s="101"/>
      <c r="ACI33" s="101"/>
      <c r="ACJ33" s="101"/>
      <c r="ACK33" s="101"/>
      <c r="ACL33" s="101"/>
      <c r="ACM33" s="101"/>
      <c r="ACN33" s="101"/>
      <c r="ACO33" s="101"/>
      <c r="ACP33" s="101"/>
      <c r="ACQ33" s="101"/>
      <c r="ACR33" s="101"/>
      <c r="ACS33" s="101"/>
      <c r="ACT33" s="101"/>
      <c r="ACU33" s="101"/>
      <c r="ACV33" s="101"/>
      <c r="ACW33" s="101"/>
      <c r="ACX33" s="101"/>
      <c r="ACY33" s="101"/>
      <c r="ACZ33" s="101"/>
      <c r="ADA33" s="101"/>
      <c r="ADB33" s="101"/>
      <c r="ADC33" s="101"/>
      <c r="ADD33" s="101"/>
      <c r="ADE33" s="101"/>
      <c r="ADF33" s="101"/>
      <c r="ADG33" s="101"/>
      <c r="ADH33" s="101"/>
      <c r="ADI33" s="101"/>
      <c r="ADJ33" s="101"/>
      <c r="ADK33" s="101"/>
      <c r="ADL33" s="101"/>
      <c r="ADM33" s="101"/>
      <c r="ADN33" s="101"/>
      <c r="ADO33" s="101"/>
      <c r="ADP33" s="101"/>
      <c r="ADQ33" s="101"/>
      <c r="ADR33" s="101"/>
      <c r="ADS33" s="101"/>
      <c r="ADT33" s="101"/>
      <c r="ADU33" s="101"/>
      <c r="ADV33" s="101"/>
      <c r="ADW33" s="101"/>
      <c r="ADX33" s="101"/>
      <c r="ADY33" s="101"/>
      <c r="ADZ33" s="101"/>
      <c r="AEA33" s="101"/>
      <c r="AEB33" s="101"/>
      <c r="AEC33" s="101"/>
      <c r="AED33" s="101"/>
      <c r="AEE33" s="101"/>
      <c r="AEF33" s="101"/>
      <c r="AEG33" s="101"/>
      <c r="AEH33" s="101"/>
      <c r="AEI33" s="101"/>
      <c r="AEJ33" s="101"/>
      <c r="AEK33" s="101"/>
      <c r="AEL33" s="101"/>
      <c r="AEM33" s="101"/>
      <c r="AEN33" s="101"/>
      <c r="AEO33" s="101"/>
      <c r="AEP33" s="101"/>
      <c r="AEQ33" s="101"/>
      <c r="AER33" s="101"/>
      <c r="AES33" s="101"/>
      <c r="AET33" s="101"/>
      <c r="AEU33" s="101"/>
      <c r="AEV33" s="101"/>
      <c r="AEW33" s="101"/>
      <c r="AEX33" s="101"/>
      <c r="AEY33" s="101"/>
      <c r="AEZ33" s="101"/>
      <c r="AFA33" s="101"/>
      <c r="AFB33" s="101"/>
      <c r="AFC33" s="101"/>
      <c r="AFD33" s="101"/>
      <c r="AFE33" s="101"/>
      <c r="AFF33" s="101"/>
      <c r="AFG33" s="101"/>
      <c r="AFH33" s="101"/>
      <c r="AFI33" s="101"/>
      <c r="AFJ33" s="101"/>
      <c r="AFK33" s="101"/>
      <c r="AFL33" s="101"/>
      <c r="AFM33" s="101"/>
      <c r="AFN33" s="101"/>
      <c r="AFO33" s="101"/>
      <c r="AFP33" s="101"/>
      <c r="AFQ33" s="101"/>
      <c r="AFR33" s="101"/>
      <c r="AFS33" s="101"/>
      <c r="AFT33" s="101"/>
      <c r="AFU33" s="101"/>
      <c r="AFV33" s="101"/>
      <c r="AFW33" s="101"/>
      <c r="AFX33" s="101"/>
      <c r="AFY33" s="101"/>
      <c r="AFZ33" s="101"/>
      <c r="AGA33" s="101"/>
      <c r="AGB33" s="101"/>
      <c r="AGC33" s="101"/>
      <c r="AGD33" s="101"/>
      <c r="AGE33" s="101"/>
      <c r="AGF33" s="101"/>
      <c r="AGG33" s="101"/>
      <c r="AGH33" s="101"/>
      <c r="AGI33" s="101"/>
      <c r="AGJ33" s="101"/>
      <c r="AGK33" s="101"/>
      <c r="AGL33" s="101"/>
      <c r="AGM33" s="101"/>
      <c r="AGN33" s="101"/>
      <c r="AGO33" s="101"/>
      <c r="AGP33" s="101"/>
      <c r="AGQ33" s="101"/>
      <c r="AGR33" s="101"/>
      <c r="AGS33" s="101"/>
      <c r="AGT33" s="101"/>
      <c r="AGU33" s="101"/>
      <c r="AGV33" s="101"/>
      <c r="AGW33" s="101"/>
      <c r="AGX33" s="101"/>
      <c r="AGY33" s="101"/>
      <c r="AGZ33" s="101"/>
      <c r="AHA33" s="101"/>
      <c r="AHB33" s="101"/>
      <c r="AHC33" s="101"/>
      <c r="AHD33" s="101"/>
      <c r="AHE33" s="101"/>
      <c r="AHF33" s="101"/>
      <c r="AHG33" s="101"/>
      <c r="AHH33" s="101"/>
      <c r="AHI33" s="101"/>
      <c r="AHJ33" s="101"/>
      <c r="AHK33" s="101"/>
      <c r="AHL33" s="101"/>
      <c r="AHM33" s="101"/>
      <c r="AHN33" s="101"/>
      <c r="AHO33" s="101"/>
      <c r="AHP33" s="101"/>
      <c r="AHQ33" s="101"/>
      <c r="AHR33" s="101"/>
      <c r="AHS33" s="101"/>
      <c r="AHT33" s="101"/>
      <c r="AHU33" s="101"/>
      <c r="AHV33" s="101"/>
      <c r="AHW33" s="101"/>
      <c r="AHX33" s="101"/>
      <c r="AHY33" s="101"/>
      <c r="AHZ33" s="101"/>
      <c r="AIA33" s="101"/>
      <c r="AIB33" s="101"/>
      <c r="AIC33" s="101"/>
      <c r="AID33" s="101"/>
      <c r="AIE33" s="101"/>
      <c r="AIF33" s="101"/>
      <c r="AIG33" s="101"/>
      <c r="AIH33" s="101"/>
      <c r="AII33" s="101"/>
      <c r="AIJ33" s="101"/>
      <c r="AIK33" s="101"/>
      <c r="AIL33" s="101"/>
      <c r="AIM33" s="101"/>
      <c r="AIN33" s="101"/>
      <c r="AIO33" s="101"/>
      <c r="AIP33" s="101"/>
      <c r="AIQ33" s="101"/>
      <c r="AIR33" s="101"/>
      <c r="AIS33" s="101"/>
      <c r="AIT33" s="101"/>
      <c r="AIU33" s="101"/>
      <c r="AIV33" s="101"/>
      <c r="AIW33" s="101"/>
      <c r="AIX33" s="101"/>
      <c r="AIY33" s="101"/>
      <c r="AIZ33" s="101"/>
      <c r="AJA33" s="101"/>
      <c r="AJB33" s="101"/>
      <c r="AJC33" s="101"/>
      <c r="AJD33" s="101"/>
      <c r="AJE33" s="101"/>
      <c r="AJF33" s="101"/>
      <c r="AJG33" s="101"/>
      <c r="AJH33" s="101"/>
      <c r="AJI33" s="101"/>
      <c r="AJJ33" s="101"/>
      <c r="AJK33" s="101"/>
      <c r="AJL33" s="101"/>
      <c r="AJM33" s="101"/>
      <c r="AJN33" s="101"/>
      <c r="AJO33" s="101"/>
      <c r="AJP33" s="101"/>
      <c r="AJQ33" s="101"/>
      <c r="AJR33" s="101"/>
      <c r="AJS33" s="101"/>
      <c r="AJT33" s="101"/>
      <c r="AJU33" s="101"/>
      <c r="AJV33" s="101"/>
      <c r="AJW33" s="101"/>
      <c r="AJX33" s="101"/>
      <c r="AJY33" s="101"/>
      <c r="AJZ33" s="101"/>
      <c r="AKA33" s="101"/>
      <c r="AKB33" s="101"/>
      <c r="AKC33" s="101"/>
      <c r="AKD33" s="101"/>
      <c r="AKE33" s="101"/>
      <c r="AKF33" s="101"/>
      <c r="AKG33" s="101"/>
      <c r="AKH33" s="101"/>
      <c r="AKI33" s="101"/>
      <c r="AKJ33" s="101"/>
      <c r="AKK33" s="101"/>
      <c r="AKL33" s="101"/>
      <c r="AKM33" s="101"/>
      <c r="AKN33" s="101"/>
      <c r="AKO33" s="101"/>
      <c r="AKP33" s="101"/>
      <c r="AKQ33" s="101"/>
      <c r="AKR33" s="101"/>
      <c r="AKS33" s="101"/>
      <c r="AKT33" s="101"/>
      <c r="AKU33" s="101"/>
      <c r="AKV33" s="101"/>
      <c r="AKW33" s="101"/>
      <c r="AKX33" s="101"/>
      <c r="AKY33" s="101"/>
      <c r="AKZ33" s="101"/>
      <c r="ALA33" s="101"/>
      <c r="ALB33" s="101"/>
      <c r="ALC33" s="101"/>
      <c r="ALD33" s="101"/>
      <c r="ALE33" s="101"/>
      <c r="ALF33" s="101"/>
      <c r="ALG33" s="101"/>
      <c r="ALH33" s="101"/>
      <c r="ALI33" s="101"/>
      <c r="ALJ33" s="101"/>
      <c r="ALK33" s="101"/>
      <c r="ALL33" s="101"/>
      <c r="ALM33" s="101"/>
      <c r="ALN33" s="101"/>
      <c r="ALO33" s="101"/>
      <c r="ALP33" s="101"/>
      <c r="ALQ33" s="101"/>
      <c r="ALR33" s="101"/>
      <c r="ALS33" s="101"/>
      <c r="ALT33" s="101"/>
      <c r="ALU33" s="101"/>
      <c r="ALV33" s="101"/>
      <c r="ALW33" s="101"/>
      <c r="ALX33" s="101"/>
    </row>
    <row r="34" spans="1:1012" x14ac:dyDescent="0.2">
      <c r="A34" s="393" t="s">
        <v>471</v>
      </c>
      <c r="B34" s="87" t="s">
        <v>472</v>
      </c>
      <c r="C34" s="102"/>
      <c r="D34" s="102"/>
      <c r="E34" s="100"/>
      <c r="F34" s="100"/>
      <c r="G34" s="100"/>
      <c r="H34" s="100"/>
      <c r="I34" s="102"/>
      <c r="J34" s="102"/>
      <c r="L34" s="103"/>
      <c r="N34" s="27">
        <v>1</v>
      </c>
      <c r="Q34" s="27">
        <v>3</v>
      </c>
      <c r="V34" s="267"/>
    </row>
    <row r="35" spans="1:1012" x14ac:dyDescent="0.2">
      <c r="A35" s="266" t="s">
        <v>31</v>
      </c>
      <c r="B35" s="87" t="s">
        <v>327</v>
      </c>
      <c r="C35" s="102"/>
      <c r="D35" s="102"/>
      <c r="E35" s="27">
        <v>1</v>
      </c>
      <c r="F35" s="27">
        <v>1</v>
      </c>
      <c r="G35" s="27">
        <v>1</v>
      </c>
      <c r="H35" s="27">
        <v>1</v>
      </c>
      <c r="I35" s="102"/>
      <c r="J35" s="102"/>
      <c r="K35" s="27">
        <v>1</v>
      </c>
      <c r="L35" s="103"/>
      <c r="N35" s="27">
        <v>1</v>
      </c>
      <c r="Q35" s="27">
        <v>3</v>
      </c>
      <c r="U35" s="27">
        <v>2</v>
      </c>
      <c r="V35" s="267"/>
      <c r="X35" s="27" t="s">
        <v>1659</v>
      </c>
    </row>
    <row r="36" spans="1:1012" x14ac:dyDescent="0.2">
      <c r="A36" s="266" t="s">
        <v>11</v>
      </c>
      <c r="B36" s="87" t="s">
        <v>47</v>
      </c>
      <c r="C36" s="102"/>
      <c r="D36" s="102"/>
      <c r="E36" s="27">
        <v>2</v>
      </c>
      <c r="F36" s="27">
        <v>3</v>
      </c>
      <c r="G36" s="27">
        <v>7</v>
      </c>
      <c r="H36" s="27">
        <v>6</v>
      </c>
      <c r="I36" s="102"/>
      <c r="J36" s="102"/>
      <c r="K36" s="27">
        <v>9</v>
      </c>
      <c r="L36" s="103"/>
      <c r="N36" s="27">
        <v>8</v>
      </c>
      <c r="Q36" s="27">
        <v>12</v>
      </c>
      <c r="U36" s="27">
        <v>7</v>
      </c>
      <c r="V36" s="267"/>
    </row>
    <row r="37" spans="1:1012" x14ac:dyDescent="0.2">
      <c r="A37" s="266" t="s">
        <v>15</v>
      </c>
      <c r="B37" s="87" t="s">
        <v>440</v>
      </c>
      <c r="C37" s="102"/>
      <c r="D37" s="102"/>
      <c r="E37" s="27">
        <v>5</v>
      </c>
      <c r="F37" s="27">
        <v>5</v>
      </c>
      <c r="G37" s="27">
        <v>7</v>
      </c>
      <c r="H37" s="27">
        <v>7</v>
      </c>
      <c r="I37" s="102"/>
      <c r="J37" s="102"/>
      <c r="K37" s="27">
        <v>7</v>
      </c>
      <c r="L37" s="103"/>
      <c r="N37" s="27">
        <v>11</v>
      </c>
      <c r="Q37" s="27">
        <v>11</v>
      </c>
      <c r="U37" s="27">
        <v>13</v>
      </c>
      <c r="V37" s="267"/>
      <c r="X37" s="27" t="s">
        <v>1659</v>
      </c>
    </row>
    <row r="38" spans="1:1012" x14ac:dyDescent="0.2">
      <c r="A38" s="266" t="s">
        <v>6</v>
      </c>
      <c r="B38" s="87" t="s">
        <v>441</v>
      </c>
      <c r="C38" s="102"/>
      <c r="D38" s="102"/>
      <c r="E38" s="27">
        <v>3</v>
      </c>
      <c r="F38" s="27">
        <v>3</v>
      </c>
      <c r="G38" s="27">
        <v>7</v>
      </c>
      <c r="H38" s="27">
        <v>9</v>
      </c>
      <c r="I38" s="102"/>
      <c r="J38" s="102"/>
      <c r="K38" s="27">
        <v>9</v>
      </c>
      <c r="L38" s="103"/>
      <c r="N38" s="27">
        <v>10</v>
      </c>
      <c r="Q38" s="27">
        <v>1</v>
      </c>
      <c r="U38" s="27">
        <v>1</v>
      </c>
      <c r="V38" s="267"/>
      <c r="X38" s="27" t="s">
        <v>1659</v>
      </c>
    </row>
    <row r="39" spans="1:1012" x14ac:dyDescent="0.2">
      <c r="A39" s="393" t="s">
        <v>8</v>
      </c>
      <c r="B39" s="87" t="s">
        <v>336</v>
      </c>
      <c r="C39" s="102"/>
      <c r="D39" s="102"/>
      <c r="E39" s="100">
        <v>9</v>
      </c>
      <c r="F39" s="100">
        <v>6</v>
      </c>
      <c r="G39" s="100">
        <v>8</v>
      </c>
      <c r="H39" s="100">
        <v>10</v>
      </c>
      <c r="I39" s="102"/>
      <c r="J39" s="102"/>
      <c r="K39" s="27">
        <v>8</v>
      </c>
      <c r="L39" s="103"/>
      <c r="N39" s="27">
        <v>11</v>
      </c>
      <c r="Q39" s="27">
        <v>12</v>
      </c>
      <c r="U39" s="27">
        <v>14</v>
      </c>
      <c r="V39" s="267"/>
      <c r="X39" s="27" t="s">
        <v>1659</v>
      </c>
    </row>
    <row r="40" spans="1:1012" x14ac:dyDescent="0.2">
      <c r="A40" s="266" t="s">
        <v>9</v>
      </c>
      <c r="B40" s="87" t="s">
        <v>442</v>
      </c>
      <c r="C40" s="102"/>
      <c r="D40" s="102"/>
      <c r="E40" s="27">
        <v>7</v>
      </c>
      <c r="F40" s="27">
        <v>8</v>
      </c>
      <c r="G40" s="27">
        <v>9</v>
      </c>
      <c r="H40" s="27">
        <v>11</v>
      </c>
      <c r="I40" s="102"/>
      <c r="J40" s="102"/>
      <c r="K40" s="27">
        <v>10</v>
      </c>
      <c r="L40" s="103"/>
      <c r="N40" s="27">
        <v>7</v>
      </c>
      <c r="Q40" s="27">
        <v>3</v>
      </c>
      <c r="U40" s="27">
        <v>12</v>
      </c>
      <c r="V40" s="267"/>
      <c r="X40" s="27" t="s">
        <v>1659</v>
      </c>
    </row>
    <row r="41" spans="1:1012" x14ac:dyDescent="0.2">
      <c r="A41" s="266" t="s">
        <v>7</v>
      </c>
      <c r="B41" s="87" t="s">
        <v>1806</v>
      </c>
      <c r="C41" s="102"/>
      <c r="D41" s="102"/>
      <c r="E41" s="27">
        <v>12</v>
      </c>
      <c r="F41" s="27">
        <v>12</v>
      </c>
      <c r="G41" s="27">
        <v>13</v>
      </c>
      <c r="H41" s="27">
        <v>17</v>
      </c>
      <c r="I41" s="102"/>
      <c r="J41" s="102"/>
      <c r="K41" s="27">
        <v>11</v>
      </c>
      <c r="L41" s="103"/>
      <c r="N41" s="27">
        <v>13</v>
      </c>
      <c r="Q41" s="27">
        <v>9</v>
      </c>
      <c r="U41" s="27">
        <v>16</v>
      </c>
      <c r="V41" s="267"/>
      <c r="X41" s="27" t="s">
        <v>1659</v>
      </c>
    </row>
    <row r="42" spans="1:1012" x14ac:dyDescent="0.2">
      <c r="A42" s="266" t="s">
        <v>43</v>
      </c>
      <c r="B42" s="87" t="s">
        <v>520</v>
      </c>
      <c r="C42" s="102"/>
      <c r="D42" s="102"/>
      <c r="I42" s="102"/>
      <c r="J42" s="102"/>
      <c r="K42" s="27">
        <v>1</v>
      </c>
      <c r="L42" s="103"/>
      <c r="O42" s="27">
        <v>1</v>
      </c>
      <c r="Q42" s="27">
        <v>1</v>
      </c>
      <c r="U42" s="27">
        <v>2</v>
      </c>
      <c r="V42" s="267">
        <v>2</v>
      </c>
      <c r="X42" s="27" t="s">
        <v>1659</v>
      </c>
    </row>
    <row r="43" spans="1:1012" x14ac:dyDescent="0.2">
      <c r="A43" s="266" t="s">
        <v>124</v>
      </c>
      <c r="B43" s="106" t="s">
        <v>1789</v>
      </c>
      <c r="C43" s="102"/>
      <c r="D43" s="102"/>
      <c r="I43" s="102"/>
      <c r="J43" s="102"/>
      <c r="L43" s="103"/>
      <c r="N43" s="27">
        <v>3</v>
      </c>
      <c r="Q43" s="27">
        <v>1</v>
      </c>
      <c r="U43" s="27">
        <v>4</v>
      </c>
      <c r="V43" s="267"/>
      <c r="X43" s="27" t="s">
        <v>1662</v>
      </c>
    </row>
    <row r="44" spans="1:1012" x14ac:dyDescent="0.2">
      <c r="A44" s="266" t="s">
        <v>28</v>
      </c>
      <c r="B44" s="87" t="s">
        <v>332</v>
      </c>
      <c r="C44" s="102"/>
      <c r="D44" s="102"/>
      <c r="I44" s="102"/>
      <c r="J44" s="102"/>
      <c r="L44" s="103"/>
      <c r="Q44" s="27">
        <v>1</v>
      </c>
      <c r="U44" s="27">
        <v>1</v>
      </c>
      <c r="V44" s="267"/>
      <c r="X44" s="27" t="s">
        <v>1659</v>
      </c>
    </row>
    <row r="45" spans="1:1012" x14ac:dyDescent="0.2">
      <c r="A45" s="393" t="s">
        <v>138</v>
      </c>
      <c r="B45" s="87" t="s">
        <v>339</v>
      </c>
      <c r="C45" s="102"/>
      <c r="D45" s="102"/>
      <c r="E45" s="100"/>
      <c r="F45" s="100"/>
      <c r="G45" s="100"/>
      <c r="H45" s="100"/>
      <c r="I45" s="102"/>
      <c r="J45" s="102"/>
      <c r="L45" s="103"/>
      <c r="Q45" s="27">
        <v>1</v>
      </c>
      <c r="U45" s="27">
        <v>1</v>
      </c>
      <c r="V45" s="267"/>
      <c r="X45" s="27" t="s">
        <v>1659</v>
      </c>
    </row>
    <row r="46" spans="1:1012" x14ac:dyDescent="0.2">
      <c r="A46" s="269" t="s">
        <v>121</v>
      </c>
      <c r="B46" s="270" t="s">
        <v>317</v>
      </c>
      <c r="C46" s="273"/>
      <c r="D46" s="273"/>
      <c r="E46" s="276">
        <v>1</v>
      </c>
      <c r="F46" s="276"/>
      <c r="G46" s="276"/>
      <c r="H46" s="276"/>
      <c r="I46" s="273"/>
      <c r="J46" s="273"/>
      <c r="K46" s="276"/>
      <c r="L46" s="274"/>
      <c r="M46" s="275"/>
      <c r="N46" s="276"/>
      <c r="O46" s="276"/>
      <c r="P46" s="275"/>
      <c r="Q46" s="276"/>
      <c r="R46" s="276"/>
      <c r="S46" s="275"/>
      <c r="T46" s="275"/>
      <c r="U46" s="276">
        <v>1</v>
      </c>
      <c r="V46" s="277"/>
      <c r="X46" s="27" t="s">
        <v>1663</v>
      </c>
    </row>
    <row r="47" spans="1:1012" s="86" customFormat="1" x14ac:dyDescent="0.2">
      <c r="A47" s="86" t="s">
        <v>1411</v>
      </c>
      <c r="B47" s="88"/>
      <c r="C47" s="109"/>
      <c r="D47" s="109"/>
      <c r="E47" s="90">
        <f>COUNT(E29:E46)</f>
        <v>9</v>
      </c>
      <c r="F47" s="90">
        <f t="shared" ref="F47:V47" si="1">COUNT(F29:F46)</f>
        <v>9</v>
      </c>
      <c r="G47" s="90">
        <f t="shared" si="1"/>
        <v>9</v>
      </c>
      <c r="H47" s="90">
        <f t="shared" si="1"/>
        <v>7</v>
      </c>
      <c r="I47" s="89"/>
      <c r="J47" s="89"/>
      <c r="K47" s="90">
        <f t="shared" si="1"/>
        <v>9</v>
      </c>
      <c r="L47" s="89"/>
      <c r="M47" s="89"/>
      <c r="N47" s="90">
        <f t="shared" si="1"/>
        <v>12</v>
      </c>
      <c r="O47" s="90">
        <f t="shared" si="1"/>
        <v>2</v>
      </c>
      <c r="P47" s="89"/>
      <c r="Q47" s="90">
        <f t="shared" si="1"/>
        <v>13</v>
      </c>
      <c r="R47" s="90">
        <f t="shared" si="1"/>
        <v>0</v>
      </c>
      <c r="S47" s="89"/>
      <c r="T47" s="89"/>
      <c r="U47" s="90">
        <f t="shared" si="1"/>
        <v>12</v>
      </c>
      <c r="V47" s="90">
        <f t="shared" si="1"/>
        <v>1</v>
      </c>
      <c r="W47" s="90"/>
      <c r="X47" s="27"/>
    </row>
    <row r="48" spans="1:1012" x14ac:dyDescent="0.2">
      <c r="C48" s="102"/>
      <c r="D48" s="102"/>
      <c r="I48" s="102"/>
      <c r="J48" s="102"/>
      <c r="L48" s="103"/>
    </row>
    <row r="49" spans="1:24" x14ac:dyDescent="0.2">
      <c r="A49" s="86" t="s">
        <v>1658</v>
      </c>
      <c r="C49" s="102"/>
      <c r="D49" s="102"/>
      <c r="I49" s="102"/>
      <c r="J49" s="102"/>
      <c r="L49" s="103"/>
      <c r="X49" s="90" t="s">
        <v>1660</v>
      </c>
    </row>
    <row r="50" spans="1:24" x14ac:dyDescent="0.2">
      <c r="A50" s="257" t="s">
        <v>29</v>
      </c>
      <c r="B50" s="258" t="s">
        <v>333</v>
      </c>
      <c r="C50" s="261"/>
      <c r="D50" s="261"/>
      <c r="E50" s="264"/>
      <c r="F50" s="264">
        <v>1</v>
      </c>
      <c r="G50" s="264">
        <v>2</v>
      </c>
      <c r="H50" s="264"/>
      <c r="I50" s="261"/>
      <c r="J50" s="261"/>
      <c r="K50" s="264"/>
      <c r="L50" s="262"/>
      <c r="M50" s="263"/>
      <c r="N50" s="264"/>
      <c r="O50" s="264"/>
      <c r="P50" s="263"/>
      <c r="Q50" s="264"/>
      <c r="R50" s="264"/>
      <c r="S50" s="263"/>
      <c r="T50" s="263"/>
      <c r="U50" s="264"/>
      <c r="V50" s="281"/>
      <c r="X50" s="27" t="s">
        <v>1659</v>
      </c>
    </row>
    <row r="51" spans="1:24" x14ac:dyDescent="0.2">
      <c r="A51" s="266" t="s">
        <v>466</v>
      </c>
      <c r="B51" s="87" t="s">
        <v>923</v>
      </c>
      <c r="C51" s="102"/>
      <c r="D51" s="102"/>
      <c r="I51" s="102"/>
      <c r="J51" s="102"/>
      <c r="K51" s="27">
        <v>1</v>
      </c>
      <c r="L51" s="103"/>
      <c r="V51" s="267"/>
      <c r="X51" s="27" t="s">
        <v>1659</v>
      </c>
    </row>
    <row r="52" spans="1:24" x14ac:dyDescent="0.2">
      <c r="A52" s="266" t="s">
        <v>24</v>
      </c>
      <c r="B52" s="87" t="s">
        <v>320</v>
      </c>
      <c r="C52" s="102"/>
      <c r="D52" s="102"/>
      <c r="H52" s="27">
        <v>1</v>
      </c>
      <c r="I52" s="102"/>
      <c r="J52" s="102"/>
      <c r="L52" s="103"/>
      <c r="N52" s="27">
        <v>1</v>
      </c>
      <c r="V52" s="267"/>
      <c r="X52" s="27" t="s">
        <v>1659</v>
      </c>
    </row>
    <row r="53" spans="1:24" x14ac:dyDescent="0.2">
      <c r="A53" s="266" t="s">
        <v>247</v>
      </c>
      <c r="B53" s="87" t="s">
        <v>534</v>
      </c>
      <c r="O53" s="27">
        <v>1</v>
      </c>
      <c r="V53" s="267"/>
      <c r="X53" s="27" t="s">
        <v>1661</v>
      </c>
    </row>
    <row r="54" spans="1:24" x14ac:dyDescent="0.2">
      <c r="A54" s="266" t="s">
        <v>254</v>
      </c>
      <c r="B54" s="87" t="s">
        <v>924</v>
      </c>
      <c r="O54" s="27">
        <v>1</v>
      </c>
      <c r="V54" s="267"/>
    </row>
    <row r="55" spans="1:24" x14ac:dyDescent="0.2">
      <c r="A55" s="266" t="s">
        <v>670</v>
      </c>
      <c r="B55" s="87" t="s">
        <v>682</v>
      </c>
      <c r="O55" s="27">
        <v>1</v>
      </c>
      <c r="V55" s="267"/>
    </row>
    <row r="56" spans="1:24" x14ac:dyDescent="0.2">
      <c r="A56" s="266" t="s">
        <v>822</v>
      </c>
      <c r="B56" s="87" t="s">
        <v>848</v>
      </c>
      <c r="O56" s="27">
        <v>1</v>
      </c>
      <c r="V56" s="267"/>
    </row>
    <row r="57" spans="1:24" x14ac:dyDescent="0.2">
      <c r="A57" s="266" t="s">
        <v>823</v>
      </c>
      <c r="B57" s="87" t="s">
        <v>922</v>
      </c>
      <c r="O57" s="27">
        <v>1</v>
      </c>
      <c r="R57" s="27">
        <v>1</v>
      </c>
      <c r="V57" s="267"/>
      <c r="X57" s="27" t="s">
        <v>1659</v>
      </c>
    </row>
    <row r="58" spans="1:24" x14ac:dyDescent="0.2">
      <c r="A58" s="266" t="s">
        <v>197</v>
      </c>
      <c r="B58" s="87" t="s">
        <v>698</v>
      </c>
      <c r="O58" s="27">
        <v>1</v>
      </c>
      <c r="R58" s="27">
        <v>2</v>
      </c>
      <c r="V58" s="267"/>
      <c r="X58" s="27" t="s">
        <v>1663</v>
      </c>
    </row>
    <row r="59" spans="1:24" x14ac:dyDescent="0.2">
      <c r="A59" s="266" t="s">
        <v>1192</v>
      </c>
      <c r="B59" s="87" t="s">
        <v>1198</v>
      </c>
      <c r="R59" s="27">
        <v>1</v>
      </c>
      <c r="V59" s="267"/>
      <c r="X59" s="27" t="s">
        <v>1659</v>
      </c>
    </row>
    <row r="60" spans="1:24" x14ac:dyDescent="0.2">
      <c r="A60" s="266" t="s">
        <v>301</v>
      </c>
      <c r="B60" s="87" t="s">
        <v>451</v>
      </c>
      <c r="C60" s="102"/>
      <c r="D60" s="102"/>
      <c r="I60" s="102"/>
      <c r="J60" s="102"/>
      <c r="L60" s="103"/>
      <c r="R60" s="27">
        <v>1</v>
      </c>
      <c r="V60" s="267"/>
      <c r="X60" s="27" t="s">
        <v>1668</v>
      </c>
    </row>
    <row r="61" spans="1:24" x14ac:dyDescent="0.2">
      <c r="A61" s="266" t="s">
        <v>559</v>
      </c>
      <c r="B61" s="87" t="s">
        <v>649</v>
      </c>
      <c r="R61" s="27">
        <v>1</v>
      </c>
      <c r="V61" s="267"/>
      <c r="X61" s="27" t="s">
        <v>1659</v>
      </c>
    </row>
    <row r="62" spans="1:24" x14ac:dyDescent="0.2">
      <c r="A62" s="266" t="s">
        <v>828</v>
      </c>
      <c r="B62" s="87" t="s">
        <v>906</v>
      </c>
      <c r="R62" s="27">
        <v>1</v>
      </c>
      <c r="V62" s="267"/>
      <c r="X62" s="27" t="s">
        <v>1659</v>
      </c>
    </row>
    <row r="63" spans="1:24" x14ac:dyDescent="0.2">
      <c r="A63" s="266" t="s">
        <v>829</v>
      </c>
      <c r="B63" s="87" t="s">
        <v>916</v>
      </c>
      <c r="R63" s="27">
        <v>1</v>
      </c>
      <c r="V63" s="267"/>
      <c r="X63" s="27" t="s">
        <v>1659</v>
      </c>
    </row>
    <row r="64" spans="1:24" x14ac:dyDescent="0.2">
      <c r="A64" s="266" t="s">
        <v>570</v>
      </c>
      <c r="B64" s="106" t="s">
        <v>633</v>
      </c>
      <c r="C64" s="102"/>
      <c r="D64" s="102"/>
      <c r="I64" s="102"/>
      <c r="J64" s="102"/>
      <c r="L64" s="103"/>
      <c r="R64" s="27">
        <v>1</v>
      </c>
      <c r="V64" s="267"/>
      <c r="X64" s="27" t="s">
        <v>1659</v>
      </c>
    </row>
    <row r="65" spans="1:24" x14ac:dyDescent="0.2">
      <c r="A65" s="266" t="s">
        <v>1195</v>
      </c>
      <c r="B65" s="87" t="s">
        <v>1204</v>
      </c>
      <c r="C65" s="102"/>
      <c r="D65" s="102"/>
      <c r="I65" s="102"/>
      <c r="J65" s="102"/>
      <c r="L65" s="103"/>
      <c r="R65" s="27">
        <v>1</v>
      </c>
      <c r="V65" s="267"/>
      <c r="X65" s="27" t="s">
        <v>1671</v>
      </c>
    </row>
    <row r="66" spans="1:24" x14ac:dyDescent="0.2">
      <c r="A66" s="266" t="s">
        <v>1194</v>
      </c>
      <c r="B66" s="87" t="s">
        <v>1201</v>
      </c>
      <c r="R66" s="27">
        <v>1</v>
      </c>
      <c r="V66" s="267"/>
      <c r="X66" s="27" t="s">
        <v>1662</v>
      </c>
    </row>
    <row r="67" spans="1:24" x14ac:dyDescent="0.2">
      <c r="A67" s="266" t="s">
        <v>577</v>
      </c>
      <c r="B67" s="87" t="s">
        <v>720</v>
      </c>
      <c r="R67" s="27">
        <v>1</v>
      </c>
      <c r="V67" s="267"/>
      <c r="X67" s="27" t="s">
        <v>1659</v>
      </c>
    </row>
    <row r="68" spans="1:24" x14ac:dyDescent="0.2">
      <c r="A68" s="266" t="s">
        <v>283</v>
      </c>
      <c r="B68" s="87" t="s">
        <v>369</v>
      </c>
      <c r="C68" s="102"/>
      <c r="D68" s="102"/>
      <c r="I68" s="102"/>
      <c r="J68" s="102"/>
      <c r="L68" s="103"/>
      <c r="R68" s="27">
        <v>1</v>
      </c>
      <c r="V68" s="267"/>
      <c r="X68" s="27" t="s">
        <v>1659</v>
      </c>
    </row>
    <row r="69" spans="1:24" x14ac:dyDescent="0.2">
      <c r="A69" s="266" t="s">
        <v>298</v>
      </c>
      <c r="B69" s="87" t="s">
        <v>701</v>
      </c>
      <c r="C69" s="102"/>
      <c r="D69" s="102"/>
      <c r="I69" s="102"/>
      <c r="J69" s="102"/>
      <c r="L69" s="103"/>
      <c r="R69" s="27">
        <v>1</v>
      </c>
      <c r="V69" s="267"/>
      <c r="X69" s="27" t="s">
        <v>1659</v>
      </c>
    </row>
    <row r="70" spans="1:24" x14ac:dyDescent="0.2">
      <c r="A70" s="266" t="s">
        <v>498</v>
      </c>
      <c r="B70" s="87" t="s">
        <v>510</v>
      </c>
      <c r="R70" s="27">
        <v>1</v>
      </c>
      <c r="V70" s="267"/>
      <c r="X70" s="27" t="s">
        <v>1659</v>
      </c>
    </row>
    <row r="71" spans="1:24" x14ac:dyDescent="0.2">
      <c r="A71" s="266" t="s">
        <v>411</v>
      </c>
      <c r="B71" s="87" t="s">
        <v>429</v>
      </c>
      <c r="C71" s="102"/>
      <c r="D71" s="102"/>
      <c r="I71" s="102"/>
      <c r="J71" s="102"/>
      <c r="L71" s="103"/>
      <c r="R71" s="27">
        <v>1</v>
      </c>
      <c r="V71" s="267"/>
      <c r="X71" s="27" t="s">
        <v>1659</v>
      </c>
    </row>
    <row r="72" spans="1:24" x14ac:dyDescent="0.2">
      <c r="A72" s="266" t="s">
        <v>587</v>
      </c>
      <c r="B72" s="87" t="s">
        <v>641</v>
      </c>
      <c r="C72" s="102"/>
      <c r="D72" s="102"/>
      <c r="I72" s="102"/>
      <c r="J72" s="102"/>
      <c r="L72" s="103"/>
      <c r="R72" s="27">
        <v>1</v>
      </c>
      <c r="V72" s="267"/>
    </row>
    <row r="73" spans="1:24" x14ac:dyDescent="0.2">
      <c r="A73" s="266" t="s">
        <v>1068</v>
      </c>
      <c r="B73" s="87" t="s">
        <v>770</v>
      </c>
      <c r="C73" s="102"/>
      <c r="D73" s="102"/>
      <c r="I73" s="102"/>
      <c r="J73" s="102"/>
      <c r="L73" s="103"/>
      <c r="R73" s="27">
        <v>1</v>
      </c>
      <c r="V73" s="267"/>
      <c r="X73" s="27" t="s">
        <v>1659</v>
      </c>
    </row>
    <row r="74" spans="1:24" x14ac:dyDescent="0.2">
      <c r="A74" s="266" t="s">
        <v>431</v>
      </c>
      <c r="B74" s="87" t="s">
        <v>432</v>
      </c>
      <c r="C74" s="102"/>
      <c r="D74" s="102"/>
      <c r="I74" s="102"/>
      <c r="J74" s="102"/>
      <c r="L74" s="103"/>
      <c r="R74" s="27">
        <v>1</v>
      </c>
      <c r="V74" s="267"/>
      <c r="X74" s="27" t="s">
        <v>1661</v>
      </c>
    </row>
    <row r="75" spans="1:24" x14ac:dyDescent="0.2">
      <c r="A75" s="266" t="s">
        <v>597</v>
      </c>
      <c r="B75" s="87" t="s">
        <v>606</v>
      </c>
      <c r="R75" s="27">
        <v>1</v>
      </c>
      <c r="V75" s="267"/>
      <c r="X75" s="27" t="s">
        <v>1659</v>
      </c>
    </row>
    <row r="76" spans="1:24" x14ac:dyDescent="0.2">
      <c r="A76" s="266" t="s">
        <v>601</v>
      </c>
      <c r="B76" s="87" t="s">
        <v>602</v>
      </c>
      <c r="R76" s="27">
        <v>1</v>
      </c>
      <c r="V76" s="267"/>
      <c r="X76" s="27" t="s">
        <v>1659</v>
      </c>
    </row>
    <row r="77" spans="1:24" x14ac:dyDescent="0.2">
      <c r="A77" s="266" t="s">
        <v>1178</v>
      </c>
      <c r="B77" s="87" t="s">
        <v>1187</v>
      </c>
      <c r="C77" s="102"/>
      <c r="D77" s="102"/>
      <c r="I77" s="102"/>
      <c r="J77" s="102"/>
      <c r="L77" s="103"/>
      <c r="R77" s="27">
        <v>2</v>
      </c>
      <c r="V77" s="267"/>
    </row>
    <row r="78" spans="1:24" x14ac:dyDescent="0.2">
      <c r="A78" s="266" t="s">
        <v>303</v>
      </c>
      <c r="B78" s="87" t="s">
        <v>421</v>
      </c>
      <c r="C78" s="102"/>
      <c r="D78" s="102"/>
      <c r="I78" s="102"/>
      <c r="J78" s="102"/>
      <c r="L78" s="103"/>
      <c r="R78" s="27">
        <v>2</v>
      </c>
      <c r="V78" s="267"/>
      <c r="X78" s="27" t="s">
        <v>1659</v>
      </c>
    </row>
    <row r="79" spans="1:24" x14ac:dyDescent="0.2">
      <c r="A79" s="266" t="s">
        <v>260</v>
      </c>
      <c r="B79" s="87" t="s">
        <v>507</v>
      </c>
      <c r="C79" s="102"/>
      <c r="D79" s="102"/>
      <c r="I79" s="102"/>
      <c r="J79" s="102"/>
      <c r="L79" s="103"/>
      <c r="R79" s="27">
        <v>2</v>
      </c>
      <c r="V79" s="267"/>
    </row>
    <row r="80" spans="1:24" x14ac:dyDescent="0.2">
      <c r="A80" s="266" t="s">
        <v>248</v>
      </c>
      <c r="B80" s="87" t="s">
        <v>478</v>
      </c>
      <c r="R80" s="27">
        <v>3</v>
      </c>
      <c r="V80" s="267"/>
    </row>
    <row r="81" spans="1:24" x14ac:dyDescent="0.2">
      <c r="A81" s="266" t="s">
        <v>1182</v>
      </c>
      <c r="B81" s="106" t="s">
        <v>1184</v>
      </c>
      <c r="C81" s="102"/>
      <c r="D81" s="102"/>
      <c r="I81" s="102"/>
      <c r="J81" s="102"/>
      <c r="L81" s="103"/>
      <c r="R81" s="27">
        <v>3</v>
      </c>
      <c r="V81" s="267"/>
      <c r="X81" s="27" t="s">
        <v>1659</v>
      </c>
    </row>
    <row r="82" spans="1:24" x14ac:dyDescent="0.2">
      <c r="A82" s="266" t="s">
        <v>556</v>
      </c>
      <c r="B82" s="87" t="s">
        <v>626</v>
      </c>
      <c r="R82" s="27">
        <v>4</v>
      </c>
      <c r="V82" s="267"/>
      <c r="X82" s="27" t="s">
        <v>1659</v>
      </c>
    </row>
    <row r="83" spans="1:24" x14ac:dyDescent="0.2">
      <c r="A83" s="266" t="s">
        <v>297</v>
      </c>
      <c r="B83" s="87" t="s">
        <v>519</v>
      </c>
      <c r="R83" s="27">
        <v>4</v>
      </c>
      <c r="V83" s="267"/>
      <c r="X83" s="27" t="s">
        <v>1659</v>
      </c>
    </row>
    <row r="84" spans="1:24" x14ac:dyDescent="0.2">
      <c r="A84" s="266" t="s">
        <v>135</v>
      </c>
      <c r="B84" s="87" t="s">
        <v>318</v>
      </c>
      <c r="C84" s="102"/>
      <c r="D84" s="102"/>
      <c r="I84" s="102"/>
      <c r="J84" s="102"/>
      <c r="L84" s="103"/>
      <c r="Q84" s="27">
        <v>3</v>
      </c>
      <c r="V84" s="267"/>
      <c r="X84" s="27" t="s">
        <v>1662</v>
      </c>
    </row>
    <row r="85" spans="1:24" x14ac:dyDescent="0.2">
      <c r="A85" s="266" t="s">
        <v>109</v>
      </c>
      <c r="B85" s="87" t="s">
        <v>362</v>
      </c>
      <c r="C85" s="102"/>
      <c r="D85" s="102"/>
      <c r="E85" s="27">
        <v>7</v>
      </c>
      <c r="F85" s="27">
        <v>2</v>
      </c>
      <c r="G85" s="27">
        <v>5</v>
      </c>
      <c r="H85" s="27">
        <v>4</v>
      </c>
      <c r="I85" s="102"/>
      <c r="J85" s="102"/>
      <c r="K85" s="27">
        <v>12</v>
      </c>
      <c r="L85" s="103"/>
      <c r="N85" s="27">
        <v>2</v>
      </c>
      <c r="O85" s="27">
        <v>11</v>
      </c>
      <c r="Q85" s="27">
        <v>2</v>
      </c>
      <c r="R85" s="27">
        <v>13</v>
      </c>
      <c r="U85" s="27">
        <v>5</v>
      </c>
      <c r="V85" s="267">
        <v>14</v>
      </c>
      <c r="X85" s="27" t="s">
        <v>1659</v>
      </c>
    </row>
    <row r="86" spans="1:24" x14ac:dyDescent="0.2">
      <c r="A86" s="266" t="s">
        <v>13</v>
      </c>
      <c r="B86" s="87" t="s">
        <v>372</v>
      </c>
      <c r="C86" s="102"/>
      <c r="D86" s="102"/>
      <c r="E86" s="27">
        <v>3</v>
      </c>
      <c r="F86" s="27">
        <v>1</v>
      </c>
      <c r="H86" s="27">
        <v>1</v>
      </c>
      <c r="I86" s="102"/>
      <c r="J86" s="102"/>
      <c r="K86" s="27">
        <v>1</v>
      </c>
      <c r="L86" s="103"/>
      <c r="O86" s="27">
        <v>2</v>
      </c>
      <c r="R86" s="27">
        <v>2</v>
      </c>
      <c r="V86" s="267">
        <v>2</v>
      </c>
      <c r="X86" s="27" t="s">
        <v>1659</v>
      </c>
    </row>
    <row r="87" spans="1:24" x14ac:dyDescent="0.2">
      <c r="A87" s="283" t="s">
        <v>129</v>
      </c>
      <c r="B87" s="106" t="s">
        <v>344</v>
      </c>
      <c r="C87" s="102"/>
      <c r="D87" s="102"/>
      <c r="E87" s="27">
        <v>1</v>
      </c>
      <c r="G87" s="27">
        <v>1</v>
      </c>
      <c r="I87" s="102"/>
      <c r="J87" s="102"/>
      <c r="K87" s="27">
        <v>1</v>
      </c>
      <c r="L87" s="103"/>
      <c r="O87" s="27">
        <v>3</v>
      </c>
      <c r="R87" s="27">
        <v>2</v>
      </c>
      <c r="V87" s="267">
        <v>1</v>
      </c>
      <c r="X87" s="27" t="s">
        <v>1659</v>
      </c>
    </row>
    <row r="88" spans="1:24" x14ac:dyDescent="0.2">
      <c r="A88" s="266" t="s">
        <v>234</v>
      </c>
      <c r="B88" s="87" t="s">
        <v>448</v>
      </c>
      <c r="C88" s="102"/>
      <c r="D88" s="102"/>
      <c r="E88" s="27">
        <v>1</v>
      </c>
      <c r="G88" s="27">
        <v>4</v>
      </c>
      <c r="I88" s="102"/>
      <c r="J88" s="102"/>
      <c r="K88" s="27">
        <v>5</v>
      </c>
      <c r="L88" s="103"/>
      <c r="O88" s="27">
        <v>6</v>
      </c>
      <c r="R88" s="27">
        <v>12</v>
      </c>
      <c r="V88" s="267">
        <v>12</v>
      </c>
      <c r="X88" s="27" t="s">
        <v>1659</v>
      </c>
    </row>
    <row r="89" spans="1:24" x14ac:dyDescent="0.2">
      <c r="A89" s="266" t="s">
        <v>167</v>
      </c>
      <c r="B89" s="87" t="s">
        <v>393</v>
      </c>
      <c r="C89" s="102"/>
      <c r="D89" s="102"/>
      <c r="F89" s="27">
        <v>1</v>
      </c>
      <c r="I89" s="102"/>
      <c r="J89" s="102"/>
      <c r="K89" s="27">
        <v>7</v>
      </c>
      <c r="L89" s="103"/>
      <c r="O89" s="27">
        <v>6</v>
      </c>
      <c r="R89" s="27">
        <v>16</v>
      </c>
      <c r="V89" s="267">
        <v>14</v>
      </c>
      <c r="X89" s="27" t="s">
        <v>1659</v>
      </c>
    </row>
    <row r="90" spans="1:24" x14ac:dyDescent="0.2">
      <c r="A90" s="266" t="s">
        <v>244</v>
      </c>
      <c r="B90" s="87" t="s">
        <v>354</v>
      </c>
      <c r="C90" s="102"/>
      <c r="D90" s="102"/>
      <c r="E90" s="27">
        <v>1</v>
      </c>
      <c r="I90" s="102"/>
      <c r="J90" s="102"/>
      <c r="K90" s="27">
        <v>4</v>
      </c>
      <c r="L90" s="103"/>
      <c r="O90" s="27">
        <v>3</v>
      </c>
      <c r="R90" s="27">
        <v>6</v>
      </c>
      <c r="V90" s="267">
        <v>7</v>
      </c>
      <c r="X90" s="27" t="s">
        <v>1659</v>
      </c>
    </row>
    <row r="91" spans="1:24" x14ac:dyDescent="0.2">
      <c r="A91" s="266" t="s">
        <v>288</v>
      </c>
      <c r="B91" s="87" t="s">
        <v>340</v>
      </c>
      <c r="C91" s="102"/>
      <c r="D91" s="102"/>
      <c r="I91" s="102"/>
      <c r="J91" s="102"/>
      <c r="K91" s="27">
        <v>1</v>
      </c>
      <c r="L91" s="103"/>
      <c r="O91" s="27">
        <v>2</v>
      </c>
      <c r="R91" s="27">
        <v>5</v>
      </c>
      <c r="V91" s="267">
        <v>6</v>
      </c>
      <c r="X91" s="27" t="s">
        <v>1659</v>
      </c>
    </row>
    <row r="92" spans="1:24" x14ac:dyDescent="0.2">
      <c r="A92" s="266" t="s">
        <v>195</v>
      </c>
      <c r="B92" s="87" t="s">
        <v>361</v>
      </c>
      <c r="C92" s="102"/>
      <c r="D92" s="102"/>
      <c r="I92" s="102"/>
      <c r="J92" s="102"/>
      <c r="K92" s="27">
        <v>1</v>
      </c>
      <c r="L92" s="103"/>
      <c r="O92" s="27">
        <v>2</v>
      </c>
      <c r="R92" s="27">
        <v>6</v>
      </c>
      <c r="V92" s="267">
        <v>8</v>
      </c>
      <c r="X92" s="27" t="s">
        <v>1659</v>
      </c>
    </row>
    <row r="93" spans="1:24" x14ac:dyDescent="0.2">
      <c r="A93" s="266" t="s">
        <v>467</v>
      </c>
      <c r="B93" s="87" t="s">
        <v>909</v>
      </c>
      <c r="C93" s="102"/>
      <c r="D93" s="102"/>
      <c r="I93" s="102"/>
      <c r="J93" s="102"/>
      <c r="K93" s="27">
        <v>2</v>
      </c>
      <c r="L93" s="103"/>
      <c r="O93" s="27">
        <v>3</v>
      </c>
      <c r="R93" s="27">
        <v>5</v>
      </c>
      <c r="V93" s="267">
        <v>4</v>
      </c>
      <c r="X93" s="27" t="s">
        <v>1662</v>
      </c>
    </row>
    <row r="94" spans="1:24" x14ac:dyDescent="0.2">
      <c r="A94" s="266" t="s">
        <v>586</v>
      </c>
      <c r="B94" s="87" t="s">
        <v>618</v>
      </c>
      <c r="C94" s="102"/>
      <c r="D94" s="102"/>
      <c r="I94" s="102"/>
      <c r="J94" s="102"/>
      <c r="K94" s="27">
        <v>3</v>
      </c>
      <c r="L94" s="103"/>
      <c r="O94" s="27">
        <v>2</v>
      </c>
      <c r="R94" s="27">
        <v>1</v>
      </c>
      <c r="U94" s="27">
        <v>1</v>
      </c>
      <c r="V94" s="267">
        <v>3</v>
      </c>
      <c r="X94" s="27" t="s">
        <v>1662</v>
      </c>
    </row>
    <row r="95" spans="1:24" x14ac:dyDescent="0.2">
      <c r="A95" s="266" t="s">
        <v>201</v>
      </c>
      <c r="B95" s="87" t="s">
        <v>358</v>
      </c>
      <c r="C95" s="102"/>
      <c r="D95" s="102"/>
      <c r="I95" s="102"/>
      <c r="J95" s="102"/>
      <c r="K95" s="27">
        <v>5</v>
      </c>
      <c r="L95" s="103"/>
      <c r="O95" s="27">
        <v>1</v>
      </c>
      <c r="R95" s="27">
        <v>2</v>
      </c>
      <c r="V95" s="267">
        <v>5</v>
      </c>
      <c r="X95" s="27" t="s">
        <v>1659</v>
      </c>
    </row>
    <row r="96" spans="1:24" x14ac:dyDescent="0.2">
      <c r="A96" s="284" t="s">
        <v>160</v>
      </c>
      <c r="B96" s="87" t="s">
        <v>367</v>
      </c>
      <c r="C96" s="102"/>
      <c r="D96" s="102"/>
      <c r="I96" s="102"/>
      <c r="J96" s="102"/>
      <c r="K96" s="27">
        <v>9</v>
      </c>
      <c r="L96" s="103"/>
      <c r="O96" s="27">
        <v>4</v>
      </c>
      <c r="R96" s="27">
        <v>10</v>
      </c>
      <c r="V96" s="267">
        <v>12</v>
      </c>
      <c r="X96" s="27" t="s">
        <v>1659</v>
      </c>
    </row>
    <row r="97" spans="1:24" x14ac:dyDescent="0.2">
      <c r="A97" s="266" t="s">
        <v>292</v>
      </c>
      <c r="B97" s="87" t="s">
        <v>342</v>
      </c>
      <c r="O97" s="27">
        <v>1</v>
      </c>
      <c r="R97" s="27">
        <v>1</v>
      </c>
      <c r="V97" s="267">
        <v>1</v>
      </c>
      <c r="X97" s="27" t="s">
        <v>1659</v>
      </c>
    </row>
    <row r="98" spans="1:24" x14ac:dyDescent="0.2">
      <c r="A98" s="266" t="s">
        <v>554</v>
      </c>
      <c r="B98" s="87" t="s">
        <v>918</v>
      </c>
      <c r="O98" s="27">
        <v>1</v>
      </c>
      <c r="R98" s="27">
        <v>1</v>
      </c>
      <c r="V98" s="267">
        <v>1</v>
      </c>
      <c r="X98" s="27" t="s">
        <v>1659</v>
      </c>
    </row>
    <row r="99" spans="1:24" x14ac:dyDescent="0.2">
      <c r="A99" s="266" t="s">
        <v>194</v>
      </c>
      <c r="B99" s="87" t="s">
        <v>703</v>
      </c>
      <c r="C99" s="102"/>
      <c r="D99" s="102"/>
      <c r="I99" s="102"/>
      <c r="J99" s="102"/>
      <c r="L99" s="103"/>
      <c r="O99" s="27">
        <v>1</v>
      </c>
      <c r="R99" s="27">
        <v>1</v>
      </c>
      <c r="V99" s="267">
        <v>1</v>
      </c>
      <c r="X99" s="27" t="s">
        <v>1659</v>
      </c>
    </row>
    <row r="100" spans="1:24" x14ac:dyDescent="0.2">
      <c r="A100" s="266" t="s">
        <v>161</v>
      </c>
      <c r="B100" s="87" t="s">
        <v>365</v>
      </c>
      <c r="C100" s="102"/>
      <c r="D100" s="102"/>
      <c r="I100" s="102"/>
      <c r="J100" s="102"/>
      <c r="L100" s="103"/>
      <c r="O100" s="27">
        <v>1</v>
      </c>
      <c r="R100" s="27">
        <v>1</v>
      </c>
      <c r="V100" s="267">
        <v>2</v>
      </c>
      <c r="X100" s="27" t="s">
        <v>1659</v>
      </c>
    </row>
    <row r="101" spans="1:24" x14ac:dyDescent="0.2">
      <c r="A101" s="266" t="s">
        <v>295</v>
      </c>
      <c r="B101" s="87" t="s">
        <v>352</v>
      </c>
      <c r="O101" s="27">
        <v>1</v>
      </c>
      <c r="R101" s="27">
        <v>1</v>
      </c>
      <c r="V101" s="267">
        <v>3</v>
      </c>
      <c r="X101" s="27" t="s">
        <v>1659</v>
      </c>
    </row>
    <row r="102" spans="1:24" x14ac:dyDescent="0.2">
      <c r="A102" s="266" t="s">
        <v>407</v>
      </c>
      <c r="B102" s="87" t="s">
        <v>419</v>
      </c>
      <c r="O102" s="27">
        <v>1</v>
      </c>
      <c r="R102" s="27">
        <v>1</v>
      </c>
      <c r="V102" s="267">
        <v>4</v>
      </c>
      <c r="X102" s="27" t="s">
        <v>1659</v>
      </c>
    </row>
    <row r="103" spans="1:24" x14ac:dyDescent="0.2">
      <c r="A103" s="266" t="s">
        <v>261</v>
      </c>
      <c r="B103" s="87" t="s">
        <v>660</v>
      </c>
      <c r="O103" s="27">
        <v>1</v>
      </c>
      <c r="R103" s="27">
        <v>1</v>
      </c>
      <c r="V103" s="267">
        <v>4</v>
      </c>
      <c r="X103" s="27" t="s">
        <v>1659</v>
      </c>
    </row>
    <row r="104" spans="1:24" x14ac:dyDescent="0.2">
      <c r="A104" s="266" t="s">
        <v>220</v>
      </c>
      <c r="B104" s="87" t="s">
        <v>428</v>
      </c>
      <c r="O104" s="27">
        <v>1</v>
      </c>
      <c r="R104" s="27">
        <v>1</v>
      </c>
      <c r="V104" s="267">
        <v>10</v>
      </c>
      <c r="X104" s="27" t="s">
        <v>1659</v>
      </c>
    </row>
    <row r="105" spans="1:24" x14ac:dyDescent="0.2">
      <c r="A105" s="266" t="s">
        <v>581</v>
      </c>
      <c r="B105" s="87" t="s">
        <v>639</v>
      </c>
      <c r="C105" s="102"/>
      <c r="D105" s="102"/>
      <c r="I105" s="102"/>
      <c r="J105" s="102"/>
      <c r="L105" s="103"/>
      <c r="O105" s="27">
        <v>1</v>
      </c>
      <c r="R105" s="27">
        <v>2</v>
      </c>
      <c r="V105" s="267">
        <v>1</v>
      </c>
      <c r="X105" s="27" t="s">
        <v>1659</v>
      </c>
    </row>
    <row r="106" spans="1:24" x14ac:dyDescent="0.2">
      <c r="A106" s="266" t="s">
        <v>174</v>
      </c>
      <c r="B106" s="87" t="s">
        <v>341</v>
      </c>
      <c r="O106" s="27">
        <v>1</v>
      </c>
      <c r="R106" s="27">
        <v>2</v>
      </c>
      <c r="V106" s="267">
        <v>2</v>
      </c>
      <c r="X106" s="27" t="s">
        <v>1659</v>
      </c>
    </row>
    <row r="107" spans="1:24" x14ac:dyDescent="0.2">
      <c r="A107" s="266" t="s">
        <v>465</v>
      </c>
      <c r="B107" s="87" t="s">
        <v>460</v>
      </c>
      <c r="O107" s="27">
        <v>1</v>
      </c>
      <c r="R107" s="27">
        <v>2</v>
      </c>
      <c r="V107" s="267">
        <v>2</v>
      </c>
      <c r="X107" s="27" t="s">
        <v>1659</v>
      </c>
    </row>
    <row r="108" spans="1:24" x14ac:dyDescent="0.2">
      <c r="A108" s="266" t="s">
        <v>593</v>
      </c>
      <c r="B108" s="87" t="s">
        <v>613</v>
      </c>
      <c r="O108" s="27">
        <v>1</v>
      </c>
      <c r="R108" s="27">
        <v>2</v>
      </c>
      <c r="V108" s="267">
        <v>2</v>
      </c>
      <c r="X108" s="27" t="s">
        <v>1659</v>
      </c>
    </row>
    <row r="109" spans="1:24" x14ac:dyDescent="0.2">
      <c r="A109" s="266" t="s">
        <v>275</v>
      </c>
      <c r="B109" s="87" t="s">
        <v>436</v>
      </c>
      <c r="O109" s="27">
        <v>1</v>
      </c>
      <c r="R109" s="27">
        <v>2</v>
      </c>
      <c r="V109" s="267">
        <v>2</v>
      </c>
      <c r="X109" s="27" t="s">
        <v>1659</v>
      </c>
    </row>
    <row r="110" spans="1:24" x14ac:dyDescent="0.2">
      <c r="A110" s="266" t="s">
        <v>1034</v>
      </c>
      <c r="B110" s="87" t="s">
        <v>417</v>
      </c>
      <c r="O110" s="27">
        <v>1</v>
      </c>
      <c r="R110" s="27">
        <v>2</v>
      </c>
      <c r="V110" s="267">
        <v>7</v>
      </c>
      <c r="X110" s="27" t="s">
        <v>1659</v>
      </c>
    </row>
    <row r="111" spans="1:24" x14ac:dyDescent="0.2">
      <c r="A111" s="266" t="s">
        <v>820</v>
      </c>
      <c r="B111" s="87" t="s">
        <v>912</v>
      </c>
      <c r="O111" s="27">
        <v>1</v>
      </c>
      <c r="R111" s="27">
        <v>3</v>
      </c>
      <c r="V111" s="267">
        <v>1</v>
      </c>
      <c r="X111" s="27" t="s">
        <v>1659</v>
      </c>
    </row>
    <row r="112" spans="1:24" x14ac:dyDescent="0.2">
      <c r="A112" s="266" t="s">
        <v>262</v>
      </c>
      <c r="B112" s="87" t="s">
        <v>389</v>
      </c>
      <c r="O112" s="27">
        <v>1</v>
      </c>
      <c r="R112" s="27">
        <v>3</v>
      </c>
      <c r="V112" s="267">
        <v>1</v>
      </c>
    </row>
    <row r="113" spans="1:24" x14ac:dyDescent="0.2">
      <c r="A113" s="266" t="s">
        <v>176</v>
      </c>
      <c r="B113" s="87" t="s">
        <v>353</v>
      </c>
      <c r="O113" s="27">
        <v>1</v>
      </c>
      <c r="R113" s="27">
        <v>3</v>
      </c>
      <c r="V113" s="267">
        <v>2</v>
      </c>
      <c r="X113" s="27" t="s">
        <v>1659</v>
      </c>
    </row>
    <row r="114" spans="1:24" x14ac:dyDescent="0.2">
      <c r="A114" s="266" t="s">
        <v>819</v>
      </c>
      <c r="B114" s="87" t="s">
        <v>926</v>
      </c>
      <c r="O114" s="27">
        <v>1</v>
      </c>
      <c r="R114" s="27">
        <v>3</v>
      </c>
      <c r="V114" s="267">
        <v>2</v>
      </c>
      <c r="X114" s="27" t="s">
        <v>1665</v>
      </c>
    </row>
    <row r="115" spans="1:24" x14ac:dyDescent="0.2">
      <c r="A115" s="266" t="s">
        <v>155</v>
      </c>
      <c r="B115" s="87" t="s">
        <v>892</v>
      </c>
      <c r="O115" s="27">
        <v>1</v>
      </c>
      <c r="R115" s="27">
        <v>3</v>
      </c>
      <c r="V115" s="267">
        <v>5</v>
      </c>
      <c r="X115" s="27" t="s">
        <v>1659</v>
      </c>
    </row>
    <row r="116" spans="1:24" x14ac:dyDescent="0.2">
      <c r="A116" s="266" t="s">
        <v>216</v>
      </c>
      <c r="B116" s="87" t="s">
        <v>351</v>
      </c>
      <c r="O116" s="27">
        <v>1</v>
      </c>
      <c r="R116" s="27">
        <v>3</v>
      </c>
      <c r="V116" s="267">
        <v>9</v>
      </c>
      <c r="X116" s="27" t="s">
        <v>1659</v>
      </c>
    </row>
    <row r="117" spans="1:24" x14ac:dyDescent="0.2">
      <c r="A117" s="266" t="s">
        <v>741</v>
      </c>
      <c r="B117" s="87" t="s">
        <v>781</v>
      </c>
      <c r="O117" s="27">
        <v>1</v>
      </c>
      <c r="R117" s="27">
        <v>4</v>
      </c>
      <c r="V117" s="267">
        <v>3</v>
      </c>
      <c r="X117" s="27" t="s">
        <v>1659</v>
      </c>
    </row>
    <row r="118" spans="1:24" x14ac:dyDescent="0.2">
      <c r="A118" s="266" t="s">
        <v>206</v>
      </c>
      <c r="B118" s="87" t="s">
        <v>502</v>
      </c>
      <c r="O118" s="27">
        <v>1</v>
      </c>
      <c r="R118" s="27">
        <v>4</v>
      </c>
      <c r="V118" s="267">
        <v>3</v>
      </c>
      <c r="X118" s="27" t="s">
        <v>1659</v>
      </c>
    </row>
    <row r="119" spans="1:24" x14ac:dyDescent="0.2">
      <c r="A119" s="266" t="s">
        <v>308</v>
      </c>
      <c r="B119" s="87" t="s">
        <v>506</v>
      </c>
      <c r="O119" s="27">
        <v>1</v>
      </c>
      <c r="R119" s="27">
        <v>5</v>
      </c>
      <c r="V119" s="267">
        <v>4</v>
      </c>
      <c r="X119" s="27" t="s">
        <v>1659</v>
      </c>
    </row>
    <row r="120" spans="1:24" x14ac:dyDescent="0.2">
      <c r="A120" s="266" t="s">
        <v>477</v>
      </c>
      <c r="B120" s="87" t="s">
        <v>533</v>
      </c>
      <c r="O120" s="27">
        <v>1</v>
      </c>
      <c r="R120" s="27">
        <v>10</v>
      </c>
      <c r="V120" s="267">
        <v>12</v>
      </c>
      <c r="X120" s="27" t="s">
        <v>1659</v>
      </c>
    </row>
    <row r="121" spans="1:24" x14ac:dyDescent="0.2">
      <c r="A121" s="266" t="s">
        <v>818</v>
      </c>
      <c r="B121" s="87" t="s">
        <v>846</v>
      </c>
      <c r="O121" s="27">
        <v>2</v>
      </c>
      <c r="R121" s="27">
        <v>1</v>
      </c>
      <c r="V121" s="267">
        <v>1</v>
      </c>
      <c r="X121" s="27" t="s">
        <v>1662</v>
      </c>
    </row>
    <row r="122" spans="1:24" x14ac:dyDescent="0.2">
      <c r="A122" s="266" t="s">
        <v>177</v>
      </c>
      <c r="B122" s="87" t="s">
        <v>522</v>
      </c>
      <c r="O122" s="27">
        <v>2</v>
      </c>
      <c r="R122" s="27">
        <v>1</v>
      </c>
      <c r="V122" s="267">
        <v>2</v>
      </c>
      <c r="X122" s="27" t="s">
        <v>1659</v>
      </c>
    </row>
    <row r="123" spans="1:24" x14ac:dyDescent="0.2">
      <c r="A123" s="266" t="s">
        <v>258</v>
      </c>
      <c r="B123" s="87" t="s">
        <v>461</v>
      </c>
      <c r="C123" s="102"/>
      <c r="D123" s="102"/>
      <c r="I123" s="102"/>
      <c r="J123" s="102"/>
      <c r="L123" s="103"/>
      <c r="O123" s="27">
        <v>2</v>
      </c>
      <c r="R123" s="27">
        <v>1</v>
      </c>
      <c r="V123" s="267">
        <v>2</v>
      </c>
      <c r="X123" s="27" t="s">
        <v>1659</v>
      </c>
    </row>
    <row r="124" spans="1:24" x14ac:dyDescent="0.2">
      <c r="A124" s="266" t="s">
        <v>294</v>
      </c>
      <c r="B124" s="87" t="s">
        <v>450</v>
      </c>
      <c r="O124" s="27">
        <v>2</v>
      </c>
      <c r="R124" s="27">
        <v>1</v>
      </c>
      <c r="V124" s="267">
        <v>4</v>
      </c>
      <c r="X124" s="27" t="s">
        <v>1659</v>
      </c>
    </row>
    <row r="125" spans="1:24" x14ac:dyDescent="0.2">
      <c r="A125" s="266" t="s">
        <v>156</v>
      </c>
      <c r="B125" s="87" t="s">
        <v>420</v>
      </c>
      <c r="O125" s="27">
        <v>2</v>
      </c>
      <c r="R125" s="27">
        <v>1</v>
      </c>
      <c r="V125" s="267">
        <v>4</v>
      </c>
      <c r="X125" s="27" t="s">
        <v>1659</v>
      </c>
    </row>
    <row r="126" spans="1:24" x14ac:dyDescent="0.2">
      <c r="A126" s="266" t="s">
        <v>817</v>
      </c>
      <c r="B126" s="87" t="s">
        <v>521</v>
      </c>
      <c r="O126" s="27">
        <v>2</v>
      </c>
      <c r="R126" s="27">
        <v>3</v>
      </c>
      <c r="V126" s="267">
        <v>7</v>
      </c>
      <c r="X126" s="27" t="s">
        <v>1659</v>
      </c>
    </row>
    <row r="127" spans="1:24" x14ac:dyDescent="0.2">
      <c r="A127" s="266" t="s">
        <v>474</v>
      </c>
      <c r="B127" s="87" t="s">
        <v>537</v>
      </c>
      <c r="C127" s="102"/>
      <c r="D127" s="102"/>
      <c r="I127" s="102"/>
      <c r="J127" s="102"/>
      <c r="L127" s="103"/>
      <c r="O127" s="27">
        <v>2</v>
      </c>
      <c r="R127" s="27">
        <v>3</v>
      </c>
      <c r="V127" s="267">
        <v>8</v>
      </c>
    </row>
    <row r="128" spans="1:24" x14ac:dyDescent="0.2">
      <c r="A128" s="266" t="s">
        <v>489</v>
      </c>
      <c r="B128" s="87" t="s">
        <v>531</v>
      </c>
      <c r="O128" s="27">
        <v>2</v>
      </c>
      <c r="R128" s="27">
        <v>4</v>
      </c>
      <c r="V128" s="267">
        <v>7</v>
      </c>
      <c r="X128" s="27" t="s">
        <v>1659</v>
      </c>
    </row>
    <row r="129" spans="1:24" x14ac:dyDescent="0.2">
      <c r="A129" s="266" t="s">
        <v>190</v>
      </c>
      <c r="B129" s="87" t="s">
        <v>371</v>
      </c>
      <c r="O129" s="27">
        <v>2</v>
      </c>
      <c r="R129" s="27">
        <v>5</v>
      </c>
      <c r="V129" s="267">
        <v>6</v>
      </c>
      <c r="X129" s="27" t="s">
        <v>1659</v>
      </c>
    </row>
    <row r="130" spans="1:24" x14ac:dyDescent="0.2">
      <c r="A130" s="266" t="s">
        <v>196</v>
      </c>
      <c r="B130" s="87" t="s">
        <v>360</v>
      </c>
      <c r="O130" s="27">
        <v>2</v>
      </c>
      <c r="R130" s="27">
        <v>5</v>
      </c>
      <c r="V130" s="267">
        <v>7</v>
      </c>
      <c r="X130" s="27" t="s">
        <v>1659</v>
      </c>
    </row>
    <row r="131" spans="1:24" x14ac:dyDescent="0.2">
      <c r="A131" s="266" t="s">
        <v>252</v>
      </c>
      <c r="B131" s="87" t="s">
        <v>528</v>
      </c>
      <c r="O131" s="27">
        <v>2</v>
      </c>
      <c r="R131" s="27">
        <v>7</v>
      </c>
      <c r="V131" s="267">
        <v>6</v>
      </c>
      <c r="X131" s="27" t="s">
        <v>1659</v>
      </c>
    </row>
    <row r="132" spans="1:24" x14ac:dyDescent="0.2">
      <c r="A132" s="266" t="s">
        <v>270</v>
      </c>
      <c r="B132" s="87" t="s">
        <v>355</v>
      </c>
      <c r="O132" s="27">
        <v>2</v>
      </c>
      <c r="R132" s="27">
        <v>9</v>
      </c>
      <c r="V132" s="267">
        <v>12</v>
      </c>
      <c r="X132" s="27" t="s">
        <v>1659</v>
      </c>
    </row>
    <row r="133" spans="1:24" x14ac:dyDescent="0.2">
      <c r="A133" s="266" t="s">
        <v>312</v>
      </c>
      <c r="B133" s="87" t="s">
        <v>394</v>
      </c>
      <c r="O133" s="27">
        <v>3</v>
      </c>
      <c r="R133" s="27">
        <v>1</v>
      </c>
      <c r="V133" s="267">
        <v>3</v>
      </c>
      <c r="X133" s="27" t="s">
        <v>1661</v>
      </c>
    </row>
    <row r="134" spans="1:24" x14ac:dyDescent="0.2">
      <c r="A134" s="266" t="s">
        <v>187</v>
      </c>
      <c r="B134" s="87" t="s">
        <v>375</v>
      </c>
      <c r="O134" s="27">
        <v>3</v>
      </c>
      <c r="R134" s="27">
        <v>5</v>
      </c>
      <c r="V134" s="267">
        <v>6</v>
      </c>
      <c r="X134" s="27" t="s">
        <v>1659</v>
      </c>
    </row>
    <row r="135" spans="1:24" x14ac:dyDescent="0.2">
      <c r="A135" s="266" t="s">
        <v>269</v>
      </c>
      <c r="B135" s="87" t="s">
        <v>452</v>
      </c>
      <c r="O135" s="27">
        <v>3</v>
      </c>
      <c r="R135" s="27">
        <v>6</v>
      </c>
      <c r="V135" s="267">
        <v>4</v>
      </c>
      <c r="X135" s="27" t="s">
        <v>1659</v>
      </c>
    </row>
    <row r="136" spans="1:24" x14ac:dyDescent="0.2">
      <c r="A136" s="266" t="s">
        <v>293</v>
      </c>
      <c r="B136" s="87" t="s">
        <v>356</v>
      </c>
      <c r="O136" s="27">
        <v>3</v>
      </c>
      <c r="R136" s="27">
        <v>6</v>
      </c>
      <c r="V136" s="267">
        <v>11</v>
      </c>
      <c r="X136" s="27" t="s">
        <v>1659</v>
      </c>
    </row>
    <row r="137" spans="1:24" x14ac:dyDescent="0.2">
      <c r="A137" s="266" t="s">
        <v>486</v>
      </c>
      <c r="B137" s="87" t="s">
        <v>525</v>
      </c>
      <c r="O137" s="27">
        <v>3</v>
      </c>
      <c r="R137" s="27">
        <v>6</v>
      </c>
      <c r="V137" s="267">
        <v>17</v>
      </c>
      <c r="X137" s="27" t="s">
        <v>1659</v>
      </c>
    </row>
    <row r="138" spans="1:24" x14ac:dyDescent="0.2">
      <c r="A138" s="266" t="s">
        <v>173</v>
      </c>
      <c r="B138" s="87" t="s">
        <v>343</v>
      </c>
      <c r="O138" s="27">
        <v>3</v>
      </c>
      <c r="R138" s="27">
        <v>8</v>
      </c>
      <c r="V138" s="267">
        <v>6</v>
      </c>
      <c r="X138" s="27" t="s">
        <v>1659</v>
      </c>
    </row>
    <row r="139" spans="1:24" x14ac:dyDescent="0.2">
      <c r="A139" s="266" t="s">
        <v>170</v>
      </c>
      <c r="B139" s="87" t="s">
        <v>435</v>
      </c>
      <c r="O139" s="27">
        <v>3</v>
      </c>
      <c r="R139" s="27">
        <v>8</v>
      </c>
      <c r="V139" s="267">
        <v>6</v>
      </c>
      <c r="X139" s="27" t="s">
        <v>1659</v>
      </c>
    </row>
    <row r="140" spans="1:24" x14ac:dyDescent="0.2">
      <c r="A140" s="266" t="s">
        <v>304</v>
      </c>
      <c r="B140" s="87" t="s">
        <v>345</v>
      </c>
      <c r="O140" s="27">
        <v>3</v>
      </c>
      <c r="R140" s="27">
        <v>9</v>
      </c>
      <c r="V140" s="267">
        <v>3</v>
      </c>
      <c r="X140" s="27" t="s">
        <v>1659</v>
      </c>
    </row>
    <row r="141" spans="1:24" x14ac:dyDescent="0.2">
      <c r="A141" s="266" t="s">
        <v>202</v>
      </c>
      <c r="B141" s="87" t="s">
        <v>392</v>
      </c>
      <c r="O141" s="27">
        <v>3</v>
      </c>
      <c r="R141" s="27">
        <v>12</v>
      </c>
      <c r="V141" s="267">
        <v>8</v>
      </c>
      <c r="X141" s="27" t="s">
        <v>1659</v>
      </c>
    </row>
    <row r="142" spans="1:24" x14ac:dyDescent="0.2">
      <c r="A142" s="266" t="s">
        <v>186</v>
      </c>
      <c r="B142" s="87" t="s">
        <v>376</v>
      </c>
      <c r="O142" s="27">
        <v>4</v>
      </c>
      <c r="R142" s="27">
        <v>7</v>
      </c>
      <c r="V142" s="267">
        <v>16</v>
      </c>
      <c r="X142" s="27" t="s">
        <v>1659</v>
      </c>
    </row>
    <row r="143" spans="1:24" x14ac:dyDescent="0.2">
      <c r="A143" s="266" t="s">
        <v>179</v>
      </c>
      <c r="B143" s="87" t="s">
        <v>348</v>
      </c>
      <c r="O143" s="27">
        <v>4</v>
      </c>
      <c r="R143" s="27">
        <v>10</v>
      </c>
      <c r="V143" s="267">
        <v>8</v>
      </c>
      <c r="X143" s="27" t="s">
        <v>1659</v>
      </c>
    </row>
    <row r="144" spans="1:24" x14ac:dyDescent="0.2">
      <c r="A144" s="266" t="s">
        <v>218</v>
      </c>
      <c r="B144" s="87" t="s">
        <v>901</v>
      </c>
      <c r="O144" s="27">
        <v>5</v>
      </c>
      <c r="R144" s="27">
        <v>11</v>
      </c>
      <c r="V144" s="267">
        <v>13</v>
      </c>
    </row>
    <row r="145" spans="1:24" x14ac:dyDescent="0.2">
      <c r="A145" s="266" t="s">
        <v>169</v>
      </c>
      <c r="B145" s="87" t="s">
        <v>390</v>
      </c>
      <c r="O145" s="27">
        <v>7</v>
      </c>
      <c r="R145" s="27">
        <v>13</v>
      </c>
      <c r="V145" s="267">
        <v>14</v>
      </c>
      <c r="X145" s="27" t="s">
        <v>1659</v>
      </c>
    </row>
    <row r="146" spans="1:24" x14ac:dyDescent="0.2">
      <c r="A146" s="266" t="s">
        <v>296</v>
      </c>
      <c r="B146" s="87" t="s">
        <v>547</v>
      </c>
      <c r="O146" s="27">
        <v>7</v>
      </c>
      <c r="R146" s="27">
        <v>14</v>
      </c>
      <c r="V146" s="267">
        <v>17</v>
      </c>
      <c r="X146" s="27" t="s">
        <v>1659</v>
      </c>
    </row>
    <row r="147" spans="1:24" x14ac:dyDescent="0.2">
      <c r="A147" s="266" t="s">
        <v>215</v>
      </c>
      <c r="B147" s="87" t="s">
        <v>321</v>
      </c>
      <c r="N147" s="27">
        <v>1</v>
      </c>
      <c r="Q147" s="27">
        <v>1</v>
      </c>
      <c r="U147" s="27">
        <v>1</v>
      </c>
      <c r="V147" s="267">
        <v>1</v>
      </c>
      <c r="X147" s="27" t="s">
        <v>1659</v>
      </c>
    </row>
    <row r="148" spans="1:24" x14ac:dyDescent="0.2">
      <c r="A148" s="266" t="s">
        <v>159</v>
      </c>
      <c r="B148" s="87" t="s">
        <v>913</v>
      </c>
      <c r="C148" s="102"/>
      <c r="D148" s="102"/>
      <c r="I148" s="102"/>
      <c r="J148" s="102"/>
      <c r="K148" s="27">
        <v>1</v>
      </c>
      <c r="L148" s="103"/>
      <c r="R148" s="27">
        <v>2</v>
      </c>
      <c r="V148" s="267">
        <v>7</v>
      </c>
      <c r="X148" s="27" t="s">
        <v>1664</v>
      </c>
    </row>
    <row r="149" spans="1:24" x14ac:dyDescent="0.2">
      <c r="A149" s="266" t="s">
        <v>249</v>
      </c>
      <c r="B149" s="87" t="s">
        <v>630</v>
      </c>
      <c r="R149" s="27">
        <v>1</v>
      </c>
      <c r="V149" s="267">
        <v>1</v>
      </c>
      <c r="X149" s="27" t="s">
        <v>1659</v>
      </c>
    </row>
    <row r="150" spans="1:24" x14ac:dyDescent="0.2">
      <c r="A150" s="266" t="s">
        <v>479</v>
      </c>
      <c r="B150" s="87" t="s">
        <v>480</v>
      </c>
      <c r="R150" s="27">
        <v>1</v>
      </c>
      <c r="V150" s="267">
        <v>1</v>
      </c>
      <c r="X150" s="27" t="s">
        <v>1659</v>
      </c>
    </row>
    <row r="151" spans="1:24" x14ac:dyDescent="0.2">
      <c r="A151" s="266" t="s">
        <v>539</v>
      </c>
      <c r="B151" s="87" t="s">
        <v>550</v>
      </c>
      <c r="R151" s="27">
        <v>1</v>
      </c>
      <c r="V151" s="267">
        <v>1</v>
      </c>
      <c r="X151" s="27" t="s">
        <v>1659</v>
      </c>
    </row>
    <row r="152" spans="1:24" x14ac:dyDescent="0.2">
      <c r="A152" s="266" t="s">
        <v>553</v>
      </c>
      <c r="B152" s="87" t="s">
        <v>628</v>
      </c>
      <c r="R152" s="27">
        <v>1</v>
      </c>
      <c r="V152" s="267">
        <v>1</v>
      </c>
      <c r="X152" s="27" t="s">
        <v>1659</v>
      </c>
    </row>
    <row r="153" spans="1:24" x14ac:dyDescent="0.2">
      <c r="A153" s="266" t="s">
        <v>826</v>
      </c>
      <c r="B153" s="87" t="s">
        <v>908</v>
      </c>
      <c r="C153" s="102"/>
      <c r="D153" s="102"/>
      <c r="I153" s="102"/>
      <c r="J153" s="102"/>
      <c r="L153" s="103"/>
      <c r="R153" s="27">
        <v>1</v>
      </c>
      <c r="V153" s="267">
        <v>1</v>
      </c>
      <c r="X153" s="27" t="s">
        <v>1659</v>
      </c>
    </row>
    <row r="154" spans="1:24" x14ac:dyDescent="0.2">
      <c r="A154" s="266" t="s">
        <v>468</v>
      </c>
      <c r="B154" s="87" t="s">
        <v>449</v>
      </c>
      <c r="R154" s="27">
        <v>1</v>
      </c>
      <c r="V154" s="267">
        <v>1</v>
      </c>
      <c r="X154" s="27" t="s">
        <v>1662</v>
      </c>
    </row>
    <row r="155" spans="1:24" x14ac:dyDescent="0.2">
      <c r="A155" s="266" t="s">
        <v>219</v>
      </c>
      <c r="B155" s="87" t="s">
        <v>427</v>
      </c>
      <c r="C155" s="102"/>
      <c r="D155" s="102"/>
      <c r="I155" s="102"/>
      <c r="J155" s="102"/>
      <c r="L155" s="103"/>
      <c r="R155" s="27">
        <v>1</v>
      </c>
      <c r="V155" s="267">
        <v>1</v>
      </c>
      <c r="X155" s="27" t="s">
        <v>1659</v>
      </c>
    </row>
    <row r="156" spans="1:24" x14ac:dyDescent="0.2">
      <c r="A156" s="266" t="s">
        <v>579</v>
      </c>
      <c r="B156" s="87" t="s">
        <v>619</v>
      </c>
      <c r="R156" s="27">
        <v>1</v>
      </c>
      <c r="V156" s="267">
        <v>1</v>
      </c>
      <c r="X156" s="27" t="s">
        <v>1659</v>
      </c>
    </row>
    <row r="157" spans="1:24" x14ac:dyDescent="0.2">
      <c r="A157" s="266" t="s">
        <v>555</v>
      </c>
      <c r="B157" s="87" t="s">
        <v>629</v>
      </c>
      <c r="R157" s="27">
        <v>1</v>
      </c>
      <c r="V157" s="267">
        <v>2</v>
      </c>
      <c r="X157" s="27" t="s">
        <v>1659</v>
      </c>
    </row>
    <row r="158" spans="1:24" x14ac:dyDescent="0.2">
      <c r="A158" s="266" t="s">
        <v>182</v>
      </c>
      <c r="B158" s="87" t="s">
        <v>526</v>
      </c>
      <c r="C158" s="102"/>
      <c r="D158" s="102"/>
      <c r="I158" s="102"/>
      <c r="J158" s="102"/>
      <c r="L158" s="103"/>
      <c r="R158" s="27">
        <v>1</v>
      </c>
      <c r="V158" s="267">
        <v>2</v>
      </c>
      <c r="X158" s="27" t="s">
        <v>1659</v>
      </c>
    </row>
    <row r="159" spans="1:24" x14ac:dyDescent="0.2">
      <c r="A159" s="266" t="s">
        <v>184</v>
      </c>
      <c r="B159" s="106" t="s">
        <v>424</v>
      </c>
      <c r="C159" s="102"/>
      <c r="D159" s="102"/>
      <c r="I159" s="102"/>
      <c r="J159" s="102"/>
      <c r="L159" s="103"/>
      <c r="R159" s="27">
        <v>1</v>
      </c>
      <c r="V159" s="267">
        <v>2</v>
      </c>
      <c r="X159" s="27" t="s">
        <v>1659</v>
      </c>
    </row>
    <row r="160" spans="1:24" x14ac:dyDescent="0.2">
      <c r="A160" s="266" t="s">
        <v>306</v>
      </c>
      <c r="B160" s="87" t="s">
        <v>512</v>
      </c>
      <c r="R160" s="27">
        <v>1</v>
      </c>
      <c r="V160" s="267">
        <v>2</v>
      </c>
      <c r="X160" s="27" t="s">
        <v>1659</v>
      </c>
    </row>
    <row r="161" spans="1:24" x14ac:dyDescent="0.2">
      <c r="A161" s="266" t="s">
        <v>1196</v>
      </c>
      <c r="B161" s="106" t="s">
        <v>1199</v>
      </c>
      <c r="C161" s="102"/>
      <c r="D161" s="102"/>
      <c r="I161" s="102"/>
      <c r="J161" s="102"/>
      <c r="L161" s="103"/>
      <c r="R161" s="27">
        <v>1</v>
      </c>
      <c r="V161" s="267">
        <v>3</v>
      </c>
      <c r="X161" s="27" t="s">
        <v>1666</v>
      </c>
    </row>
    <row r="162" spans="1:24" x14ac:dyDescent="0.2">
      <c r="A162" s="266" t="s">
        <v>192</v>
      </c>
      <c r="B162" s="87" t="s">
        <v>366</v>
      </c>
      <c r="C162" s="102"/>
      <c r="D162" s="102"/>
      <c r="I162" s="102"/>
      <c r="J162" s="102"/>
      <c r="L162" s="103"/>
      <c r="R162" s="27">
        <v>1</v>
      </c>
      <c r="V162" s="267">
        <v>4</v>
      </c>
      <c r="X162" s="27" t="s">
        <v>1659</v>
      </c>
    </row>
    <row r="163" spans="1:24" x14ac:dyDescent="0.2">
      <c r="A163" s="266" t="s">
        <v>485</v>
      </c>
      <c r="B163" s="87" t="s">
        <v>524</v>
      </c>
      <c r="R163" s="27">
        <v>1</v>
      </c>
      <c r="V163" s="267">
        <v>6</v>
      </c>
      <c r="X163" s="27" t="s">
        <v>1659</v>
      </c>
    </row>
    <row r="164" spans="1:24" x14ac:dyDescent="0.2">
      <c r="A164" s="266" t="s">
        <v>816</v>
      </c>
      <c r="B164" s="87" t="s">
        <v>893</v>
      </c>
      <c r="R164" s="27">
        <v>2</v>
      </c>
      <c r="V164" s="267">
        <v>1</v>
      </c>
      <c r="X164" s="27" t="s">
        <v>1659</v>
      </c>
    </row>
    <row r="165" spans="1:24" x14ac:dyDescent="0.2">
      <c r="A165" s="266" t="s">
        <v>573</v>
      </c>
      <c r="B165" s="87" t="s">
        <v>620</v>
      </c>
      <c r="R165" s="27">
        <v>2</v>
      </c>
      <c r="V165" s="267">
        <v>1</v>
      </c>
      <c r="X165" s="27" t="s">
        <v>1659</v>
      </c>
    </row>
    <row r="166" spans="1:24" x14ac:dyDescent="0.2">
      <c r="A166" s="266" t="s">
        <v>591</v>
      </c>
      <c r="B166" s="87" t="s">
        <v>611</v>
      </c>
      <c r="C166" s="102"/>
      <c r="D166" s="102"/>
      <c r="I166" s="102"/>
      <c r="J166" s="102"/>
      <c r="L166" s="103"/>
      <c r="R166" s="27">
        <v>2</v>
      </c>
      <c r="V166" s="267">
        <v>1</v>
      </c>
      <c r="X166" s="27" t="s">
        <v>1659</v>
      </c>
    </row>
    <row r="167" spans="1:24" x14ac:dyDescent="0.2">
      <c r="A167" s="266" t="s">
        <v>1193</v>
      </c>
      <c r="B167" s="87" t="s">
        <v>1203</v>
      </c>
      <c r="R167" s="27">
        <v>2</v>
      </c>
      <c r="V167" s="267">
        <v>1</v>
      </c>
      <c r="X167" s="27" t="s">
        <v>1661</v>
      </c>
    </row>
    <row r="168" spans="1:24" x14ac:dyDescent="0.2">
      <c r="A168" s="266" t="s">
        <v>221</v>
      </c>
      <c r="B168" s="87" t="s">
        <v>694</v>
      </c>
      <c r="R168" s="27">
        <v>2</v>
      </c>
      <c r="V168" s="267">
        <v>1</v>
      </c>
      <c r="X168" s="27" t="s">
        <v>1659</v>
      </c>
    </row>
    <row r="169" spans="1:24" x14ac:dyDescent="0.2">
      <c r="A169" s="266" t="s">
        <v>834</v>
      </c>
      <c r="B169" s="106" t="s">
        <v>914</v>
      </c>
      <c r="C169" s="102"/>
      <c r="D169" s="102"/>
      <c r="I169" s="102"/>
      <c r="J169" s="102"/>
      <c r="L169" s="103"/>
      <c r="R169" s="27">
        <v>2</v>
      </c>
      <c r="V169" s="267">
        <v>2</v>
      </c>
      <c r="X169" s="27" t="s">
        <v>1659</v>
      </c>
    </row>
    <row r="170" spans="1:24" x14ac:dyDescent="0.2">
      <c r="A170" s="266" t="s">
        <v>487</v>
      </c>
      <c r="B170" s="106" t="s">
        <v>1200</v>
      </c>
      <c r="C170" s="102"/>
      <c r="D170" s="102"/>
      <c r="I170" s="102"/>
      <c r="J170" s="102"/>
      <c r="L170" s="103"/>
      <c r="R170" s="27">
        <v>2</v>
      </c>
      <c r="V170" s="267">
        <v>3</v>
      </c>
      <c r="X170" s="27" t="s">
        <v>1659</v>
      </c>
    </row>
    <row r="171" spans="1:24" x14ac:dyDescent="0.2">
      <c r="A171" s="266" t="s">
        <v>158</v>
      </c>
      <c r="B171" s="87" t="s">
        <v>370</v>
      </c>
      <c r="R171" s="27">
        <v>2</v>
      </c>
      <c r="V171" s="267">
        <v>3</v>
      </c>
      <c r="X171" s="27" t="s">
        <v>1659</v>
      </c>
    </row>
    <row r="172" spans="1:24" x14ac:dyDescent="0.2">
      <c r="A172" s="266" t="s">
        <v>193</v>
      </c>
      <c r="B172" s="87" t="s">
        <v>364</v>
      </c>
      <c r="R172" s="27">
        <v>2</v>
      </c>
      <c r="V172" s="267">
        <v>3</v>
      </c>
      <c r="X172" s="27" t="s">
        <v>1659</v>
      </c>
    </row>
    <row r="173" spans="1:24" x14ac:dyDescent="0.2">
      <c r="A173" s="283" t="s">
        <v>1145</v>
      </c>
      <c r="B173" s="87" t="s">
        <v>1148</v>
      </c>
      <c r="C173" s="102"/>
      <c r="D173" s="102"/>
      <c r="I173" s="102"/>
      <c r="J173" s="102"/>
      <c r="L173" s="103"/>
      <c r="R173" s="27">
        <v>2</v>
      </c>
      <c r="V173" s="267">
        <v>6</v>
      </c>
      <c r="X173" s="27" t="s">
        <v>1659</v>
      </c>
    </row>
    <row r="174" spans="1:24" x14ac:dyDescent="0.2">
      <c r="A174" s="266" t="s">
        <v>300</v>
      </c>
      <c r="B174" s="87" t="s">
        <v>503</v>
      </c>
      <c r="R174" s="27">
        <v>3</v>
      </c>
      <c r="V174" s="267">
        <v>1</v>
      </c>
      <c r="X174" s="27" t="s">
        <v>1661</v>
      </c>
    </row>
    <row r="175" spans="1:24" x14ac:dyDescent="0.2">
      <c r="A175" s="266" t="s">
        <v>689</v>
      </c>
      <c r="B175" s="87" t="s">
        <v>702</v>
      </c>
      <c r="C175" s="102"/>
      <c r="D175" s="102"/>
      <c r="I175" s="102"/>
      <c r="J175" s="102"/>
      <c r="L175" s="103"/>
      <c r="Q175" s="27">
        <v>1</v>
      </c>
      <c r="R175" s="27">
        <v>3</v>
      </c>
      <c r="U175" s="27">
        <v>1</v>
      </c>
      <c r="V175" s="267">
        <v>2</v>
      </c>
      <c r="X175" s="27" t="s">
        <v>1659</v>
      </c>
    </row>
    <row r="176" spans="1:24" x14ac:dyDescent="0.2">
      <c r="A176" s="266" t="s">
        <v>825</v>
      </c>
      <c r="B176" s="87" t="s">
        <v>907</v>
      </c>
      <c r="R176" s="27">
        <v>3</v>
      </c>
      <c r="V176" s="267">
        <v>4</v>
      </c>
      <c r="X176" s="27" t="s">
        <v>1659</v>
      </c>
    </row>
    <row r="177" spans="1:24" x14ac:dyDescent="0.2">
      <c r="A177" s="266" t="s">
        <v>560</v>
      </c>
      <c r="B177" s="87" t="s">
        <v>627</v>
      </c>
      <c r="R177" s="27">
        <v>3</v>
      </c>
      <c r="V177" s="267">
        <v>7</v>
      </c>
      <c r="X177" s="27" t="s">
        <v>1659</v>
      </c>
    </row>
    <row r="178" spans="1:24" x14ac:dyDescent="0.2">
      <c r="A178" s="266" t="s">
        <v>257</v>
      </c>
      <c r="B178" s="87" t="s">
        <v>661</v>
      </c>
      <c r="R178" s="27">
        <v>3</v>
      </c>
      <c r="V178" s="267">
        <v>7</v>
      </c>
      <c r="X178" s="27" t="s">
        <v>1659</v>
      </c>
    </row>
    <row r="179" spans="1:24" x14ac:dyDescent="0.2">
      <c r="A179" s="266" t="s">
        <v>299</v>
      </c>
      <c r="B179" s="87" t="s">
        <v>459</v>
      </c>
      <c r="R179" s="27">
        <v>3</v>
      </c>
      <c r="V179" s="267">
        <v>7</v>
      </c>
      <c r="X179" s="27" t="s">
        <v>1659</v>
      </c>
    </row>
    <row r="180" spans="1:24" x14ac:dyDescent="0.2">
      <c r="A180" s="266" t="s">
        <v>569</v>
      </c>
      <c r="B180" s="106" t="s">
        <v>634</v>
      </c>
      <c r="C180" s="102"/>
      <c r="D180" s="102"/>
      <c r="I180" s="102"/>
      <c r="J180" s="102"/>
      <c r="L180" s="103"/>
      <c r="R180" s="27">
        <v>4</v>
      </c>
      <c r="V180" s="267">
        <v>1</v>
      </c>
      <c r="X180" s="27" t="s">
        <v>1659</v>
      </c>
    </row>
    <row r="181" spans="1:24" x14ac:dyDescent="0.2">
      <c r="A181" s="266" t="s">
        <v>282</v>
      </c>
      <c r="B181" s="87" t="s">
        <v>446</v>
      </c>
      <c r="R181" s="27">
        <v>4</v>
      </c>
      <c r="V181" s="267">
        <v>1</v>
      </c>
      <c r="X181" s="27" t="s">
        <v>1662</v>
      </c>
    </row>
    <row r="182" spans="1:24" x14ac:dyDescent="0.2">
      <c r="A182" s="266" t="s">
        <v>157</v>
      </c>
      <c r="B182" s="87" t="s">
        <v>518</v>
      </c>
      <c r="R182" s="27">
        <v>4</v>
      </c>
      <c r="V182" s="267">
        <v>2</v>
      </c>
      <c r="X182" s="27" t="s">
        <v>1659</v>
      </c>
    </row>
    <row r="183" spans="1:24" x14ac:dyDescent="0.2">
      <c r="A183" s="266" t="s">
        <v>1083</v>
      </c>
      <c r="B183" s="87" t="s">
        <v>1202</v>
      </c>
      <c r="R183" s="27">
        <v>4</v>
      </c>
      <c r="V183" s="267">
        <v>2</v>
      </c>
      <c r="X183" s="27" t="s">
        <v>1666</v>
      </c>
    </row>
    <row r="184" spans="1:24" x14ac:dyDescent="0.2">
      <c r="A184" s="266" t="s">
        <v>164</v>
      </c>
      <c r="B184" s="87" t="s">
        <v>457</v>
      </c>
      <c r="Q184" s="27">
        <v>1</v>
      </c>
      <c r="R184" s="27">
        <v>4</v>
      </c>
      <c r="V184" s="267">
        <v>5</v>
      </c>
      <c r="X184" s="27" t="s">
        <v>1659</v>
      </c>
    </row>
    <row r="185" spans="1:24" x14ac:dyDescent="0.2">
      <c r="A185" s="266" t="s">
        <v>264</v>
      </c>
      <c r="B185" s="87" t="s">
        <v>631</v>
      </c>
      <c r="R185" s="27">
        <v>5</v>
      </c>
      <c r="V185" s="267">
        <v>1</v>
      </c>
      <c r="X185" s="27" t="s">
        <v>1659</v>
      </c>
    </row>
    <row r="186" spans="1:24" x14ac:dyDescent="0.2">
      <c r="A186" s="266" t="s">
        <v>198</v>
      </c>
      <c r="B186" s="87" t="s">
        <v>508</v>
      </c>
      <c r="R186" s="27">
        <v>5</v>
      </c>
      <c r="V186" s="267">
        <v>5</v>
      </c>
      <c r="X186" s="27" t="s">
        <v>1659</v>
      </c>
    </row>
    <row r="187" spans="1:24" x14ac:dyDescent="0.2">
      <c r="A187" s="266" t="s">
        <v>588</v>
      </c>
      <c r="B187" s="87" t="s">
        <v>680</v>
      </c>
      <c r="C187" s="102"/>
      <c r="D187" s="102"/>
      <c r="I187" s="102"/>
      <c r="J187" s="102"/>
      <c r="L187" s="103"/>
      <c r="R187" s="27">
        <v>5</v>
      </c>
      <c r="V187" s="267">
        <v>6</v>
      </c>
      <c r="X187" s="27" t="s">
        <v>1659</v>
      </c>
    </row>
    <row r="188" spans="1:24" x14ac:dyDescent="0.2">
      <c r="A188" s="266" t="s">
        <v>200</v>
      </c>
      <c r="B188" s="87" t="s">
        <v>735</v>
      </c>
      <c r="C188" s="102"/>
      <c r="D188" s="102"/>
      <c r="I188" s="102"/>
      <c r="J188" s="102"/>
      <c r="L188" s="103"/>
      <c r="R188" s="27">
        <v>5</v>
      </c>
      <c r="V188" s="267">
        <v>7</v>
      </c>
      <c r="X188" s="27" t="s">
        <v>1659</v>
      </c>
    </row>
    <row r="189" spans="1:24" x14ac:dyDescent="0.2">
      <c r="A189" s="266" t="s">
        <v>821</v>
      </c>
      <c r="B189" s="87" t="s">
        <v>925</v>
      </c>
      <c r="O189" s="27">
        <v>1</v>
      </c>
      <c r="V189" s="267">
        <v>4</v>
      </c>
      <c r="X189" s="27" t="s">
        <v>1659</v>
      </c>
    </row>
    <row r="190" spans="1:24" x14ac:dyDescent="0.2">
      <c r="A190" s="284" t="s">
        <v>1235</v>
      </c>
      <c r="B190" s="87" t="s">
        <v>1238</v>
      </c>
      <c r="V190" s="267">
        <v>1</v>
      </c>
      <c r="X190" s="27" t="s">
        <v>1659</v>
      </c>
    </row>
    <row r="191" spans="1:24" x14ac:dyDescent="0.2">
      <c r="A191" s="284" t="s">
        <v>1033</v>
      </c>
      <c r="B191" s="87" t="s">
        <v>1404</v>
      </c>
      <c r="V191" s="267">
        <v>2</v>
      </c>
      <c r="X191" s="27" t="s">
        <v>1659</v>
      </c>
    </row>
    <row r="192" spans="1:24" x14ac:dyDescent="0.2">
      <c r="A192" s="284" t="s">
        <v>1540</v>
      </c>
      <c r="B192" s="87" t="s">
        <v>1618</v>
      </c>
      <c r="V192" s="267">
        <v>1</v>
      </c>
      <c r="X192" s="27" t="s">
        <v>1659</v>
      </c>
    </row>
    <row r="193" spans="1:24" x14ac:dyDescent="0.2">
      <c r="A193" s="284" t="s">
        <v>406</v>
      </c>
      <c r="B193" s="87" t="s">
        <v>418</v>
      </c>
      <c r="V193" s="267">
        <v>3</v>
      </c>
      <c r="X193" s="27" t="s">
        <v>1659</v>
      </c>
    </row>
    <row r="194" spans="1:24" x14ac:dyDescent="0.2">
      <c r="A194" s="284" t="s">
        <v>1451</v>
      </c>
      <c r="B194" s="87" t="s">
        <v>1434</v>
      </c>
      <c r="V194" s="267">
        <v>1</v>
      </c>
      <c r="X194" s="27" t="s">
        <v>1659</v>
      </c>
    </row>
    <row r="195" spans="1:24" x14ac:dyDescent="0.2">
      <c r="A195" s="284" t="s">
        <v>790</v>
      </c>
      <c r="B195" s="87" t="s">
        <v>1423</v>
      </c>
      <c r="V195" s="267">
        <v>2</v>
      </c>
      <c r="X195" s="27" t="s">
        <v>1659</v>
      </c>
    </row>
    <row r="196" spans="1:24" x14ac:dyDescent="0.2">
      <c r="A196" s="284" t="s">
        <v>1541</v>
      </c>
      <c r="B196" s="87" t="s">
        <v>1619</v>
      </c>
      <c r="V196" s="267">
        <v>1</v>
      </c>
      <c r="X196" s="27" t="s">
        <v>1661</v>
      </c>
    </row>
    <row r="197" spans="1:24" x14ac:dyDescent="0.2">
      <c r="A197" s="284" t="s">
        <v>565</v>
      </c>
      <c r="B197" s="87" t="s">
        <v>624</v>
      </c>
      <c r="V197" s="267">
        <v>1</v>
      </c>
      <c r="X197" s="27" t="s">
        <v>1659</v>
      </c>
    </row>
    <row r="198" spans="1:24" x14ac:dyDescent="0.2">
      <c r="A198" s="284" t="s">
        <v>1076</v>
      </c>
      <c r="B198" s="87" t="s">
        <v>1119</v>
      </c>
      <c r="V198" s="267">
        <v>1</v>
      </c>
      <c r="X198" s="27" t="s">
        <v>1659</v>
      </c>
    </row>
    <row r="199" spans="1:24" x14ac:dyDescent="0.2">
      <c r="A199" s="284" t="s">
        <v>488</v>
      </c>
      <c r="B199" s="87" t="s">
        <v>530</v>
      </c>
      <c r="V199" s="267">
        <v>1</v>
      </c>
      <c r="X199" s="27" t="s">
        <v>1662</v>
      </c>
    </row>
    <row r="200" spans="1:24" x14ac:dyDescent="0.2">
      <c r="A200" s="284" t="s">
        <v>397</v>
      </c>
      <c r="B200" s="87" t="s">
        <v>379</v>
      </c>
      <c r="V200" s="267">
        <v>1</v>
      </c>
      <c r="X200" s="27" t="s">
        <v>1659</v>
      </c>
    </row>
    <row r="201" spans="1:24" x14ac:dyDescent="0.2">
      <c r="A201" s="284" t="s">
        <v>409</v>
      </c>
      <c r="B201" s="87" t="s">
        <v>423</v>
      </c>
      <c r="V201" s="267">
        <v>8</v>
      </c>
      <c r="X201" s="27" t="s">
        <v>1659</v>
      </c>
    </row>
    <row r="202" spans="1:24" x14ac:dyDescent="0.2">
      <c r="A202" s="284" t="s">
        <v>1453</v>
      </c>
      <c r="B202" s="87" t="s">
        <v>1436</v>
      </c>
      <c r="V202" s="267">
        <v>3</v>
      </c>
      <c r="X202" s="27" t="s">
        <v>1659</v>
      </c>
    </row>
    <row r="203" spans="1:24" x14ac:dyDescent="0.2">
      <c r="A203" s="284" t="s">
        <v>1063</v>
      </c>
      <c r="B203" s="87" t="s">
        <v>1073</v>
      </c>
      <c r="V203" s="267">
        <v>1</v>
      </c>
      <c r="X203" s="27" t="s">
        <v>1659</v>
      </c>
    </row>
    <row r="204" spans="1:24" x14ac:dyDescent="0.2">
      <c r="A204" s="284" t="s">
        <v>1225</v>
      </c>
      <c r="B204" s="87" t="s">
        <v>1230</v>
      </c>
      <c r="V204" s="267">
        <v>5</v>
      </c>
      <c r="X204" s="27" t="s">
        <v>1659</v>
      </c>
    </row>
    <row r="205" spans="1:24" x14ac:dyDescent="0.2">
      <c r="A205" s="284" t="s">
        <v>1450</v>
      </c>
      <c r="B205" s="87" t="s">
        <v>1432</v>
      </c>
      <c r="V205" s="267">
        <v>1</v>
      </c>
      <c r="X205" s="27" t="s">
        <v>1659</v>
      </c>
    </row>
    <row r="206" spans="1:24" x14ac:dyDescent="0.2">
      <c r="A206" s="284" t="s">
        <v>1543</v>
      </c>
      <c r="B206" s="87" t="s">
        <v>1620</v>
      </c>
      <c r="V206" s="267">
        <v>1</v>
      </c>
      <c r="X206" s="27" t="s">
        <v>1659</v>
      </c>
    </row>
    <row r="207" spans="1:24" x14ac:dyDescent="0.2">
      <c r="A207" s="284" t="s">
        <v>795</v>
      </c>
      <c r="B207" s="87" t="s">
        <v>800</v>
      </c>
      <c r="V207" s="267">
        <v>1</v>
      </c>
      <c r="X207" s="27" t="s">
        <v>1659</v>
      </c>
    </row>
    <row r="208" spans="1:24" x14ac:dyDescent="0.2">
      <c r="A208" s="284" t="s">
        <v>291</v>
      </c>
      <c r="B208" s="87" t="s">
        <v>426</v>
      </c>
      <c r="V208" s="267">
        <v>3</v>
      </c>
      <c r="X208" s="27" t="s">
        <v>1659</v>
      </c>
    </row>
    <row r="209" spans="1:24" x14ac:dyDescent="0.2">
      <c r="A209" s="284" t="s">
        <v>1064</v>
      </c>
      <c r="B209" s="87" t="s">
        <v>773</v>
      </c>
      <c r="V209" s="267">
        <v>1</v>
      </c>
      <c r="X209" s="27" t="s">
        <v>1661</v>
      </c>
    </row>
    <row r="210" spans="1:24" x14ac:dyDescent="0.2">
      <c r="A210" s="284" t="s">
        <v>669</v>
      </c>
      <c r="B210" s="87" t="s">
        <v>681</v>
      </c>
      <c r="V210" s="267">
        <v>1</v>
      </c>
      <c r="X210" s="27" t="s">
        <v>1662</v>
      </c>
    </row>
    <row r="211" spans="1:24" x14ac:dyDescent="0.2">
      <c r="A211" s="284" t="s">
        <v>1544</v>
      </c>
      <c r="B211" s="87" t="s">
        <v>1621</v>
      </c>
      <c r="V211" s="267">
        <v>1</v>
      </c>
      <c r="X211" s="27" t="s">
        <v>1659</v>
      </c>
    </row>
    <row r="212" spans="1:24" x14ac:dyDescent="0.2">
      <c r="A212" s="284" t="s">
        <v>671</v>
      </c>
      <c r="B212" s="87" t="s">
        <v>676</v>
      </c>
      <c r="V212" s="267">
        <v>2</v>
      </c>
    </row>
    <row r="213" spans="1:24" x14ac:dyDescent="0.2">
      <c r="A213" s="284" t="s">
        <v>497</v>
      </c>
      <c r="B213" s="87" t="s">
        <v>513</v>
      </c>
      <c r="V213" s="267">
        <v>1</v>
      </c>
    </row>
    <row r="214" spans="1:24" x14ac:dyDescent="0.2">
      <c r="A214" s="284" t="s">
        <v>1546</v>
      </c>
      <c r="B214" s="87" t="s">
        <v>1622</v>
      </c>
      <c r="V214" s="267">
        <v>3</v>
      </c>
      <c r="X214" s="27" t="s">
        <v>1659</v>
      </c>
    </row>
    <row r="215" spans="1:24" x14ac:dyDescent="0.2">
      <c r="A215" s="284" t="s">
        <v>499</v>
      </c>
      <c r="B215" s="87" t="s">
        <v>509</v>
      </c>
      <c r="V215" s="267">
        <v>1</v>
      </c>
      <c r="X215" s="27" t="s">
        <v>1659</v>
      </c>
    </row>
    <row r="216" spans="1:24" x14ac:dyDescent="0.2">
      <c r="A216" s="284" t="s">
        <v>199</v>
      </c>
      <c r="B216" s="87" t="s">
        <v>359</v>
      </c>
      <c r="V216" s="267">
        <v>1</v>
      </c>
      <c r="X216" s="27" t="s">
        <v>1659</v>
      </c>
    </row>
    <row r="217" spans="1:24" x14ac:dyDescent="0.2">
      <c r="A217" s="284" t="s">
        <v>1548</v>
      </c>
      <c r="B217" s="87" t="s">
        <v>1623</v>
      </c>
      <c r="V217" s="267">
        <v>1</v>
      </c>
      <c r="X217" s="27" t="s">
        <v>1672</v>
      </c>
    </row>
    <row r="218" spans="1:24" x14ac:dyDescent="0.2">
      <c r="A218" s="284" t="s">
        <v>590</v>
      </c>
      <c r="B218" s="87" t="s">
        <v>614</v>
      </c>
      <c r="V218" s="267">
        <v>1</v>
      </c>
      <c r="X218" s="27" t="s">
        <v>1659</v>
      </c>
    </row>
    <row r="219" spans="1:24" x14ac:dyDescent="0.2">
      <c r="A219" s="284" t="s">
        <v>1549</v>
      </c>
      <c r="B219" s="87" t="s">
        <v>1624</v>
      </c>
      <c r="V219" s="267">
        <v>1</v>
      </c>
      <c r="X219" s="27" t="s">
        <v>1659</v>
      </c>
    </row>
    <row r="220" spans="1:24" x14ac:dyDescent="0.2">
      <c r="A220" s="284" t="s">
        <v>1550</v>
      </c>
      <c r="B220" s="87" t="s">
        <v>1625</v>
      </c>
      <c r="V220" s="267">
        <v>1</v>
      </c>
      <c r="X220" s="27" t="s">
        <v>1659</v>
      </c>
    </row>
    <row r="221" spans="1:24" x14ac:dyDescent="0.2">
      <c r="A221" s="284" t="s">
        <v>166</v>
      </c>
      <c r="B221" s="87" t="s">
        <v>433</v>
      </c>
      <c r="V221" s="267">
        <v>1</v>
      </c>
      <c r="X221" s="27" t="s">
        <v>1659</v>
      </c>
    </row>
    <row r="222" spans="1:24" x14ac:dyDescent="0.2">
      <c r="A222" s="284" t="s">
        <v>309</v>
      </c>
      <c r="B222" s="87" t="s">
        <v>504</v>
      </c>
      <c r="V222" s="267">
        <v>1</v>
      </c>
      <c r="X222" s="27" t="s">
        <v>1659</v>
      </c>
    </row>
    <row r="223" spans="1:24" x14ac:dyDescent="0.2">
      <c r="A223" s="284" t="s">
        <v>203</v>
      </c>
      <c r="B223" s="87" t="s">
        <v>391</v>
      </c>
      <c r="V223" s="267">
        <v>3</v>
      </c>
      <c r="X223" s="27" t="s">
        <v>1659</v>
      </c>
    </row>
    <row r="224" spans="1:24" x14ac:dyDescent="0.2">
      <c r="A224" s="284" t="s">
        <v>413</v>
      </c>
      <c r="B224" s="87" t="s">
        <v>434</v>
      </c>
      <c r="V224" s="267">
        <v>1</v>
      </c>
      <c r="X224" s="27" t="s">
        <v>1659</v>
      </c>
    </row>
    <row r="225" spans="1:24" x14ac:dyDescent="0.2">
      <c r="A225" s="284" t="s">
        <v>839</v>
      </c>
      <c r="B225" s="87" t="s">
        <v>897</v>
      </c>
      <c r="V225" s="267">
        <v>1</v>
      </c>
      <c r="X225" s="27" t="s">
        <v>1659</v>
      </c>
    </row>
    <row r="226" spans="1:24" x14ac:dyDescent="0.2">
      <c r="A226" s="284" t="s">
        <v>1551</v>
      </c>
      <c r="B226" s="87" t="s">
        <v>1626</v>
      </c>
      <c r="V226" s="267">
        <v>1</v>
      </c>
      <c r="X226" s="27" t="s">
        <v>1659</v>
      </c>
    </row>
    <row r="227" spans="1:24" x14ac:dyDescent="0.2">
      <c r="A227" s="285" t="s">
        <v>1452</v>
      </c>
      <c r="B227" s="270" t="s">
        <v>1435</v>
      </c>
      <c r="C227" s="275"/>
      <c r="D227" s="275"/>
      <c r="E227" s="276"/>
      <c r="F227" s="276"/>
      <c r="G227" s="276"/>
      <c r="H227" s="276"/>
      <c r="I227" s="275"/>
      <c r="J227" s="275"/>
      <c r="K227" s="276"/>
      <c r="L227" s="275"/>
      <c r="M227" s="275"/>
      <c r="N227" s="276"/>
      <c r="O227" s="276"/>
      <c r="P227" s="275"/>
      <c r="Q227" s="276"/>
      <c r="R227" s="276"/>
      <c r="S227" s="275"/>
      <c r="T227" s="275"/>
      <c r="U227" s="276"/>
      <c r="V227" s="277">
        <v>1</v>
      </c>
      <c r="X227" s="27" t="s">
        <v>1659</v>
      </c>
    </row>
    <row r="228" spans="1:24" s="86" customFormat="1" x14ac:dyDescent="0.2">
      <c r="A228" s="86" t="s">
        <v>1411</v>
      </c>
      <c r="B228" s="88"/>
      <c r="C228" s="89"/>
      <c r="D228" s="89"/>
      <c r="E228" s="90">
        <f>COUNT(E50:E227)</f>
        <v>5</v>
      </c>
      <c r="F228" s="90">
        <f t="shared" ref="F228:V228" si="2">COUNT(F50:F227)</f>
        <v>4</v>
      </c>
      <c r="G228" s="90">
        <f t="shared" si="2"/>
        <v>4</v>
      </c>
      <c r="H228" s="90">
        <f t="shared" si="2"/>
        <v>3</v>
      </c>
      <c r="I228" s="89"/>
      <c r="J228" s="89"/>
      <c r="K228" s="90">
        <f t="shared" si="2"/>
        <v>14</v>
      </c>
      <c r="L228" s="89"/>
      <c r="M228" s="89"/>
      <c r="N228" s="90">
        <f t="shared" si="2"/>
        <v>3</v>
      </c>
      <c r="O228" s="90">
        <f t="shared" si="2"/>
        <v>69</v>
      </c>
      <c r="P228" s="89"/>
      <c r="Q228" s="90">
        <f t="shared" si="2"/>
        <v>5</v>
      </c>
      <c r="R228" s="90">
        <f t="shared" si="2"/>
        <v>130</v>
      </c>
      <c r="S228" s="89"/>
      <c r="T228" s="89"/>
      <c r="U228" s="90">
        <f t="shared" si="2"/>
        <v>4</v>
      </c>
      <c r="V228" s="90">
        <f t="shared" si="2"/>
        <v>143</v>
      </c>
      <c r="W228" s="90"/>
      <c r="X228" s="90"/>
    </row>
    <row r="231" spans="1:24" x14ac:dyDescent="0.2">
      <c r="A231" s="86" t="s">
        <v>1396</v>
      </c>
    </row>
    <row r="232" spans="1:24" x14ac:dyDescent="0.2">
      <c r="A232" s="278" t="s">
        <v>277</v>
      </c>
      <c r="B232" s="279" t="s">
        <v>654</v>
      </c>
      <c r="C232" s="261"/>
      <c r="D232" s="261"/>
      <c r="E232" s="280"/>
      <c r="F232" s="280"/>
      <c r="G232" s="280"/>
      <c r="H232" s="280"/>
      <c r="I232" s="261"/>
      <c r="J232" s="261"/>
      <c r="K232" s="264"/>
      <c r="L232" s="262"/>
      <c r="M232" s="263"/>
      <c r="N232" s="264"/>
      <c r="O232" s="264">
        <v>1</v>
      </c>
      <c r="P232" s="263"/>
      <c r="Q232" s="264"/>
      <c r="R232" s="264"/>
      <c r="S232" s="263"/>
      <c r="T232" s="263"/>
      <c r="U232" s="264"/>
      <c r="V232" s="281"/>
    </row>
    <row r="233" spans="1:24" x14ac:dyDescent="0.2">
      <c r="A233" s="393" t="s">
        <v>263</v>
      </c>
      <c r="B233" s="106" t="s">
        <v>496</v>
      </c>
      <c r="C233" s="102"/>
      <c r="D233" s="102"/>
      <c r="E233" s="100"/>
      <c r="F233" s="100"/>
      <c r="G233" s="100"/>
      <c r="H233" s="100"/>
      <c r="I233" s="102"/>
      <c r="J233" s="102"/>
      <c r="L233" s="103"/>
      <c r="O233" s="27">
        <v>2</v>
      </c>
      <c r="V233" s="267"/>
    </row>
    <row r="234" spans="1:24" x14ac:dyDescent="0.2">
      <c r="A234" s="393" t="s">
        <v>501</v>
      </c>
      <c r="B234" s="106" t="s">
        <v>511</v>
      </c>
      <c r="C234" s="102"/>
      <c r="D234" s="102"/>
      <c r="E234" s="100"/>
      <c r="F234" s="100"/>
      <c r="G234" s="100"/>
      <c r="H234" s="100"/>
      <c r="I234" s="102"/>
      <c r="J234" s="102"/>
      <c r="L234" s="103"/>
      <c r="O234" s="27">
        <v>4</v>
      </c>
      <c r="R234" s="27">
        <v>1</v>
      </c>
      <c r="V234" s="267"/>
    </row>
    <row r="235" spans="1:24" x14ac:dyDescent="0.2">
      <c r="A235" s="266" t="s">
        <v>1197</v>
      </c>
      <c r="B235" s="87" t="s">
        <v>1205</v>
      </c>
      <c r="R235" s="27">
        <v>1</v>
      </c>
      <c r="V235" s="267"/>
    </row>
    <row r="236" spans="1:24" x14ac:dyDescent="0.2">
      <c r="A236" s="393" t="s">
        <v>564</v>
      </c>
      <c r="B236" s="106" t="s">
        <v>543</v>
      </c>
      <c r="C236" s="102"/>
      <c r="D236" s="102"/>
      <c r="E236" s="100"/>
      <c r="F236" s="100"/>
      <c r="G236" s="100"/>
      <c r="H236" s="100"/>
      <c r="I236" s="102"/>
      <c r="J236" s="102"/>
      <c r="L236" s="103"/>
      <c r="R236" s="27">
        <v>1</v>
      </c>
      <c r="V236" s="267"/>
    </row>
    <row r="237" spans="1:24" x14ac:dyDescent="0.2">
      <c r="A237" s="393" t="s">
        <v>987</v>
      </c>
      <c r="B237" s="87" t="s">
        <v>988</v>
      </c>
      <c r="R237" s="27">
        <v>1</v>
      </c>
      <c r="V237" s="267"/>
    </row>
    <row r="238" spans="1:24" x14ac:dyDescent="0.2">
      <c r="A238" s="393" t="s">
        <v>1017</v>
      </c>
      <c r="B238" s="106" t="s">
        <v>1092</v>
      </c>
      <c r="C238" s="102"/>
      <c r="D238" s="102"/>
      <c r="E238" s="100"/>
      <c r="F238" s="100"/>
      <c r="G238" s="100"/>
      <c r="H238" s="100"/>
      <c r="I238" s="102"/>
      <c r="J238" s="102"/>
      <c r="L238" s="103"/>
      <c r="R238" s="27">
        <v>2</v>
      </c>
      <c r="V238" s="267"/>
    </row>
    <row r="239" spans="1:24" x14ac:dyDescent="0.2">
      <c r="A239" s="393" t="s">
        <v>150</v>
      </c>
      <c r="B239" s="106" t="s">
        <v>386</v>
      </c>
      <c r="C239" s="102"/>
      <c r="D239" s="102"/>
      <c r="E239" s="100"/>
      <c r="F239" s="100">
        <v>1</v>
      </c>
      <c r="G239" s="100">
        <v>1</v>
      </c>
      <c r="H239" s="100">
        <v>1</v>
      </c>
      <c r="I239" s="102"/>
      <c r="J239" s="102"/>
      <c r="K239" s="27">
        <v>2</v>
      </c>
      <c r="L239" s="103"/>
      <c r="O239" s="27">
        <v>4</v>
      </c>
      <c r="R239" s="27">
        <v>2</v>
      </c>
      <c r="U239" s="27">
        <v>1</v>
      </c>
      <c r="V239" s="267"/>
    </row>
    <row r="240" spans="1:24" x14ac:dyDescent="0.2">
      <c r="A240" s="393" t="s">
        <v>48</v>
      </c>
      <c r="B240" s="106" t="s">
        <v>387</v>
      </c>
      <c r="C240" s="102"/>
      <c r="D240" s="102"/>
      <c r="E240" s="100"/>
      <c r="F240" s="100"/>
      <c r="G240" s="100"/>
      <c r="H240" s="100"/>
      <c r="I240" s="102"/>
      <c r="J240" s="102"/>
      <c r="K240" s="27">
        <v>3</v>
      </c>
      <c r="L240" s="103"/>
      <c r="O240" s="27">
        <v>6</v>
      </c>
      <c r="R240" s="27">
        <v>3</v>
      </c>
      <c r="V240" s="267">
        <v>2</v>
      </c>
    </row>
    <row r="241" spans="1:22" x14ac:dyDescent="0.2">
      <c r="A241" s="393" t="s">
        <v>50</v>
      </c>
      <c r="B241" s="106" t="s">
        <v>51</v>
      </c>
      <c r="C241" s="102"/>
      <c r="D241" s="102"/>
      <c r="E241" s="100"/>
      <c r="F241" s="100"/>
      <c r="G241" s="100"/>
      <c r="H241" s="100"/>
      <c r="I241" s="102"/>
      <c r="J241" s="102"/>
      <c r="K241" s="27">
        <v>4</v>
      </c>
      <c r="L241" s="103"/>
      <c r="N241" s="27">
        <v>1</v>
      </c>
      <c r="O241" s="27">
        <v>7</v>
      </c>
      <c r="R241" s="27">
        <v>1</v>
      </c>
      <c r="V241" s="267">
        <v>2</v>
      </c>
    </row>
    <row r="242" spans="1:22" x14ac:dyDescent="0.2">
      <c r="A242" s="393" t="s">
        <v>484</v>
      </c>
      <c r="B242" s="106" t="s">
        <v>523</v>
      </c>
      <c r="C242" s="102"/>
      <c r="D242" s="102"/>
      <c r="E242" s="100"/>
      <c r="F242" s="100"/>
      <c r="G242" s="100"/>
      <c r="H242" s="100"/>
      <c r="I242" s="102"/>
      <c r="J242" s="102"/>
      <c r="L242" s="103"/>
      <c r="O242" s="27">
        <v>1</v>
      </c>
      <c r="R242" s="27">
        <v>1</v>
      </c>
      <c r="V242" s="267">
        <v>2</v>
      </c>
    </row>
    <row r="243" spans="1:22" x14ac:dyDescent="0.2">
      <c r="A243" s="393" t="s">
        <v>53</v>
      </c>
      <c r="B243" s="106" t="s">
        <v>464</v>
      </c>
      <c r="C243" s="102"/>
      <c r="D243" s="102"/>
      <c r="E243" s="100"/>
      <c r="F243" s="100"/>
      <c r="G243" s="100"/>
      <c r="H243" s="100"/>
      <c r="I243" s="102"/>
      <c r="J243" s="102"/>
      <c r="L243" s="103"/>
      <c r="O243" s="27">
        <v>2</v>
      </c>
      <c r="R243" s="27">
        <v>2</v>
      </c>
      <c r="V243" s="267">
        <v>1</v>
      </c>
    </row>
    <row r="244" spans="1:22" x14ac:dyDescent="0.2">
      <c r="A244" s="393" t="s">
        <v>985</v>
      </c>
      <c r="B244" s="106" t="s">
        <v>990</v>
      </c>
      <c r="C244" s="102"/>
      <c r="D244" s="102"/>
      <c r="E244" s="100"/>
      <c r="F244" s="100"/>
      <c r="G244" s="100"/>
      <c r="H244" s="100"/>
      <c r="I244" s="102"/>
      <c r="J244" s="102"/>
      <c r="L244" s="103"/>
      <c r="R244" s="27">
        <v>1</v>
      </c>
      <c r="V244" s="267">
        <v>1</v>
      </c>
    </row>
    <row r="245" spans="1:22" x14ac:dyDescent="0.2">
      <c r="A245" s="393" t="s">
        <v>667</v>
      </c>
      <c r="B245" s="106" t="s">
        <v>674</v>
      </c>
      <c r="C245" s="102"/>
      <c r="D245" s="102"/>
      <c r="E245" s="100"/>
      <c r="F245" s="100"/>
      <c r="G245" s="100"/>
      <c r="H245" s="100"/>
      <c r="I245" s="102"/>
      <c r="J245" s="102"/>
      <c r="L245" s="103"/>
      <c r="R245" s="27">
        <v>1</v>
      </c>
      <c r="V245" s="267">
        <v>3</v>
      </c>
    </row>
    <row r="246" spans="1:22" x14ac:dyDescent="0.2">
      <c r="A246" s="393" t="s">
        <v>558</v>
      </c>
      <c r="B246" s="106" t="s">
        <v>650</v>
      </c>
      <c r="C246" s="102"/>
      <c r="D246" s="102"/>
      <c r="E246" s="100"/>
      <c r="F246" s="100"/>
      <c r="G246" s="100"/>
      <c r="H246" s="100"/>
      <c r="I246" s="102"/>
      <c r="J246" s="102"/>
      <c r="L246" s="103"/>
      <c r="R246" s="27">
        <v>2</v>
      </c>
      <c r="V246" s="267">
        <v>1</v>
      </c>
    </row>
    <row r="247" spans="1:22" x14ac:dyDescent="0.2">
      <c r="A247" s="393" t="s">
        <v>52</v>
      </c>
      <c r="B247" s="106" t="s">
        <v>383</v>
      </c>
      <c r="C247" s="102"/>
      <c r="D247" s="102"/>
      <c r="E247" s="100"/>
      <c r="F247" s="100"/>
      <c r="G247" s="100"/>
      <c r="H247" s="100"/>
      <c r="I247" s="102"/>
      <c r="J247" s="102"/>
      <c r="L247" s="103"/>
      <c r="R247" s="27">
        <v>2</v>
      </c>
      <c r="V247" s="267">
        <v>1</v>
      </c>
    </row>
    <row r="248" spans="1:22" x14ac:dyDescent="0.2">
      <c r="A248" s="393" t="s">
        <v>842</v>
      </c>
      <c r="B248" s="106" t="s">
        <v>921</v>
      </c>
      <c r="C248" s="102"/>
      <c r="D248" s="102"/>
      <c r="E248" s="100"/>
      <c r="F248" s="100"/>
      <c r="G248" s="100"/>
      <c r="H248" s="100"/>
      <c r="I248" s="102"/>
      <c r="J248" s="102"/>
      <c r="L248" s="103"/>
      <c r="R248" s="27">
        <v>4</v>
      </c>
      <c r="V248" s="267">
        <v>3</v>
      </c>
    </row>
    <row r="249" spans="1:22" x14ac:dyDescent="0.2">
      <c r="A249" s="393" t="s">
        <v>981</v>
      </c>
      <c r="B249" s="106" t="s">
        <v>942</v>
      </c>
      <c r="C249" s="102"/>
      <c r="D249" s="102"/>
      <c r="E249" s="100"/>
      <c r="F249" s="100"/>
      <c r="G249" s="100"/>
      <c r="H249" s="100"/>
      <c r="I249" s="102"/>
      <c r="J249" s="102"/>
      <c r="L249" s="103"/>
      <c r="R249" s="27">
        <v>4</v>
      </c>
      <c r="V249" s="267">
        <v>4</v>
      </c>
    </row>
    <row r="250" spans="1:22" x14ac:dyDescent="0.2">
      <c r="A250" s="266" t="s">
        <v>55</v>
      </c>
      <c r="B250" s="87" t="s">
        <v>388</v>
      </c>
      <c r="R250" s="27">
        <v>5</v>
      </c>
      <c r="V250" s="267">
        <v>7</v>
      </c>
    </row>
    <row r="251" spans="1:22" x14ac:dyDescent="0.2">
      <c r="A251" s="393" t="s">
        <v>494</v>
      </c>
      <c r="B251" s="87" t="s">
        <v>516</v>
      </c>
      <c r="C251" s="102"/>
      <c r="D251" s="102"/>
      <c r="E251" s="100"/>
      <c r="F251" s="100"/>
      <c r="G251" s="100"/>
      <c r="H251" s="100"/>
      <c r="I251" s="102"/>
      <c r="J251" s="102"/>
      <c r="L251" s="103"/>
      <c r="O251" s="27">
        <v>1</v>
      </c>
      <c r="V251" s="267">
        <v>1</v>
      </c>
    </row>
    <row r="252" spans="1:22" x14ac:dyDescent="0.2">
      <c r="A252" s="393" t="s">
        <v>172</v>
      </c>
      <c r="B252" s="106" t="s">
        <v>385</v>
      </c>
      <c r="C252" s="102"/>
      <c r="D252" s="102"/>
      <c r="E252" s="100"/>
      <c r="F252" s="100"/>
      <c r="G252" s="100"/>
      <c r="H252" s="100"/>
      <c r="I252" s="102"/>
      <c r="J252" s="102"/>
      <c r="L252" s="103"/>
      <c r="O252" s="27">
        <v>3</v>
      </c>
      <c r="V252" s="267">
        <v>2</v>
      </c>
    </row>
    <row r="253" spans="1:22" x14ac:dyDescent="0.2">
      <c r="A253" s="393" t="s">
        <v>223</v>
      </c>
      <c r="B253" s="106" t="s">
        <v>645</v>
      </c>
      <c r="C253" s="102"/>
      <c r="D253" s="102"/>
      <c r="E253" s="100"/>
      <c r="F253" s="100"/>
      <c r="G253" s="100"/>
      <c r="H253" s="100"/>
      <c r="I253" s="102"/>
      <c r="J253" s="102"/>
      <c r="L253" s="103"/>
      <c r="O253" s="27">
        <v>1</v>
      </c>
      <c r="V253" s="267">
        <v>3</v>
      </c>
    </row>
    <row r="254" spans="1:22" x14ac:dyDescent="0.2">
      <c r="A254" s="266" t="s">
        <v>1532</v>
      </c>
      <c r="B254" s="87" t="s">
        <v>1333</v>
      </c>
      <c r="V254" s="267">
        <v>2</v>
      </c>
    </row>
    <row r="255" spans="1:22" x14ac:dyDescent="0.2">
      <c r="A255" s="266" t="s">
        <v>1190</v>
      </c>
      <c r="B255" s="87" t="s">
        <v>1191</v>
      </c>
      <c r="V255" s="267">
        <v>1</v>
      </c>
    </row>
    <row r="256" spans="1:22" x14ac:dyDescent="0.2">
      <c r="A256" s="266" t="s">
        <v>561</v>
      </c>
      <c r="B256" s="87" t="s">
        <v>648</v>
      </c>
      <c r="V256" s="267">
        <v>1</v>
      </c>
    </row>
    <row r="257" spans="1:24" x14ac:dyDescent="0.2">
      <c r="A257" s="266" t="s">
        <v>831</v>
      </c>
      <c r="B257" s="87" t="s">
        <v>919</v>
      </c>
      <c r="V257" s="267">
        <v>1</v>
      </c>
    </row>
    <row r="258" spans="1:24" x14ac:dyDescent="0.2">
      <c r="A258" s="266" t="s">
        <v>1019</v>
      </c>
      <c r="B258" s="87" t="s">
        <v>1109</v>
      </c>
      <c r="V258" s="267">
        <v>1</v>
      </c>
    </row>
    <row r="259" spans="1:24" x14ac:dyDescent="0.2">
      <c r="A259" s="266" t="s">
        <v>1542</v>
      </c>
      <c r="B259" s="87" t="s">
        <v>1708</v>
      </c>
      <c r="V259" s="267">
        <v>1</v>
      </c>
    </row>
    <row r="260" spans="1:24" x14ac:dyDescent="0.2">
      <c r="A260" s="266" t="s">
        <v>566</v>
      </c>
      <c r="B260" s="87" t="s">
        <v>1706</v>
      </c>
      <c r="V260" s="267">
        <v>1</v>
      </c>
    </row>
    <row r="261" spans="1:24" x14ac:dyDescent="0.2">
      <c r="A261" s="266" t="s">
        <v>1020</v>
      </c>
      <c r="B261" s="87" t="s">
        <v>1108</v>
      </c>
      <c r="V261" s="267">
        <v>2</v>
      </c>
    </row>
    <row r="262" spans="1:24" x14ac:dyDescent="0.2">
      <c r="A262" s="266" t="s">
        <v>1360</v>
      </c>
      <c r="B262" s="87" t="s">
        <v>1373</v>
      </c>
      <c r="V262" s="267">
        <v>1</v>
      </c>
    </row>
    <row r="263" spans="1:24" x14ac:dyDescent="0.2">
      <c r="A263" s="266" t="s">
        <v>1213</v>
      </c>
      <c r="B263" s="87" t="s">
        <v>1322</v>
      </c>
      <c r="V263" s="267">
        <v>1</v>
      </c>
    </row>
    <row r="264" spans="1:24" x14ac:dyDescent="0.2">
      <c r="A264" s="266" t="s">
        <v>1004</v>
      </c>
      <c r="B264" s="87" t="s">
        <v>1009</v>
      </c>
      <c r="V264" s="267">
        <v>2</v>
      </c>
    </row>
    <row r="265" spans="1:24" x14ac:dyDescent="0.2">
      <c r="A265" s="266" t="s">
        <v>1079</v>
      </c>
      <c r="B265" s="87" t="s">
        <v>1118</v>
      </c>
      <c r="V265" s="267">
        <v>1</v>
      </c>
    </row>
    <row r="266" spans="1:24" x14ac:dyDescent="0.2">
      <c r="A266" s="266" t="s">
        <v>1545</v>
      </c>
      <c r="B266" s="87" t="s">
        <v>1709</v>
      </c>
      <c r="V266" s="267">
        <v>2</v>
      </c>
    </row>
    <row r="267" spans="1:24" x14ac:dyDescent="0.2">
      <c r="A267" s="266" t="s">
        <v>1002</v>
      </c>
      <c r="B267" s="87" t="s">
        <v>1505</v>
      </c>
      <c r="V267" s="267">
        <v>1</v>
      </c>
    </row>
    <row r="268" spans="1:24" x14ac:dyDescent="0.2">
      <c r="A268" s="266" t="s">
        <v>56</v>
      </c>
      <c r="B268" s="87" t="s">
        <v>544</v>
      </c>
      <c r="V268" s="267">
        <v>1</v>
      </c>
    </row>
    <row r="269" spans="1:24" x14ac:dyDescent="0.2">
      <c r="A269" s="266" t="s">
        <v>1547</v>
      </c>
      <c r="B269" s="87" t="s">
        <v>1707</v>
      </c>
      <c r="V269" s="267">
        <v>1</v>
      </c>
    </row>
    <row r="270" spans="1:24" x14ac:dyDescent="0.2">
      <c r="A270" s="266" t="s">
        <v>1001</v>
      </c>
      <c r="B270" s="87" t="s">
        <v>1007</v>
      </c>
      <c r="V270" s="267">
        <v>1</v>
      </c>
    </row>
    <row r="271" spans="1:24" x14ac:dyDescent="0.2">
      <c r="A271" s="269" t="s">
        <v>1024</v>
      </c>
      <c r="B271" s="270" t="s">
        <v>1511</v>
      </c>
      <c r="C271" s="275"/>
      <c r="D271" s="275"/>
      <c r="E271" s="276"/>
      <c r="F271" s="276"/>
      <c r="G271" s="276"/>
      <c r="H271" s="276"/>
      <c r="I271" s="275"/>
      <c r="J271" s="275"/>
      <c r="K271" s="276"/>
      <c r="L271" s="275"/>
      <c r="M271" s="275"/>
      <c r="N271" s="276"/>
      <c r="O271" s="276"/>
      <c r="P271" s="275"/>
      <c r="Q271" s="276"/>
      <c r="R271" s="276"/>
      <c r="S271" s="275"/>
      <c r="T271" s="275"/>
      <c r="U271" s="276"/>
      <c r="V271" s="277">
        <v>1</v>
      </c>
    </row>
    <row r="272" spans="1:24" s="86" customFormat="1" x14ac:dyDescent="0.2">
      <c r="A272" s="86" t="s">
        <v>1411</v>
      </c>
      <c r="B272" s="88"/>
      <c r="C272" s="89"/>
      <c r="D272" s="89"/>
      <c r="E272" s="90">
        <f>COUNT(E232:E271)</f>
        <v>0</v>
      </c>
      <c r="F272" s="90">
        <f t="shared" ref="F272:V272" si="3">COUNT(F232:F271)</f>
        <v>1</v>
      </c>
      <c r="G272" s="90">
        <f t="shared" si="3"/>
        <v>1</v>
      </c>
      <c r="H272" s="90">
        <f t="shared" si="3"/>
        <v>1</v>
      </c>
      <c r="I272" s="89"/>
      <c r="J272" s="89"/>
      <c r="K272" s="90">
        <f t="shared" si="3"/>
        <v>3</v>
      </c>
      <c r="L272" s="89"/>
      <c r="M272" s="89"/>
      <c r="N272" s="90">
        <f t="shared" si="3"/>
        <v>1</v>
      </c>
      <c r="O272" s="90">
        <f t="shared" si="3"/>
        <v>11</v>
      </c>
      <c r="P272" s="89"/>
      <c r="Q272" s="90">
        <f t="shared" si="3"/>
        <v>0</v>
      </c>
      <c r="R272" s="90">
        <f t="shared" si="3"/>
        <v>17</v>
      </c>
      <c r="S272" s="89"/>
      <c r="T272" s="89"/>
      <c r="U272" s="90">
        <f t="shared" si="3"/>
        <v>1</v>
      </c>
      <c r="V272" s="90">
        <f t="shared" si="3"/>
        <v>32</v>
      </c>
      <c r="W272" s="90"/>
      <c r="X272" s="90"/>
    </row>
  </sheetData>
  <sortState ref="A239:AMG243">
    <sortCondition ref="K239:K243"/>
  </sortState>
  <pageMargins left="0" right="0" top="0.39409448818897641" bottom="0.39409448818897641" header="0" footer="0"/>
  <pageSetup orientation="portrait" horizontalDpi="1200" verticalDpi="1200" r:id="rId1"/>
  <headerFooter>
    <oddHeader>&amp;C&amp;A</oddHeader>
    <oddFooter>&amp;CPagina &amp;P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D261"/>
  <sheetViews>
    <sheetView zoomScale="70" zoomScaleNormal="70" workbookViewId="0">
      <selection activeCell="AC215" sqref="AC215"/>
    </sheetView>
  </sheetViews>
  <sheetFormatPr defaultColWidth="9" defaultRowHeight="15" x14ac:dyDescent="0.2"/>
  <cols>
    <col min="1" max="1" width="32" style="29" customWidth="1"/>
    <col min="2" max="2" width="33.125" style="56" customWidth="1"/>
    <col min="3" max="5" width="6.125" style="48" customWidth="1"/>
    <col min="6" max="6" width="6.125" style="47" customWidth="1"/>
    <col min="7" max="7" width="6.125" style="48" customWidth="1"/>
    <col min="8" max="8" width="6.125" style="47" customWidth="1"/>
    <col min="9" max="9" width="6.125" style="48" customWidth="1"/>
    <col min="10" max="10" width="6.125" style="47" customWidth="1"/>
    <col min="11" max="12" width="6.125" style="48" customWidth="1"/>
    <col min="13" max="14" width="6.125" style="47" customWidth="1"/>
    <col min="15" max="15" width="6.125" style="48" customWidth="1"/>
    <col min="16" max="17" width="6.125" style="47" customWidth="1"/>
    <col min="18" max="18" width="6.125" style="48" customWidth="1"/>
    <col min="19" max="19" width="7.125" style="48" customWidth="1"/>
    <col min="20" max="25" width="7.125" style="47" customWidth="1"/>
    <col min="26" max="26" width="19.875" style="47" bestFit="1" customWidth="1"/>
    <col min="27" max="28" width="7.125" style="47" customWidth="1"/>
    <col min="29" max="1026" width="10.75" style="29" customWidth="1"/>
    <col min="1027" max="16384" width="9" style="29"/>
  </cols>
  <sheetData>
    <row r="1" spans="1:1018" ht="15.75" x14ac:dyDescent="0.25">
      <c r="A1" s="29" t="s">
        <v>1390</v>
      </c>
      <c r="B1" s="28"/>
    </row>
    <row r="2" spans="1:1018" ht="15.75" x14ac:dyDescent="0.25">
      <c r="A2" s="28" t="s">
        <v>1296</v>
      </c>
      <c r="B2" s="28"/>
    </row>
    <row r="4" spans="1:1018" s="28" customFormat="1" ht="15.75" x14ac:dyDescent="0.25">
      <c r="A4" s="28" t="s">
        <v>1414</v>
      </c>
      <c r="B4" s="49"/>
      <c r="C4" s="51">
        <v>2005</v>
      </c>
      <c r="D4" s="51">
        <v>2006</v>
      </c>
      <c r="E4" s="51">
        <v>2007</v>
      </c>
      <c r="F4" s="50">
        <v>2008</v>
      </c>
      <c r="G4" s="51">
        <v>2009</v>
      </c>
      <c r="H4" s="50">
        <v>2010</v>
      </c>
      <c r="I4" s="51">
        <v>2011</v>
      </c>
      <c r="J4" s="50">
        <v>2012</v>
      </c>
      <c r="K4" s="51">
        <v>2013</v>
      </c>
      <c r="L4" s="51">
        <v>2014</v>
      </c>
      <c r="M4" s="50">
        <v>2015</v>
      </c>
      <c r="N4" s="50">
        <v>2015</v>
      </c>
      <c r="O4" s="51">
        <v>2016</v>
      </c>
      <c r="P4" s="50">
        <v>2017</v>
      </c>
      <c r="Q4" s="50">
        <v>2017</v>
      </c>
      <c r="R4" s="51">
        <v>2018</v>
      </c>
      <c r="S4" s="51">
        <v>2019</v>
      </c>
      <c r="T4" s="8">
        <v>2020</v>
      </c>
      <c r="U4" s="8">
        <v>2020</v>
      </c>
      <c r="V4" s="50"/>
      <c r="W4" s="50"/>
      <c r="X4" s="50"/>
      <c r="Y4" s="50"/>
      <c r="Z4" s="50"/>
      <c r="AA4" s="50"/>
      <c r="AB4" s="50"/>
    </row>
    <row r="5" spans="1:1018" s="49" customFormat="1" x14ac:dyDescent="0.2">
      <c r="A5" s="148" t="s">
        <v>1415</v>
      </c>
      <c r="B5" s="164"/>
      <c r="C5" s="165"/>
      <c r="D5" s="165"/>
      <c r="E5" s="165"/>
      <c r="F5" s="166"/>
      <c r="G5" s="165"/>
      <c r="H5" s="166"/>
      <c r="I5" s="165"/>
      <c r="J5" s="166"/>
      <c r="K5" s="165"/>
      <c r="L5" s="165"/>
      <c r="M5" s="167" t="s">
        <v>314</v>
      </c>
      <c r="N5" s="167" t="s">
        <v>814</v>
      </c>
      <c r="O5" s="165"/>
      <c r="P5" s="166" t="s">
        <v>314</v>
      </c>
      <c r="Q5" s="166" t="s">
        <v>814</v>
      </c>
      <c r="R5" s="165"/>
      <c r="S5" s="165"/>
      <c r="T5" s="167" t="s">
        <v>314</v>
      </c>
      <c r="U5" s="168" t="s">
        <v>814</v>
      </c>
      <c r="V5" s="52"/>
      <c r="W5" s="52"/>
      <c r="X5" s="52"/>
      <c r="Y5" s="52"/>
      <c r="Z5" s="52"/>
      <c r="AA5" s="52"/>
      <c r="AB5" s="52"/>
    </row>
    <row r="6" spans="1:1018" s="28" customFormat="1" ht="15.75" x14ac:dyDescent="0.25">
      <c r="A6" s="160" t="s">
        <v>1416</v>
      </c>
      <c r="B6" s="169"/>
      <c r="C6" s="170"/>
      <c r="D6" s="170"/>
      <c r="E6" s="170"/>
      <c r="F6" s="171">
        <v>20</v>
      </c>
      <c r="G6" s="170"/>
      <c r="H6" s="171">
        <v>20</v>
      </c>
      <c r="I6" s="170"/>
      <c r="J6" s="171">
        <v>18</v>
      </c>
      <c r="K6" s="170"/>
      <c r="L6" s="170"/>
      <c r="M6" s="171">
        <v>20</v>
      </c>
      <c r="N6" s="171">
        <v>20</v>
      </c>
      <c r="O6" s="170"/>
      <c r="P6" s="171">
        <v>22</v>
      </c>
      <c r="Q6" s="171">
        <v>22</v>
      </c>
      <c r="R6" s="170"/>
      <c r="S6" s="170"/>
      <c r="T6" s="171">
        <v>23</v>
      </c>
      <c r="U6" s="172">
        <v>23</v>
      </c>
      <c r="V6" s="50"/>
      <c r="W6" s="50"/>
      <c r="X6" s="50"/>
      <c r="Y6" s="50"/>
      <c r="Z6" s="50"/>
      <c r="AA6" s="50"/>
      <c r="AB6" s="50"/>
    </row>
    <row r="7" spans="1:1018" s="28" customFormat="1" ht="15.75" x14ac:dyDescent="0.25">
      <c r="A7" s="11"/>
      <c r="B7" s="49"/>
      <c r="C7" s="51"/>
      <c r="D7" s="51"/>
      <c r="E7" s="51"/>
      <c r="F7" s="50"/>
      <c r="G7" s="51"/>
      <c r="H7" s="50"/>
      <c r="I7" s="51"/>
      <c r="J7" s="50"/>
      <c r="K7" s="51"/>
      <c r="L7" s="51"/>
      <c r="M7" s="50"/>
      <c r="N7" s="50"/>
      <c r="O7" s="51"/>
      <c r="P7" s="50"/>
      <c r="Q7" s="50"/>
      <c r="R7" s="51"/>
      <c r="S7" s="51"/>
      <c r="T7" s="50"/>
      <c r="U7" s="50"/>
      <c r="V7" s="50"/>
      <c r="W7" s="50"/>
      <c r="X7" s="50"/>
      <c r="Y7" s="50"/>
      <c r="Z7" s="50"/>
      <c r="AA7" s="50"/>
      <c r="AB7" s="50"/>
    </row>
    <row r="8" spans="1:1018" ht="15.75" x14ac:dyDescent="0.25">
      <c r="A8" s="66" t="s">
        <v>1413</v>
      </c>
      <c r="B8" s="79"/>
      <c r="C8" s="77"/>
      <c r="D8" s="77"/>
      <c r="E8" s="77"/>
      <c r="F8" s="30"/>
      <c r="G8" s="77"/>
      <c r="H8" s="30"/>
      <c r="I8" s="77"/>
      <c r="J8" s="30"/>
      <c r="K8" s="80"/>
      <c r="L8" s="55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  <c r="NY8" s="83"/>
      <c r="NZ8" s="83"/>
      <c r="OA8" s="83"/>
      <c r="OB8" s="83"/>
      <c r="OC8" s="83"/>
      <c r="OD8" s="83"/>
      <c r="OE8" s="83"/>
      <c r="OF8" s="83"/>
      <c r="OG8" s="83"/>
      <c r="OH8" s="83"/>
      <c r="OI8" s="83"/>
      <c r="OJ8" s="83"/>
      <c r="OK8" s="83"/>
      <c r="OL8" s="83"/>
      <c r="OM8" s="83"/>
      <c r="ON8" s="83"/>
      <c r="OO8" s="83"/>
      <c r="OP8" s="83"/>
      <c r="OQ8" s="83"/>
      <c r="OR8" s="83"/>
      <c r="OS8" s="83"/>
      <c r="OT8" s="83"/>
      <c r="OU8" s="83"/>
      <c r="OV8" s="83"/>
      <c r="OW8" s="83"/>
      <c r="OX8" s="83"/>
      <c r="OY8" s="83"/>
      <c r="OZ8" s="83"/>
      <c r="PA8" s="83"/>
      <c r="PB8" s="83"/>
      <c r="PC8" s="83"/>
      <c r="PD8" s="83"/>
      <c r="PE8" s="83"/>
      <c r="PF8" s="83"/>
      <c r="PG8" s="83"/>
      <c r="PH8" s="83"/>
      <c r="PI8" s="83"/>
      <c r="PJ8" s="83"/>
      <c r="PK8" s="83"/>
      <c r="PL8" s="83"/>
      <c r="PM8" s="83"/>
      <c r="PN8" s="83"/>
      <c r="PO8" s="83"/>
      <c r="PP8" s="83"/>
      <c r="PQ8" s="83"/>
      <c r="PR8" s="83"/>
      <c r="PS8" s="83"/>
      <c r="PT8" s="83"/>
      <c r="PU8" s="83"/>
      <c r="PV8" s="83"/>
      <c r="PW8" s="83"/>
      <c r="PX8" s="83"/>
      <c r="PY8" s="83"/>
      <c r="PZ8" s="83"/>
      <c r="QA8" s="83"/>
      <c r="QB8" s="83"/>
      <c r="QC8" s="83"/>
      <c r="QD8" s="83"/>
      <c r="QE8" s="83"/>
      <c r="QF8" s="83"/>
      <c r="QG8" s="83"/>
      <c r="QH8" s="83"/>
      <c r="QI8" s="83"/>
      <c r="QJ8" s="83"/>
      <c r="QK8" s="83"/>
      <c r="QL8" s="83"/>
      <c r="QM8" s="83"/>
      <c r="QN8" s="83"/>
      <c r="QO8" s="83"/>
      <c r="QP8" s="83"/>
      <c r="QQ8" s="83"/>
      <c r="QR8" s="83"/>
      <c r="QS8" s="83"/>
      <c r="QT8" s="83"/>
      <c r="QU8" s="83"/>
      <c r="QV8" s="83"/>
      <c r="QW8" s="83"/>
      <c r="QX8" s="83"/>
      <c r="QY8" s="83"/>
      <c r="QZ8" s="83"/>
      <c r="RA8" s="83"/>
      <c r="RB8" s="83"/>
      <c r="RC8" s="83"/>
      <c r="RD8" s="83"/>
      <c r="RE8" s="83"/>
      <c r="RF8" s="83"/>
      <c r="RG8" s="83"/>
      <c r="RH8" s="83"/>
      <c r="RI8" s="83"/>
      <c r="RJ8" s="83"/>
      <c r="RK8" s="83"/>
      <c r="RL8" s="83"/>
      <c r="RM8" s="83"/>
      <c r="RN8" s="83"/>
      <c r="RO8" s="83"/>
      <c r="RP8" s="83"/>
      <c r="RQ8" s="83"/>
      <c r="RR8" s="83"/>
      <c r="RS8" s="83"/>
      <c r="RT8" s="83"/>
      <c r="RU8" s="83"/>
      <c r="RV8" s="83"/>
      <c r="RW8" s="83"/>
      <c r="RX8" s="83"/>
      <c r="RY8" s="83"/>
      <c r="RZ8" s="83"/>
      <c r="SA8" s="83"/>
      <c r="SB8" s="83"/>
      <c r="SC8" s="83"/>
      <c r="SD8" s="83"/>
      <c r="SE8" s="83"/>
      <c r="SF8" s="83"/>
      <c r="SG8" s="83"/>
      <c r="SH8" s="83"/>
      <c r="SI8" s="83"/>
      <c r="SJ8" s="83"/>
      <c r="SK8" s="83"/>
      <c r="SL8" s="83"/>
      <c r="SM8" s="83"/>
      <c r="SN8" s="83"/>
      <c r="SO8" s="83"/>
      <c r="SP8" s="83"/>
      <c r="SQ8" s="83"/>
      <c r="SR8" s="83"/>
      <c r="SS8" s="83"/>
      <c r="ST8" s="83"/>
      <c r="SU8" s="83"/>
      <c r="SV8" s="83"/>
      <c r="SW8" s="83"/>
      <c r="SX8" s="83"/>
      <c r="SY8" s="83"/>
      <c r="SZ8" s="83"/>
      <c r="TA8" s="83"/>
      <c r="TB8" s="83"/>
      <c r="TC8" s="83"/>
      <c r="TD8" s="83"/>
      <c r="TE8" s="83"/>
      <c r="TF8" s="83"/>
      <c r="TG8" s="83"/>
      <c r="TH8" s="83"/>
      <c r="TI8" s="83"/>
      <c r="TJ8" s="83"/>
      <c r="TK8" s="83"/>
      <c r="TL8" s="83"/>
      <c r="TM8" s="83"/>
      <c r="TN8" s="83"/>
      <c r="TO8" s="83"/>
      <c r="TP8" s="83"/>
      <c r="TQ8" s="83"/>
      <c r="TR8" s="83"/>
      <c r="TS8" s="83"/>
      <c r="TT8" s="83"/>
      <c r="TU8" s="83"/>
      <c r="TV8" s="83"/>
      <c r="TW8" s="83"/>
      <c r="TX8" s="83"/>
      <c r="TY8" s="83"/>
      <c r="TZ8" s="83"/>
      <c r="UA8" s="83"/>
      <c r="UB8" s="83"/>
      <c r="UC8" s="83"/>
      <c r="UD8" s="83"/>
      <c r="UE8" s="83"/>
      <c r="UF8" s="83"/>
      <c r="UG8" s="83"/>
      <c r="UH8" s="83"/>
      <c r="UI8" s="83"/>
      <c r="UJ8" s="83"/>
      <c r="UK8" s="83"/>
      <c r="UL8" s="83"/>
      <c r="UM8" s="83"/>
      <c r="UN8" s="83"/>
      <c r="UO8" s="83"/>
      <c r="UP8" s="83"/>
      <c r="UQ8" s="83"/>
      <c r="UR8" s="83"/>
      <c r="US8" s="83"/>
      <c r="UT8" s="83"/>
      <c r="UU8" s="83"/>
      <c r="UV8" s="83"/>
      <c r="UW8" s="83"/>
      <c r="UX8" s="83"/>
      <c r="UY8" s="83"/>
      <c r="UZ8" s="83"/>
      <c r="VA8" s="83"/>
      <c r="VB8" s="83"/>
      <c r="VC8" s="83"/>
      <c r="VD8" s="83"/>
      <c r="VE8" s="83"/>
      <c r="VF8" s="83"/>
      <c r="VG8" s="83"/>
      <c r="VH8" s="83"/>
      <c r="VI8" s="83"/>
      <c r="VJ8" s="83"/>
      <c r="VK8" s="83"/>
      <c r="VL8" s="83"/>
      <c r="VM8" s="83"/>
      <c r="VN8" s="83"/>
      <c r="VO8" s="83"/>
      <c r="VP8" s="83"/>
      <c r="VQ8" s="83"/>
      <c r="VR8" s="83"/>
      <c r="VS8" s="83"/>
      <c r="VT8" s="83"/>
      <c r="VU8" s="83"/>
      <c r="VV8" s="83"/>
      <c r="VW8" s="83"/>
      <c r="VX8" s="83"/>
      <c r="VY8" s="83"/>
      <c r="VZ8" s="83"/>
      <c r="WA8" s="83"/>
      <c r="WB8" s="83"/>
      <c r="WC8" s="83"/>
      <c r="WD8" s="83"/>
      <c r="WE8" s="83"/>
      <c r="WF8" s="83"/>
      <c r="WG8" s="83"/>
      <c r="WH8" s="83"/>
      <c r="WI8" s="83"/>
      <c r="WJ8" s="83"/>
      <c r="WK8" s="83"/>
      <c r="WL8" s="83"/>
      <c r="WM8" s="83"/>
      <c r="WN8" s="83"/>
      <c r="WO8" s="83"/>
      <c r="WP8" s="83"/>
      <c r="WQ8" s="83"/>
      <c r="WR8" s="83"/>
      <c r="WS8" s="83"/>
      <c r="WT8" s="83"/>
      <c r="WU8" s="83"/>
      <c r="WV8" s="83"/>
      <c r="WW8" s="83"/>
      <c r="WX8" s="83"/>
      <c r="WY8" s="83"/>
      <c r="WZ8" s="83"/>
      <c r="XA8" s="83"/>
      <c r="XB8" s="83"/>
      <c r="XC8" s="83"/>
      <c r="XD8" s="83"/>
      <c r="XE8" s="83"/>
      <c r="XF8" s="83"/>
      <c r="XG8" s="83"/>
      <c r="XH8" s="83"/>
      <c r="XI8" s="83"/>
      <c r="XJ8" s="83"/>
      <c r="XK8" s="83"/>
      <c r="XL8" s="83"/>
      <c r="XM8" s="83"/>
      <c r="XN8" s="83"/>
      <c r="XO8" s="83"/>
      <c r="XP8" s="83"/>
      <c r="XQ8" s="83"/>
      <c r="XR8" s="83"/>
      <c r="XS8" s="83"/>
      <c r="XT8" s="83"/>
      <c r="XU8" s="83"/>
      <c r="XV8" s="83"/>
      <c r="XW8" s="83"/>
      <c r="XX8" s="83"/>
      <c r="XY8" s="83"/>
      <c r="XZ8" s="83"/>
      <c r="YA8" s="83"/>
      <c r="YB8" s="83"/>
      <c r="YC8" s="83"/>
      <c r="YD8" s="83"/>
      <c r="YE8" s="83"/>
      <c r="YF8" s="83"/>
      <c r="YG8" s="83"/>
      <c r="YH8" s="83"/>
      <c r="YI8" s="83"/>
      <c r="YJ8" s="83"/>
      <c r="YK8" s="83"/>
      <c r="YL8" s="83"/>
      <c r="YM8" s="83"/>
      <c r="YN8" s="83"/>
      <c r="YO8" s="83"/>
      <c r="YP8" s="83"/>
      <c r="YQ8" s="83"/>
      <c r="YR8" s="83"/>
      <c r="YS8" s="83"/>
      <c r="YT8" s="83"/>
      <c r="YU8" s="83"/>
      <c r="YV8" s="83"/>
      <c r="YW8" s="83"/>
      <c r="YX8" s="83"/>
      <c r="YY8" s="83"/>
      <c r="YZ8" s="83"/>
      <c r="ZA8" s="83"/>
      <c r="ZB8" s="83"/>
      <c r="ZC8" s="83"/>
      <c r="ZD8" s="83"/>
      <c r="ZE8" s="83"/>
      <c r="ZF8" s="83"/>
      <c r="ZG8" s="83"/>
      <c r="ZH8" s="83"/>
      <c r="ZI8" s="83"/>
      <c r="ZJ8" s="83"/>
      <c r="ZK8" s="83"/>
      <c r="ZL8" s="83"/>
      <c r="ZM8" s="83"/>
      <c r="ZN8" s="83"/>
      <c r="ZO8" s="83"/>
      <c r="ZP8" s="83"/>
      <c r="ZQ8" s="83"/>
      <c r="ZR8" s="83"/>
      <c r="ZS8" s="83"/>
      <c r="ZT8" s="83"/>
      <c r="ZU8" s="83"/>
      <c r="ZV8" s="83"/>
      <c r="ZW8" s="83"/>
      <c r="ZX8" s="83"/>
      <c r="ZY8" s="83"/>
      <c r="ZZ8" s="83"/>
      <c r="AAA8" s="83"/>
      <c r="AAB8" s="83"/>
      <c r="AAC8" s="83"/>
      <c r="AAD8" s="83"/>
      <c r="AAE8" s="83"/>
      <c r="AAF8" s="83"/>
      <c r="AAG8" s="83"/>
      <c r="AAH8" s="83"/>
      <c r="AAI8" s="83"/>
      <c r="AAJ8" s="83"/>
      <c r="AAK8" s="83"/>
      <c r="AAL8" s="83"/>
      <c r="AAM8" s="83"/>
      <c r="AAN8" s="83"/>
      <c r="AAO8" s="83"/>
      <c r="AAP8" s="83"/>
      <c r="AAQ8" s="83"/>
      <c r="AAR8" s="83"/>
      <c r="AAS8" s="83"/>
      <c r="AAT8" s="83"/>
      <c r="AAU8" s="83"/>
      <c r="AAV8" s="83"/>
      <c r="AAW8" s="83"/>
      <c r="AAX8" s="83"/>
      <c r="AAY8" s="83"/>
      <c r="AAZ8" s="83"/>
      <c r="ABA8" s="83"/>
      <c r="ABB8" s="83"/>
      <c r="ABC8" s="83"/>
      <c r="ABD8" s="83"/>
      <c r="ABE8" s="83"/>
      <c r="ABF8" s="83"/>
      <c r="ABG8" s="83"/>
      <c r="ABH8" s="83"/>
      <c r="ABI8" s="83"/>
      <c r="ABJ8" s="83"/>
      <c r="ABK8" s="83"/>
      <c r="ABL8" s="83"/>
      <c r="ABM8" s="83"/>
      <c r="ABN8" s="83"/>
      <c r="ABO8" s="83"/>
      <c r="ABP8" s="83"/>
      <c r="ABQ8" s="83"/>
      <c r="ABR8" s="83"/>
      <c r="ABS8" s="83"/>
      <c r="ABT8" s="83"/>
      <c r="ABU8" s="83"/>
      <c r="ABV8" s="83"/>
      <c r="ABW8" s="83"/>
      <c r="ABX8" s="83"/>
      <c r="ABY8" s="83"/>
      <c r="ABZ8" s="83"/>
      <c r="ACA8" s="83"/>
      <c r="ACB8" s="83"/>
      <c r="ACC8" s="83"/>
      <c r="ACD8" s="83"/>
      <c r="ACE8" s="83"/>
      <c r="ACF8" s="83"/>
      <c r="ACG8" s="83"/>
      <c r="ACH8" s="83"/>
      <c r="ACI8" s="83"/>
      <c r="ACJ8" s="83"/>
      <c r="ACK8" s="83"/>
      <c r="ACL8" s="83"/>
      <c r="ACM8" s="83"/>
      <c r="ACN8" s="83"/>
      <c r="ACO8" s="83"/>
      <c r="ACP8" s="83"/>
      <c r="ACQ8" s="83"/>
      <c r="ACR8" s="83"/>
      <c r="ACS8" s="83"/>
      <c r="ACT8" s="83"/>
      <c r="ACU8" s="83"/>
      <c r="ACV8" s="83"/>
      <c r="ACW8" s="83"/>
      <c r="ACX8" s="83"/>
      <c r="ACY8" s="83"/>
      <c r="ACZ8" s="83"/>
      <c r="ADA8" s="83"/>
      <c r="ADB8" s="83"/>
      <c r="ADC8" s="83"/>
      <c r="ADD8" s="83"/>
      <c r="ADE8" s="83"/>
      <c r="ADF8" s="83"/>
      <c r="ADG8" s="83"/>
      <c r="ADH8" s="83"/>
      <c r="ADI8" s="83"/>
      <c r="ADJ8" s="83"/>
      <c r="ADK8" s="83"/>
      <c r="ADL8" s="83"/>
      <c r="ADM8" s="83"/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83"/>
      <c r="AIA8" s="83"/>
      <c r="AIB8" s="83"/>
      <c r="AIC8" s="83"/>
      <c r="AID8" s="83"/>
      <c r="AIE8" s="83"/>
      <c r="AIF8" s="83"/>
      <c r="AIG8" s="83"/>
      <c r="AIH8" s="83"/>
      <c r="AII8" s="83"/>
      <c r="AIJ8" s="83"/>
      <c r="AIK8" s="83"/>
      <c r="AIL8" s="83"/>
      <c r="AIM8" s="83"/>
      <c r="AIN8" s="83"/>
      <c r="AIO8" s="83"/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</row>
    <row r="9" spans="1:1018" x14ac:dyDescent="0.2">
      <c r="A9" s="173" t="s">
        <v>26</v>
      </c>
      <c r="B9" s="174"/>
      <c r="C9" s="175"/>
      <c r="D9" s="175"/>
      <c r="E9" s="175"/>
      <c r="F9" s="176">
        <v>8.7050000000000001</v>
      </c>
      <c r="G9" s="175"/>
      <c r="H9" s="176">
        <v>9.8000000000000007</v>
      </c>
      <c r="I9" s="175"/>
      <c r="J9" s="176">
        <v>7.4222222222222198</v>
      </c>
      <c r="K9" s="177"/>
      <c r="L9" s="178"/>
      <c r="M9" s="176">
        <v>15.01</v>
      </c>
      <c r="N9" s="176"/>
      <c r="O9" s="179"/>
      <c r="P9" s="176">
        <v>10.42</v>
      </c>
      <c r="Q9" s="176"/>
      <c r="R9" s="179"/>
      <c r="S9" s="179"/>
      <c r="T9" s="180">
        <v>33.873913043478261</v>
      </c>
      <c r="U9" s="181"/>
    </row>
    <row r="10" spans="1:1018" x14ac:dyDescent="0.2">
      <c r="A10" s="182" t="s">
        <v>27</v>
      </c>
      <c r="C10" s="77"/>
      <c r="D10" s="77"/>
      <c r="E10" s="77"/>
      <c r="F10" s="30">
        <v>2.3050000000000002</v>
      </c>
      <c r="G10" s="77"/>
      <c r="H10" s="30">
        <v>0.8</v>
      </c>
      <c r="I10" s="77"/>
      <c r="J10" s="30">
        <v>0.63333333333333297</v>
      </c>
      <c r="K10" s="54"/>
      <c r="L10" s="55"/>
      <c r="M10" s="30">
        <v>1.06</v>
      </c>
      <c r="N10" s="30"/>
      <c r="P10" s="30">
        <v>0.04</v>
      </c>
      <c r="Q10" s="30"/>
      <c r="T10" s="47">
        <v>0.21739130434782608</v>
      </c>
      <c r="U10" s="183"/>
    </row>
    <row r="11" spans="1:1018" x14ac:dyDescent="0.2">
      <c r="A11" s="182" t="s">
        <v>100</v>
      </c>
      <c r="C11" s="77"/>
      <c r="D11" s="77"/>
      <c r="E11" s="77"/>
      <c r="F11" s="30">
        <v>1.605</v>
      </c>
      <c r="G11" s="77"/>
      <c r="H11" s="30">
        <v>1.9</v>
      </c>
      <c r="I11" s="77"/>
      <c r="J11" s="30">
        <v>0.76666666666666705</v>
      </c>
      <c r="K11" s="54"/>
      <c r="L11" s="55"/>
      <c r="M11" s="30">
        <v>2.61</v>
      </c>
      <c r="N11" s="30"/>
      <c r="P11" s="30">
        <v>0.4</v>
      </c>
      <c r="Q11" s="30"/>
      <c r="T11" s="47">
        <v>2.9695652173913043</v>
      </c>
      <c r="U11" s="183"/>
    </row>
    <row r="12" spans="1:1018" x14ac:dyDescent="0.2">
      <c r="A12" s="182" t="s">
        <v>322</v>
      </c>
      <c r="C12" s="77"/>
      <c r="D12" s="77"/>
      <c r="E12" s="77"/>
      <c r="F12" s="30"/>
      <c r="G12" s="77"/>
      <c r="H12" s="30"/>
      <c r="I12" s="77"/>
      <c r="J12" s="30"/>
      <c r="K12" s="54"/>
      <c r="L12" s="55"/>
      <c r="M12" s="30">
        <v>0</v>
      </c>
      <c r="N12" s="30"/>
      <c r="P12" s="30">
        <v>0</v>
      </c>
      <c r="Q12" s="30"/>
      <c r="T12" s="47">
        <v>0</v>
      </c>
      <c r="U12" s="183"/>
    </row>
    <row r="13" spans="1:1018" x14ac:dyDescent="0.2">
      <c r="A13" s="182" t="s">
        <v>323</v>
      </c>
      <c r="C13" s="77"/>
      <c r="D13" s="77"/>
      <c r="E13" s="77"/>
      <c r="F13" s="30"/>
      <c r="G13" s="77"/>
      <c r="H13" s="30"/>
      <c r="I13" s="77"/>
      <c r="J13" s="30"/>
      <c r="K13" s="54"/>
      <c r="L13" s="55"/>
      <c r="M13" s="30">
        <v>0.6</v>
      </c>
      <c r="N13" s="30"/>
      <c r="P13" s="30">
        <v>1.45</v>
      </c>
      <c r="Q13" s="30"/>
      <c r="T13" s="47">
        <v>0.70869565217391295</v>
      </c>
      <c r="U13" s="183"/>
    </row>
    <row r="14" spans="1:1018" x14ac:dyDescent="0.2">
      <c r="A14" s="153" t="s">
        <v>101</v>
      </c>
      <c r="C14" s="77"/>
      <c r="D14" s="77"/>
      <c r="E14" s="77"/>
      <c r="F14" s="30">
        <v>0.34</v>
      </c>
      <c r="G14" s="77"/>
      <c r="H14" s="30">
        <v>3.4</v>
      </c>
      <c r="I14" s="77"/>
      <c r="J14" s="30">
        <v>10.744444444444399</v>
      </c>
      <c r="K14" s="54"/>
      <c r="L14" s="55"/>
      <c r="M14" s="30">
        <v>14.15</v>
      </c>
      <c r="N14" s="30"/>
      <c r="P14" s="30">
        <v>8.0500000000000007</v>
      </c>
      <c r="Q14" s="30"/>
      <c r="T14" s="47">
        <v>11.582608695652173</v>
      </c>
      <c r="U14" s="183"/>
    </row>
    <row r="15" spans="1:1018" x14ac:dyDescent="0.2">
      <c r="A15" s="184" t="s">
        <v>17</v>
      </c>
      <c r="B15" s="246"/>
      <c r="C15" s="185"/>
      <c r="D15" s="185"/>
      <c r="E15" s="185"/>
      <c r="F15" s="186">
        <v>10.7</v>
      </c>
      <c r="G15" s="185"/>
      <c r="H15" s="186">
        <v>11.9</v>
      </c>
      <c r="I15" s="185"/>
      <c r="J15" s="186">
        <v>14.977777777777799</v>
      </c>
      <c r="K15" s="187"/>
      <c r="L15" s="188"/>
      <c r="M15" s="186">
        <v>17.05</v>
      </c>
      <c r="N15" s="186"/>
      <c r="O15" s="189"/>
      <c r="P15" s="186">
        <v>10.73</v>
      </c>
      <c r="Q15" s="186">
        <v>76.78</v>
      </c>
      <c r="R15" s="189"/>
      <c r="S15" s="189"/>
      <c r="T15" s="190">
        <v>37.439130434782612</v>
      </c>
      <c r="U15" s="191">
        <v>85.173913043478265</v>
      </c>
    </row>
    <row r="16" spans="1:1018" x14ac:dyDescent="0.2">
      <c r="C16" s="77"/>
      <c r="D16" s="77"/>
      <c r="E16" s="77"/>
      <c r="F16" s="30"/>
      <c r="G16" s="77"/>
      <c r="H16" s="30"/>
      <c r="I16" s="77"/>
      <c r="J16" s="30"/>
      <c r="K16" s="54"/>
      <c r="L16" s="55"/>
      <c r="M16" s="30"/>
      <c r="N16" s="30"/>
    </row>
    <row r="17" spans="1:28" s="49" customFormat="1" x14ac:dyDescent="0.2">
      <c r="A17" s="49" t="s">
        <v>104</v>
      </c>
      <c r="C17" s="53"/>
      <c r="D17" s="53"/>
      <c r="E17" s="53"/>
      <c r="G17" s="53"/>
      <c r="I17" s="53"/>
      <c r="K17" s="53"/>
      <c r="L17" s="53"/>
      <c r="O17" s="53"/>
      <c r="P17" s="52"/>
      <c r="Q17" s="52"/>
      <c r="R17" s="53"/>
      <c r="S17" s="53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s="49" customFormat="1" x14ac:dyDescent="0.2">
      <c r="C18" s="53"/>
      <c r="D18" s="53"/>
      <c r="E18" s="53"/>
      <c r="G18" s="53"/>
      <c r="I18" s="53"/>
      <c r="K18" s="53"/>
      <c r="L18" s="53"/>
      <c r="O18" s="53"/>
      <c r="P18" s="52"/>
      <c r="Q18" s="52"/>
      <c r="R18" s="53"/>
      <c r="S18" s="53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s="49" customFormat="1" ht="15.75" x14ac:dyDescent="0.25">
      <c r="A19" s="1" t="s">
        <v>1395</v>
      </c>
      <c r="C19" s="53"/>
      <c r="D19" s="53"/>
      <c r="E19" s="53"/>
      <c r="G19" s="53"/>
      <c r="I19" s="53"/>
      <c r="K19" s="53"/>
      <c r="L19" s="53"/>
      <c r="O19" s="53"/>
      <c r="P19" s="52"/>
      <c r="Q19" s="52"/>
      <c r="R19" s="53"/>
      <c r="S19" s="53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x14ac:dyDescent="0.2">
      <c r="A20" s="173" t="s">
        <v>106</v>
      </c>
      <c r="B20" s="174" t="s">
        <v>1419</v>
      </c>
      <c r="C20" s="177"/>
      <c r="D20" s="177"/>
      <c r="E20" s="177"/>
      <c r="F20" s="180">
        <v>2</v>
      </c>
      <c r="G20" s="177"/>
      <c r="H20" s="180">
        <v>2</v>
      </c>
      <c r="I20" s="177"/>
      <c r="J20" s="180">
        <v>4</v>
      </c>
      <c r="K20" s="177"/>
      <c r="L20" s="178"/>
      <c r="M20" s="180">
        <v>2</v>
      </c>
      <c r="N20" s="180"/>
      <c r="O20" s="179"/>
      <c r="P20" s="180">
        <v>2</v>
      </c>
      <c r="Q20" s="180"/>
      <c r="R20" s="179"/>
      <c r="S20" s="179"/>
      <c r="T20" s="180">
        <v>7</v>
      </c>
      <c r="U20" s="181"/>
    </row>
    <row r="21" spans="1:28" x14ac:dyDescent="0.2">
      <c r="A21" s="182" t="s">
        <v>36</v>
      </c>
      <c r="B21" s="56" t="s">
        <v>37</v>
      </c>
      <c r="C21" s="54"/>
      <c r="D21" s="54"/>
      <c r="E21" s="54"/>
      <c r="F21" s="47">
        <v>3</v>
      </c>
      <c r="G21" s="54"/>
      <c r="H21" s="47">
        <v>1</v>
      </c>
      <c r="I21" s="54"/>
      <c r="K21" s="54"/>
      <c r="L21" s="55"/>
      <c r="M21" s="47">
        <v>4</v>
      </c>
      <c r="P21" s="47">
        <v>1</v>
      </c>
      <c r="T21" s="47">
        <v>4</v>
      </c>
      <c r="U21" s="183"/>
    </row>
    <row r="22" spans="1:28" x14ac:dyDescent="0.2">
      <c r="A22" s="182" t="s">
        <v>214</v>
      </c>
      <c r="B22" s="56" t="s">
        <v>495</v>
      </c>
      <c r="C22" s="54"/>
      <c r="D22" s="54"/>
      <c r="E22" s="54"/>
      <c r="G22" s="54"/>
      <c r="I22" s="54"/>
      <c r="K22" s="54"/>
      <c r="L22" s="55"/>
      <c r="N22" s="47">
        <v>1</v>
      </c>
      <c r="U22" s="183"/>
    </row>
    <row r="23" spans="1:28" x14ac:dyDescent="0.2">
      <c r="A23" s="184" t="s">
        <v>1125</v>
      </c>
      <c r="B23" s="246" t="s">
        <v>1391</v>
      </c>
      <c r="C23" s="187"/>
      <c r="D23" s="187"/>
      <c r="E23" s="187"/>
      <c r="F23" s="190">
        <v>12</v>
      </c>
      <c r="G23" s="187"/>
      <c r="H23" s="190">
        <v>15</v>
      </c>
      <c r="I23" s="187"/>
      <c r="J23" s="190">
        <v>9</v>
      </c>
      <c r="K23" s="187"/>
      <c r="L23" s="188"/>
      <c r="M23" s="190">
        <v>8</v>
      </c>
      <c r="N23" s="190"/>
      <c r="O23" s="189"/>
      <c r="P23" s="190">
        <v>14</v>
      </c>
      <c r="Q23" s="190">
        <v>4</v>
      </c>
      <c r="R23" s="189"/>
      <c r="S23" s="189"/>
      <c r="T23" s="190">
        <v>23</v>
      </c>
      <c r="U23" s="191"/>
    </row>
    <row r="24" spans="1:28" x14ac:dyDescent="0.2">
      <c r="C24" s="54"/>
      <c r="D24" s="54"/>
      <c r="E24" s="54"/>
      <c r="G24" s="54"/>
      <c r="I24" s="54"/>
      <c r="K24" s="54"/>
      <c r="L24" s="55"/>
    </row>
    <row r="25" spans="1:28" ht="15.75" x14ac:dyDescent="0.25">
      <c r="A25" s="1" t="s">
        <v>1394</v>
      </c>
    </row>
    <row r="26" spans="1:28" x14ac:dyDescent="0.2">
      <c r="A26" s="173" t="s">
        <v>15</v>
      </c>
      <c r="B26" s="174" t="s">
        <v>440</v>
      </c>
      <c r="C26" s="177"/>
      <c r="D26" s="177"/>
      <c r="E26" s="177"/>
      <c r="F26" s="180">
        <v>11</v>
      </c>
      <c r="G26" s="177"/>
      <c r="H26" s="180">
        <v>10</v>
      </c>
      <c r="I26" s="177"/>
      <c r="J26" s="180">
        <v>5</v>
      </c>
      <c r="K26" s="177"/>
      <c r="L26" s="178"/>
      <c r="M26" s="180">
        <v>12</v>
      </c>
      <c r="N26" s="180"/>
      <c r="O26" s="179"/>
      <c r="P26" s="180">
        <v>14</v>
      </c>
      <c r="Q26" s="180"/>
      <c r="R26" s="179"/>
      <c r="S26" s="179"/>
      <c r="T26" s="180">
        <v>12</v>
      </c>
      <c r="U26" s="181"/>
    </row>
    <row r="27" spans="1:28" x14ac:dyDescent="0.2">
      <c r="A27" s="182" t="s">
        <v>278</v>
      </c>
      <c r="B27" s="56" t="s">
        <v>949</v>
      </c>
      <c r="C27" s="54"/>
      <c r="D27" s="54"/>
      <c r="E27" s="54"/>
      <c r="G27" s="54"/>
      <c r="I27" s="54"/>
      <c r="K27" s="54"/>
      <c r="L27" s="55"/>
      <c r="P27" s="47">
        <v>1</v>
      </c>
      <c r="U27" s="183"/>
    </row>
    <row r="28" spans="1:28" x14ac:dyDescent="0.2">
      <c r="A28" s="182" t="s">
        <v>5</v>
      </c>
      <c r="B28" s="56" t="s">
        <v>81</v>
      </c>
      <c r="C28" s="54"/>
      <c r="D28" s="54"/>
      <c r="E28" s="54"/>
      <c r="F28" s="47">
        <v>1</v>
      </c>
      <c r="G28" s="54"/>
      <c r="I28" s="54"/>
      <c r="J28" s="47">
        <v>1</v>
      </c>
      <c r="K28" s="54"/>
      <c r="L28" s="55"/>
      <c r="M28" s="47">
        <v>1</v>
      </c>
      <c r="P28" s="47">
        <v>1</v>
      </c>
      <c r="T28" s="47">
        <v>1</v>
      </c>
      <c r="U28" s="183"/>
    </row>
    <row r="29" spans="1:28" x14ac:dyDescent="0.2">
      <c r="A29" s="182" t="s">
        <v>121</v>
      </c>
      <c r="B29" s="56" t="s">
        <v>317</v>
      </c>
      <c r="C29" s="54"/>
      <c r="D29" s="54"/>
      <c r="E29" s="54"/>
      <c r="F29" s="47">
        <v>2</v>
      </c>
      <c r="G29" s="54"/>
      <c r="H29" s="47">
        <v>1</v>
      </c>
      <c r="I29" s="54"/>
      <c r="J29" s="47">
        <v>1</v>
      </c>
      <c r="K29" s="54"/>
      <c r="L29" s="55"/>
      <c r="M29" s="47">
        <v>2</v>
      </c>
      <c r="T29" s="47">
        <v>1</v>
      </c>
      <c r="U29" s="183"/>
    </row>
    <row r="30" spans="1:28" x14ac:dyDescent="0.2">
      <c r="A30" s="182" t="s">
        <v>232</v>
      </c>
      <c r="B30" s="56" t="s">
        <v>443</v>
      </c>
      <c r="C30" s="54"/>
      <c r="D30" s="54"/>
      <c r="E30" s="54"/>
      <c r="G30" s="54"/>
      <c r="I30" s="54"/>
      <c r="J30" s="47">
        <v>2</v>
      </c>
      <c r="K30" s="54"/>
      <c r="L30" s="55"/>
      <c r="M30" s="47">
        <v>1</v>
      </c>
      <c r="U30" s="183"/>
    </row>
    <row r="31" spans="1:28" x14ac:dyDescent="0.2">
      <c r="A31" s="182" t="s">
        <v>6</v>
      </c>
      <c r="B31" s="56" t="s">
        <v>441</v>
      </c>
      <c r="C31" s="54"/>
      <c r="D31" s="54"/>
      <c r="E31" s="54"/>
      <c r="G31" s="54"/>
      <c r="H31" s="47">
        <v>3</v>
      </c>
      <c r="I31" s="54"/>
      <c r="K31" s="54"/>
      <c r="L31" s="55"/>
      <c r="P31" s="47">
        <v>2</v>
      </c>
      <c r="T31" s="47">
        <v>1</v>
      </c>
      <c r="U31" s="183"/>
    </row>
    <row r="32" spans="1:28" x14ac:dyDescent="0.2">
      <c r="A32" s="182" t="s">
        <v>20</v>
      </c>
      <c r="B32" s="56" t="s">
        <v>319</v>
      </c>
      <c r="C32" s="54"/>
      <c r="D32" s="54"/>
      <c r="E32" s="54"/>
      <c r="F32" s="47">
        <v>1</v>
      </c>
      <c r="G32" s="54"/>
      <c r="H32" s="47">
        <v>1</v>
      </c>
      <c r="I32" s="54"/>
      <c r="K32" s="54"/>
      <c r="L32" s="55"/>
      <c r="P32" s="47">
        <v>1</v>
      </c>
      <c r="U32" s="183"/>
    </row>
    <row r="33" spans="1:21" x14ac:dyDescent="0.2">
      <c r="A33" s="182" t="s">
        <v>43</v>
      </c>
      <c r="B33" s="56" t="s">
        <v>520</v>
      </c>
      <c r="C33" s="54"/>
      <c r="D33" s="54"/>
      <c r="E33" s="54"/>
      <c r="G33" s="54"/>
      <c r="I33" s="54"/>
      <c r="K33" s="54"/>
      <c r="L33" s="55"/>
      <c r="N33" s="47">
        <v>1</v>
      </c>
      <c r="P33" s="47">
        <v>2</v>
      </c>
      <c r="Q33" s="47">
        <v>1</v>
      </c>
      <c r="T33" s="47">
        <v>1</v>
      </c>
      <c r="U33" s="183">
        <v>1</v>
      </c>
    </row>
    <row r="34" spans="1:21" x14ac:dyDescent="0.2">
      <c r="A34" s="182" t="s">
        <v>31</v>
      </c>
      <c r="B34" s="56" t="s">
        <v>327</v>
      </c>
      <c r="C34" s="54"/>
      <c r="D34" s="54"/>
      <c r="E34" s="54"/>
      <c r="F34" s="47">
        <v>1</v>
      </c>
      <c r="G34" s="54"/>
      <c r="H34" s="47">
        <v>2</v>
      </c>
      <c r="I34" s="54"/>
      <c r="K34" s="54"/>
      <c r="L34" s="55"/>
      <c r="P34" s="47">
        <v>3</v>
      </c>
      <c r="T34" s="47">
        <v>4</v>
      </c>
      <c r="U34" s="183"/>
    </row>
    <row r="35" spans="1:21" x14ac:dyDescent="0.2">
      <c r="A35" s="182" t="s">
        <v>122</v>
      </c>
      <c r="B35" s="56" t="s">
        <v>884</v>
      </c>
      <c r="C35" s="54"/>
      <c r="D35" s="54"/>
      <c r="E35" s="54"/>
      <c r="G35" s="54"/>
      <c r="I35" s="54"/>
      <c r="K35" s="54"/>
      <c r="L35" s="55"/>
      <c r="P35" s="47">
        <v>1</v>
      </c>
      <c r="T35" s="47">
        <v>3</v>
      </c>
      <c r="U35" s="183"/>
    </row>
    <row r="36" spans="1:21" x14ac:dyDescent="0.2">
      <c r="A36" s="182" t="s">
        <v>303</v>
      </c>
      <c r="B36" s="56" t="s">
        <v>421</v>
      </c>
      <c r="C36" s="54"/>
      <c r="D36" s="54"/>
      <c r="E36" s="54"/>
      <c r="G36" s="54"/>
      <c r="I36" s="54"/>
      <c r="J36" s="47">
        <v>1</v>
      </c>
      <c r="K36" s="54"/>
      <c r="L36" s="55"/>
      <c r="N36" s="47">
        <v>2</v>
      </c>
      <c r="P36" s="47">
        <v>3</v>
      </c>
      <c r="Q36" s="47">
        <v>2</v>
      </c>
      <c r="T36" s="47">
        <v>2</v>
      </c>
      <c r="U36" s="183">
        <v>4</v>
      </c>
    </row>
    <row r="37" spans="1:21" x14ac:dyDescent="0.2">
      <c r="A37" s="182" t="s">
        <v>132</v>
      </c>
      <c r="B37" s="56" t="s">
        <v>330</v>
      </c>
      <c r="C37" s="54"/>
      <c r="D37" s="54"/>
      <c r="E37" s="54"/>
      <c r="G37" s="54"/>
      <c r="I37" s="54"/>
      <c r="K37" s="54"/>
      <c r="L37" s="55"/>
      <c r="P37" s="47">
        <v>1</v>
      </c>
      <c r="U37" s="183"/>
    </row>
    <row r="38" spans="1:21" x14ac:dyDescent="0.2">
      <c r="A38" s="182" t="s">
        <v>1146</v>
      </c>
      <c r="B38" s="56" t="s">
        <v>344</v>
      </c>
      <c r="H38" s="47">
        <v>1</v>
      </c>
      <c r="N38" s="47">
        <v>2</v>
      </c>
      <c r="P38" s="47">
        <v>1</v>
      </c>
      <c r="Q38" s="47">
        <v>4</v>
      </c>
      <c r="T38" s="47">
        <v>2</v>
      </c>
      <c r="U38" s="183">
        <v>5</v>
      </c>
    </row>
    <row r="39" spans="1:21" x14ac:dyDescent="0.2">
      <c r="A39" s="182" t="s">
        <v>28</v>
      </c>
      <c r="B39" s="56" t="s">
        <v>332</v>
      </c>
      <c r="C39" s="54"/>
      <c r="D39" s="54"/>
      <c r="E39" s="54"/>
      <c r="G39" s="54"/>
      <c r="I39" s="54"/>
      <c r="K39" s="54"/>
      <c r="L39" s="55"/>
      <c r="P39" s="47">
        <v>1</v>
      </c>
      <c r="U39" s="183"/>
    </row>
    <row r="40" spans="1:21" x14ac:dyDescent="0.2">
      <c r="A40" s="182" t="s">
        <v>29</v>
      </c>
      <c r="B40" s="56" t="s">
        <v>333</v>
      </c>
      <c r="C40" s="54"/>
      <c r="D40" s="54"/>
      <c r="E40" s="54"/>
      <c r="G40" s="54"/>
      <c r="I40" s="54"/>
      <c r="K40" s="54"/>
      <c r="L40" s="55"/>
      <c r="P40" s="47">
        <v>3</v>
      </c>
      <c r="U40" s="183"/>
    </row>
    <row r="41" spans="1:21" x14ac:dyDescent="0.2">
      <c r="A41" s="182" t="s">
        <v>13</v>
      </c>
      <c r="B41" s="56" t="s">
        <v>372</v>
      </c>
      <c r="C41" s="54"/>
      <c r="D41" s="54"/>
      <c r="E41" s="54"/>
      <c r="G41" s="54"/>
      <c r="H41" s="47">
        <v>1</v>
      </c>
      <c r="I41" s="54"/>
      <c r="K41" s="54"/>
      <c r="L41" s="55"/>
      <c r="N41" s="47">
        <v>1</v>
      </c>
      <c r="Q41" s="47">
        <v>3</v>
      </c>
      <c r="T41" s="47">
        <v>1</v>
      </c>
      <c r="U41" s="183">
        <v>2</v>
      </c>
    </row>
    <row r="42" spans="1:21" x14ac:dyDescent="0.2">
      <c r="A42" s="182" t="s">
        <v>24</v>
      </c>
      <c r="B42" s="56" t="s">
        <v>320</v>
      </c>
      <c r="C42" s="54"/>
      <c r="D42" s="54"/>
      <c r="E42" s="54"/>
      <c r="G42" s="54"/>
      <c r="H42" s="47">
        <v>3</v>
      </c>
      <c r="I42" s="54"/>
      <c r="K42" s="54"/>
      <c r="L42" s="55"/>
      <c r="P42" s="47">
        <v>5</v>
      </c>
      <c r="Q42" s="47">
        <v>1</v>
      </c>
      <c r="T42" s="47">
        <v>5</v>
      </c>
      <c r="U42" s="183">
        <v>2</v>
      </c>
    </row>
    <row r="43" spans="1:21" x14ac:dyDescent="0.2">
      <c r="A43" s="182" t="s">
        <v>109</v>
      </c>
      <c r="B43" s="56" t="s">
        <v>362</v>
      </c>
      <c r="C43" s="54"/>
      <c r="D43" s="54"/>
      <c r="E43" s="54"/>
      <c r="F43" s="47">
        <v>14</v>
      </c>
      <c r="G43" s="54"/>
      <c r="H43" s="47">
        <v>17</v>
      </c>
      <c r="I43" s="54"/>
      <c r="J43" s="47">
        <v>17</v>
      </c>
      <c r="K43" s="54"/>
      <c r="L43" s="55"/>
      <c r="M43" s="47">
        <v>10</v>
      </c>
      <c r="N43" s="47">
        <v>19</v>
      </c>
      <c r="P43" s="47">
        <v>4</v>
      </c>
      <c r="Q43" s="47">
        <v>20</v>
      </c>
      <c r="T43" s="47">
        <v>17</v>
      </c>
      <c r="U43" s="183">
        <v>21</v>
      </c>
    </row>
    <row r="44" spans="1:21" x14ac:dyDescent="0.2">
      <c r="A44" s="182" t="s">
        <v>22</v>
      </c>
      <c r="B44" s="56" t="s">
        <v>87</v>
      </c>
      <c r="C44" s="54"/>
      <c r="D44" s="54"/>
      <c r="E44" s="54"/>
      <c r="F44" s="47">
        <v>5</v>
      </c>
      <c r="G44" s="54"/>
      <c r="H44" s="47">
        <v>5</v>
      </c>
      <c r="I44" s="54"/>
      <c r="J44" s="47">
        <v>4</v>
      </c>
      <c r="K44" s="54"/>
      <c r="L44" s="55"/>
      <c r="M44" s="47">
        <v>4</v>
      </c>
      <c r="P44" s="47">
        <v>6</v>
      </c>
      <c r="T44" s="47">
        <v>1</v>
      </c>
      <c r="U44" s="183"/>
    </row>
    <row r="45" spans="1:21" x14ac:dyDescent="0.2">
      <c r="A45" s="182" t="s">
        <v>7</v>
      </c>
      <c r="B45" s="56" t="s">
        <v>1806</v>
      </c>
      <c r="C45" s="54"/>
      <c r="D45" s="54"/>
      <c r="E45" s="54"/>
      <c r="F45" s="47">
        <v>13</v>
      </c>
      <c r="G45" s="54"/>
      <c r="H45" s="47">
        <v>12</v>
      </c>
      <c r="I45" s="54"/>
      <c r="J45" s="47">
        <v>11</v>
      </c>
      <c r="K45" s="54"/>
      <c r="L45" s="55"/>
      <c r="M45" s="47">
        <v>13</v>
      </c>
      <c r="P45" s="47">
        <v>9</v>
      </c>
      <c r="T45" s="47">
        <v>11</v>
      </c>
      <c r="U45" s="183"/>
    </row>
    <row r="46" spans="1:21" x14ac:dyDescent="0.2">
      <c r="A46" s="182" t="s">
        <v>273</v>
      </c>
      <c r="B46" s="56" t="s">
        <v>455</v>
      </c>
      <c r="C46" s="54"/>
      <c r="D46" s="54"/>
      <c r="E46" s="54"/>
      <c r="G46" s="54"/>
      <c r="I46" s="54"/>
      <c r="J46" s="47">
        <v>2</v>
      </c>
      <c r="K46" s="54"/>
      <c r="L46" s="55"/>
      <c r="P46" s="47">
        <v>2</v>
      </c>
      <c r="Q46" s="47">
        <v>2</v>
      </c>
      <c r="U46" s="183"/>
    </row>
    <row r="47" spans="1:21" x14ac:dyDescent="0.2">
      <c r="A47" s="182" t="s">
        <v>11</v>
      </c>
      <c r="B47" s="56" t="s">
        <v>47</v>
      </c>
      <c r="C47" s="54"/>
      <c r="D47" s="54"/>
      <c r="E47" s="54"/>
      <c r="F47" s="47">
        <v>2</v>
      </c>
      <c r="G47" s="54"/>
      <c r="H47" s="47">
        <v>7</v>
      </c>
      <c r="I47" s="54"/>
      <c r="J47" s="47">
        <v>2</v>
      </c>
      <c r="K47" s="54"/>
      <c r="L47" s="55"/>
      <c r="M47" s="47">
        <v>6</v>
      </c>
      <c r="P47" s="47">
        <v>7</v>
      </c>
      <c r="Q47" s="47">
        <v>1</v>
      </c>
      <c r="T47" s="47">
        <v>10</v>
      </c>
      <c r="U47" s="183"/>
    </row>
    <row r="48" spans="1:21" x14ac:dyDescent="0.2">
      <c r="A48" s="182" t="s">
        <v>135</v>
      </c>
      <c r="B48" s="56" t="s">
        <v>318</v>
      </c>
      <c r="C48" s="54"/>
      <c r="D48" s="54"/>
      <c r="E48" s="54"/>
      <c r="G48" s="54"/>
      <c r="I48" s="54"/>
      <c r="K48" s="54"/>
      <c r="L48" s="55"/>
      <c r="M48" s="47">
        <v>3</v>
      </c>
      <c r="P48" s="47">
        <v>2</v>
      </c>
      <c r="T48" s="47">
        <v>1</v>
      </c>
      <c r="U48" s="183"/>
    </row>
    <row r="49" spans="1:21" x14ac:dyDescent="0.2">
      <c r="A49" s="182" t="s">
        <v>231</v>
      </c>
      <c r="B49" s="56" t="s">
        <v>1405</v>
      </c>
      <c r="C49" s="54"/>
      <c r="D49" s="54"/>
      <c r="E49" s="54"/>
      <c r="F49" s="47">
        <v>3</v>
      </c>
      <c r="G49" s="54"/>
      <c r="I49" s="54"/>
      <c r="K49" s="54"/>
      <c r="L49" s="55"/>
      <c r="U49" s="183">
        <v>1</v>
      </c>
    </row>
    <row r="50" spans="1:21" x14ac:dyDescent="0.2">
      <c r="A50" s="182" t="s">
        <v>8</v>
      </c>
      <c r="B50" s="56" t="s">
        <v>336</v>
      </c>
      <c r="C50" s="54"/>
      <c r="D50" s="54"/>
      <c r="E50" s="54"/>
      <c r="F50" s="47">
        <v>4</v>
      </c>
      <c r="G50" s="54"/>
      <c r="H50" s="47">
        <v>7</v>
      </c>
      <c r="I50" s="54"/>
      <c r="J50" s="47">
        <v>3</v>
      </c>
      <c r="K50" s="54"/>
      <c r="L50" s="55"/>
      <c r="M50" s="47">
        <v>4</v>
      </c>
      <c r="P50" s="47">
        <v>8</v>
      </c>
      <c r="T50" s="47">
        <v>12</v>
      </c>
      <c r="U50" s="183"/>
    </row>
    <row r="51" spans="1:21" x14ac:dyDescent="0.2">
      <c r="A51" s="182" t="s">
        <v>471</v>
      </c>
      <c r="B51" s="56" t="s">
        <v>472</v>
      </c>
      <c r="C51" s="54"/>
      <c r="D51" s="54"/>
      <c r="E51" s="54"/>
      <c r="G51" s="54"/>
      <c r="I51" s="54"/>
      <c r="K51" s="54"/>
      <c r="L51" s="55"/>
      <c r="M51" s="47">
        <v>4</v>
      </c>
      <c r="T51" s="47">
        <v>1</v>
      </c>
      <c r="U51" s="183"/>
    </row>
    <row r="52" spans="1:21" x14ac:dyDescent="0.2">
      <c r="A52" s="182" t="s">
        <v>138</v>
      </c>
      <c r="B52" s="56" t="s">
        <v>339</v>
      </c>
      <c r="C52" s="54"/>
      <c r="D52" s="54"/>
      <c r="E52" s="54"/>
      <c r="G52" s="54"/>
      <c r="I52" s="54"/>
      <c r="K52" s="54"/>
      <c r="L52" s="55"/>
      <c r="P52" s="47">
        <v>1</v>
      </c>
      <c r="U52" s="183"/>
    </row>
    <row r="53" spans="1:21" x14ac:dyDescent="0.2">
      <c r="A53" s="182" t="s">
        <v>201</v>
      </c>
      <c r="B53" s="56" t="s">
        <v>358</v>
      </c>
      <c r="C53" s="54"/>
      <c r="D53" s="54"/>
      <c r="E53" s="54"/>
      <c r="G53" s="54"/>
      <c r="I53" s="54"/>
      <c r="K53" s="54"/>
      <c r="L53" s="55"/>
      <c r="N53" s="47">
        <v>1</v>
      </c>
      <c r="Q53" s="47">
        <v>4</v>
      </c>
      <c r="U53" s="183">
        <v>3</v>
      </c>
    </row>
    <row r="54" spans="1:21" x14ac:dyDescent="0.2">
      <c r="A54" s="182" t="s">
        <v>268</v>
      </c>
      <c r="B54" s="56" t="s">
        <v>470</v>
      </c>
      <c r="C54" s="54"/>
      <c r="D54" s="54"/>
      <c r="E54" s="54"/>
      <c r="G54" s="54"/>
      <c r="I54" s="54"/>
      <c r="K54" s="54"/>
      <c r="L54" s="55"/>
      <c r="M54" s="47">
        <v>1</v>
      </c>
      <c r="P54" s="47">
        <v>1</v>
      </c>
      <c r="U54" s="183"/>
    </row>
    <row r="55" spans="1:21" x14ac:dyDescent="0.2">
      <c r="A55" s="182" t="s">
        <v>128</v>
      </c>
      <c r="B55" s="56" t="s">
        <v>328</v>
      </c>
      <c r="C55" s="54"/>
      <c r="D55" s="54"/>
      <c r="E55" s="54"/>
      <c r="G55" s="54"/>
      <c r="I55" s="54"/>
      <c r="K55" s="54"/>
      <c r="L55" s="55"/>
      <c r="Q55" s="47">
        <v>1</v>
      </c>
      <c r="U55" s="183"/>
    </row>
    <row r="56" spans="1:21" x14ac:dyDescent="0.2">
      <c r="A56" s="182" t="s">
        <v>9</v>
      </c>
      <c r="B56" s="56" t="s">
        <v>442</v>
      </c>
      <c r="C56" s="54"/>
      <c r="D56" s="54"/>
      <c r="E56" s="54"/>
      <c r="F56" s="47">
        <v>5</v>
      </c>
      <c r="G56" s="54"/>
      <c r="H56" s="47">
        <v>5</v>
      </c>
      <c r="I56" s="54"/>
      <c r="K56" s="54"/>
      <c r="L56" s="55"/>
      <c r="M56" s="47">
        <v>6</v>
      </c>
      <c r="P56" s="47">
        <v>9</v>
      </c>
      <c r="Q56" s="47">
        <v>1</v>
      </c>
      <c r="T56" s="47">
        <v>13</v>
      </c>
      <c r="U56" s="183"/>
    </row>
    <row r="57" spans="1:21" x14ac:dyDescent="0.2">
      <c r="A57" s="29" t="s">
        <v>1448</v>
      </c>
      <c r="B57" s="56" t="s">
        <v>1420</v>
      </c>
      <c r="C57" s="54"/>
      <c r="D57" s="54"/>
      <c r="E57" s="54"/>
      <c r="G57" s="54"/>
      <c r="I57" s="54"/>
      <c r="K57" s="54"/>
      <c r="L57" s="55"/>
      <c r="T57" s="47">
        <v>2</v>
      </c>
      <c r="U57" s="183"/>
    </row>
    <row r="58" spans="1:21" x14ac:dyDescent="0.2">
      <c r="A58" s="182" t="s">
        <v>477</v>
      </c>
      <c r="B58" s="56" t="s">
        <v>533</v>
      </c>
      <c r="C58" s="54"/>
      <c r="D58" s="54"/>
      <c r="E58" s="54"/>
      <c r="G58" s="54"/>
      <c r="I58" s="54"/>
      <c r="K58" s="54"/>
      <c r="L58" s="55"/>
      <c r="N58" s="47">
        <v>4</v>
      </c>
      <c r="Q58" s="47">
        <v>8</v>
      </c>
      <c r="U58" s="183">
        <v>10</v>
      </c>
    </row>
    <row r="59" spans="1:21" x14ac:dyDescent="0.2">
      <c r="A59" s="182" t="s">
        <v>155</v>
      </c>
      <c r="B59" s="56" t="s">
        <v>444</v>
      </c>
      <c r="C59" s="54"/>
      <c r="D59" s="54"/>
      <c r="E59" s="54"/>
      <c r="G59" s="54"/>
      <c r="I59" s="54"/>
      <c r="J59" s="47">
        <v>2</v>
      </c>
      <c r="K59" s="54"/>
      <c r="L59" s="55"/>
      <c r="N59" s="47">
        <v>3</v>
      </c>
      <c r="Q59" s="47">
        <v>5</v>
      </c>
      <c r="U59" s="183">
        <v>3</v>
      </c>
    </row>
    <row r="60" spans="1:21" x14ac:dyDescent="0.2">
      <c r="A60" s="182" t="s">
        <v>816</v>
      </c>
      <c r="B60" s="56" t="s">
        <v>893</v>
      </c>
      <c r="C60" s="54"/>
      <c r="D60" s="54"/>
      <c r="E60" s="54"/>
      <c r="G60" s="54"/>
      <c r="I60" s="54"/>
      <c r="K60" s="54"/>
      <c r="L60" s="55"/>
      <c r="Q60" s="47">
        <v>2</v>
      </c>
      <c r="U60" s="183">
        <v>3</v>
      </c>
    </row>
    <row r="61" spans="1:21" x14ac:dyDescent="0.2">
      <c r="A61" s="182" t="s">
        <v>247</v>
      </c>
      <c r="B61" s="56" t="s">
        <v>534</v>
      </c>
      <c r="C61" s="54"/>
      <c r="D61" s="54"/>
      <c r="E61" s="54"/>
      <c r="G61" s="54"/>
      <c r="I61" s="54"/>
      <c r="K61" s="54"/>
      <c r="L61" s="55"/>
      <c r="N61" s="47">
        <v>1</v>
      </c>
      <c r="Q61" s="47">
        <v>1</v>
      </c>
      <c r="U61" s="183"/>
    </row>
    <row r="62" spans="1:21" x14ac:dyDescent="0.2">
      <c r="A62" s="182" t="s">
        <v>225</v>
      </c>
      <c r="B62" s="56" t="s">
        <v>473</v>
      </c>
      <c r="C62" s="54"/>
      <c r="D62" s="54"/>
      <c r="E62" s="54"/>
      <c r="G62" s="54"/>
      <c r="I62" s="54"/>
      <c r="K62" s="54"/>
      <c r="L62" s="55"/>
      <c r="M62" s="47">
        <v>1</v>
      </c>
      <c r="U62" s="183"/>
    </row>
    <row r="63" spans="1:21" x14ac:dyDescent="0.2">
      <c r="A63" s="182" t="s">
        <v>292</v>
      </c>
      <c r="B63" s="56" t="s">
        <v>342</v>
      </c>
      <c r="C63" s="54"/>
      <c r="D63" s="54"/>
      <c r="E63" s="54"/>
      <c r="G63" s="54"/>
      <c r="I63" s="54"/>
      <c r="K63" s="54"/>
      <c r="L63" s="55"/>
      <c r="Q63" s="47">
        <v>3</v>
      </c>
      <c r="U63" s="183">
        <v>1</v>
      </c>
    </row>
    <row r="64" spans="1:21" x14ac:dyDescent="0.2">
      <c r="A64" s="182" t="s">
        <v>248</v>
      </c>
      <c r="B64" s="56" t="s">
        <v>478</v>
      </c>
      <c r="C64" s="54"/>
      <c r="D64" s="54"/>
      <c r="E64" s="54"/>
      <c r="G64" s="54"/>
      <c r="I64" s="54"/>
      <c r="K64" s="54"/>
      <c r="L64" s="55"/>
      <c r="N64" s="47">
        <v>1</v>
      </c>
      <c r="Q64" s="47">
        <v>2</v>
      </c>
      <c r="U64" s="183">
        <v>1</v>
      </c>
    </row>
    <row r="65" spans="1:21" x14ac:dyDescent="0.2">
      <c r="A65" s="182" t="s">
        <v>249</v>
      </c>
      <c r="B65" s="56" t="s">
        <v>630</v>
      </c>
      <c r="C65" s="54"/>
      <c r="D65" s="54"/>
      <c r="E65" s="54"/>
      <c r="G65" s="54"/>
      <c r="I65" s="54"/>
      <c r="K65" s="54"/>
      <c r="L65" s="55"/>
      <c r="Q65" s="47">
        <v>1</v>
      </c>
      <c r="U65" s="183"/>
    </row>
    <row r="66" spans="1:21" x14ac:dyDescent="0.2">
      <c r="A66" s="182" t="s">
        <v>287</v>
      </c>
      <c r="B66" s="56" t="s">
        <v>453</v>
      </c>
      <c r="C66" s="54"/>
      <c r="D66" s="54"/>
      <c r="E66" s="54"/>
      <c r="G66" s="54"/>
      <c r="I66" s="54"/>
      <c r="J66" s="47">
        <v>1</v>
      </c>
      <c r="K66" s="54"/>
      <c r="L66" s="55"/>
      <c r="Q66" s="47">
        <v>2</v>
      </c>
      <c r="U66" s="183"/>
    </row>
    <row r="67" spans="1:21" x14ac:dyDescent="0.2">
      <c r="A67" s="182" t="s">
        <v>479</v>
      </c>
      <c r="B67" s="56" t="s">
        <v>480</v>
      </c>
      <c r="C67" s="54"/>
      <c r="D67" s="54"/>
      <c r="E67" s="54"/>
      <c r="G67" s="54"/>
      <c r="I67" s="54"/>
      <c r="K67" s="54"/>
      <c r="L67" s="55"/>
      <c r="N67" s="47">
        <v>1</v>
      </c>
      <c r="Q67" s="47">
        <v>2</v>
      </c>
      <c r="U67" s="183">
        <v>4</v>
      </c>
    </row>
    <row r="68" spans="1:21" x14ac:dyDescent="0.2">
      <c r="A68" s="182" t="s">
        <v>481</v>
      </c>
      <c r="B68" s="56" t="s">
        <v>535</v>
      </c>
      <c r="C68" s="54"/>
      <c r="D68" s="54"/>
      <c r="E68" s="54"/>
      <c r="G68" s="54"/>
      <c r="I68" s="54"/>
      <c r="K68" s="54"/>
      <c r="L68" s="55"/>
      <c r="N68" s="47">
        <v>4</v>
      </c>
      <c r="U68" s="183">
        <v>4</v>
      </c>
    </row>
    <row r="69" spans="1:21" x14ac:dyDescent="0.2">
      <c r="A69" s="182" t="s">
        <v>173</v>
      </c>
      <c r="B69" s="56" t="s">
        <v>343</v>
      </c>
      <c r="C69" s="54"/>
      <c r="D69" s="54"/>
      <c r="E69" s="54"/>
      <c r="G69" s="54"/>
      <c r="I69" s="54"/>
      <c r="J69" s="47">
        <v>3</v>
      </c>
      <c r="K69" s="54"/>
      <c r="L69" s="55"/>
      <c r="N69" s="47">
        <v>6</v>
      </c>
      <c r="Q69" s="47">
        <v>13</v>
      </c>
      <c r="U69" s="183">
        <v>13</v>
      </c>
    </row>
    <row r="70" spans="1:21" x14ac:dyDescent="0.2">
      <c r="A70" s="182" t="s">
        <v>264</v>
      </c>
      <c r="B70" s="56" t="s">
        <v>631</v>
      </c>
      <c r="C70" s="54"/>
      <c r="D70" s="54"/>
      <c r="E70" s="54"/>
      <c r="G70" s="54"/>
      <c r="I70" s="54"/>
      <c r="K70" s="54"/>
      <c r="L70" s="55"/>
      <c r="Q70" s="47">
        <v>3</v>
      </c>
      <c r="U70" s="183"/>
    </row>
    <row r="71" spans="1:21" x14ac:dyDescent="0.2">
      <c r="A71" s="182" t="s">
        <v>269</v>
      </c>
      <c r="B71" s="56" t="s">
        <v>452</v>
      </c>
      <c r="C71" s="54"/>
      <c r="D71" s="54"/>
      <c r="E71" s="54"/>
      <c r="G71" s="54"/>
      <c r="I71" s="54"/>
      <c r="J71" s="47">
        <v>2</v>
      </c>
      <c r="K71" s="54"/>
      <c r="L71" s="55"/>
      <c r="N71" s="47">
        <v>2</v>
      </c>
      <c r="P71" s="47">
        <v>1</v>
      </c>
      <c r="Q71" s="47">
        <v>2</v>
      </c>
      <c r="T71" s="47">
        <v>4</v>
      </c>
      <c r="U71" s="183">
        <v>3</v>
      </c>
    </row>
    <row r="72" spans="1:21" x14ac:dyDescent="0.2">
      <c r="A72" s="182" t="s">
        <v>539</v>
      </c>
      <c r="B72" s="56" t="s">
        <v>550</v>
      </c>
      <c r="C72" s="54"/>
      <c r="D72" s="54"/>
      <c r="E72" s="54"/>
      <c r="G72" s="54"/>
      <c r="I72" s="54"/>
      <c r="K72" s="54"/>
      <c r="L72" s="55"/>
      <c r="Q72" s="47">
        <v>1</v>
      </c>
      <c r="U72" s="183">
        <v>2</v>
      </c>
    </row>
    <row r="73" spans="1:21" x14ac:dyDescent="0.2">
      <c r="A73" s="182" t="s">
        <v>482</v>
      </c>
      <c r="B73" s="56" t="s">
        <v>536</v>
      </c>
      <c r="C73" s="54"/>
      <c r="D73" s="54"/>
      <c r="E73" s="54"/>
      <c r="G73" s="54"/>
      <c r="I73" s="54"/>
      <c r="K73" s="54"/>
      <c r="L73" s="55"/>
      <c r="N73" s="47">
        <v>1</v>
      </c>
      <c r="U73" s="183">
        <v>1</v>
      </c>
    </row>
    <row r="74" spans="1:21" x14ac:dyDescent="0.2">
      <c r="A74" s="182" t="s">
        <v>553</v>
      </c>
      <c r="B74" s="56" t="s">
        <v>628</v>
      </c>
      <c r="C74" s="54"/>
      <c r="D74" s="54"/>
      <c r="E74" s="54"/>
      <c r="G74" s="54"/>
      <c r="I74" s="54"/>
      <c r="K74" s="54"/>
      <c r="L74" s="55"/>
      <c r="Q74" s="47">
        <v>2</v>
      </c>
      <c r="U74" s="183"/>
    </row>
    <row r="75" spans="1:21" x14ac:dyDescent="0.2">
      <c r="A75" s="182" t="s">
        <v>825</v>
      </c>
      <c r="B75" s="56" t="s">
        <v>907</v>
      </c>
      <c r="C75" s="54"/>
      <c r="D75" s="54"/>
      <c r="E75" s="54"/>
      <c r="G75" s="54"/>
      <c r="I75" s="54"/>
      <c r="K75" s="54"/>
      <c r="L75" s="55"/>
      <c r="Q75" s="47">
        <v>6</v>
      </c>
      <c r="U75" s="183">
        <v>11</v>
      </c>
    </row>
    <row r="76" spans="1:21" x14ac:dyDescent="0.2">
      <c r="A76" s="182" t="s">
        <v>288</v>
      </c>
      <c r="B76" s="56" t="s">
        <v>340</v>
      </c>
      <c r="C76" s="54"/>
      <c r="D76" s="54"/>
      <c r="E76" s="54"/>
      <c r="G76" s="54"/>
      <c r="I76" s="54"/>
      <c r="J76" s="47">
        <v>1</v>
      </c>
      <c r="K76" s="54"/>
      <c r="L76" s="55"/>
      <c r="P76" s="47">
        <v>1</v>
      </c>
      <c r="U76" s="183"/>
    </row>
    <row r="77" spans="1:21" x14ac:dyDescent="0.2">
      <c r="A77" s="182" t="s">
        <v>301</v>
      </c>
      <c r="B77" s="56" t="s">
        <v>451</v>
      </c>
      <c r="C77" s="54"/>
      <c r="D77" s="54"/>
      <c r="E77" s="54"/>
      <c r="G77" s="54"/>
      <c r="I77" s="54"/>
      <c r="J77" s="47">
        <v>2</v>
      </c>
      <c r="K77" s="54"/>
      <c r="L77" s="55"/>
      <c r="N77" s="47">
        <v>1</v>
      </c>
      <c r="T77" s="47">
        <v>1</v>
      </c>
      <c r="U77" s="183">
        <v>3</v>
      </c>
    </row>
    <row r="78" spans="1:21" x14ac:dyDescent="0.2">
      <c r="A78" s="182" t="s">
        <v>826</v>
      </c>
      <c r="B78" s="56" t="s">
        <v>908</v>
      </c>
      <c r="C78" s="54"/>
      <c r="D78" s="54"/>
      <c r="E78" s="54"/>
      <c r="G78" s="54"/>
      <c r="I78" s="54"/>
      <c r="K78" s="54"/>
      <c r="L78" s="55"/>
      <c r="Q78" s="47">
        <v>1</v>
      </c>
      <c r="U78" s="183">
        <v>1</v>
      </c>
    </row>
    <row r="79" spans="1:21" x14ac:dyDescent="0.2">
      <c r="A79" s="182" t="s">
        <v>1033</v>
      </c>
      <c r="B79" s="56" t="s">
        <v>1404</v>
      </c>
      <c r="C79" s="54"/>
      <c r="D79" s="54"/>
      <c r="E79" s="54"/>
      <c r="G79" s="54"/>
      <c r="I79" s="54"/>
      <c r="K79" s="54"/>
      <c r="L79" s="55"/>
      <c r="Q79" s="47">
        <v>1</v>
      </c>
      <c r="U79" s="183"/>
    </row>
    <row r="80" spans="1:21" x14ac:dyDescent="0.2">
      <c r="A80" s="182" t="s">
        <v>293</v>
      </c>
      <c r="B80" s="56" t="s">
        <v>356</v>
      </c>
      <c r="C80" s="54"/>
      <c r="D80" s="54"/>
      <c r="E80" s="54"/>
      <c r="G80" s="54"/>
      <c r="I80" s="54"/>
      <c r="J80" s="47">
        <v>3</v>
      </c>
      <c r="K80" s="54"/>
      <c r="L80" s="55"/>
      <c r="U80" s="183">
        <v>4</v>
      </c>
    </row>
    <row r="81" spans="1:21" x14ac:dyDescent="0.2">
      <c r="A81" s="182" t="s">
        <v>1074</v>
      </c>
      <c r="B81" s="56" t="s">
        <v>1120</v>
      </c>
      <c r="C81" s="54"/>
      <c r="D81" s="54"/>
      <c r="E81" s="54"/>
      <c r="G81" s="54"/>
      <c r="I81" s="54"/>
      <c r="K81" s="54"/>
      <c r="L81" s="55"/>
      <c r="Q81" s="47">
        <v>1</v>
      </c>
      <c r="U81" s="183"/>
    </row>
    <row r="82" spans="1:21" x14ac:dyDescent="0.2">
      <c r="A82" s="182" t="s">
        <v>555</v>
      </c>
      <c r="B82" s="56" t="s">
        <v>629</v>
      </c>
      <c r="C82" s="54"/>
      <c r="D82" s="54"/>
      <c r="E82" s="54"/>
      <c r="G82" s="54"/>
      <c r="I82" s="54"/>
      <c r="K82" s="54"/>
      <c r="L82" s="55"/>
      <c r="Q82" s="47">
        <v>1</v>
      </c>
      <c r="U82" s="183">
        <v>1</v>
      </c>
    </row>
    <row r="83" spans="1:21" x14ac:dyDescent="0.2">
      <c r="A83" s="182" t="s">
        <v>1012</v>
      </c>
      <c r="B83" s="56" t="s">
        <v>527</v>
      </c>
      <c r="C83" s="54"/>
      <c r="D83" s="54"/>
      <c r="E83" s="54"/>
      <c r="G83" s="54"/>
      <c r="I83" s="54"/>
      <c r="K83" s="54"/>
      <c r="L83" s="55"/>
      <c r="N83" s="47">
        <v>1</v>
      </c>
      <c r="U83" s="183"/>
    </row>
    <row r="84" spans="1:21" x14ac:dyDescent="0.2">
      <c r="A84" s="182" t="s">
        <v>270</v>
      </c>
      <c r="B84" s="56" t="s">
        <v>355</v>
      </c>
      <c r="C84" s="54"/>
      <c r="D84" s="54"/>
      <c r="E84" s="54"/>
      <c r="G84" s="54"/>
      <c r="I84" s="54"/>
      <c r="J84" s="47">
        <v>4</v>
      </c>
      <c r="K84" s="54"/>
      <c r="L84" s="55"/>
      <c r="N84" s="47">
        <v>5</v>
      </c>
      <c r="Q84" s="47">
        <v>4</v>
      </c>
      <c r="U84" s="183">
        <v>10</v>
      </c>
    </row>
    <row r="85" spans="1:21" x14ac:dyDescent="0.2">
      <c r="A85" s="182" t="s">
        <v>405</v>
      </c>
      <c r="B85" s="56" t="s">
        <v>417</v>
      </c>
      <c r="C85" s="54"/>
      <c r="D85" s="54"/>
      <c r="E85" s="54"/>
      <c r="G85" s="54"/>
      <c r="I85" s="54"/>
      <c r="K85" s="54"/>
      <c r="L85" s="55"/>
      <c r="N85" s="47">
        <v>5</v>
      </c>
      <c r="Q85" s="47">
        <v>8</v>
      </c>
      <c r="U85" s="183">
        <v>7</v>
      </c>
    </row>
    <row r="86" spans="1:21" x14ac:dyDescent="0.2">
      <c r="A86" s="182" t="s">
        <v>244</v>
      </c>
      <c r="B86" s="56" t="s">
        <v>354</v>
      </c>
      <c r="C86" s="54"/>
      <c r="D86" s="54"/>
      <c r="E86" s="54"/>
      <c r="G86" s="54"/>
      <c r="I86" s="54"/>
      <c r="J86" s="47">
        <v>3</v>
      </c>
      <c r="K86" s="54"/>
      <c r="L86" s="55"/>
      <c r="N86" s="47">
        <v>5</v>
      </c>
      <c r="Q86" s="47">
        <v>6</v>
      </c>
      <c r="U86" s="183">
        <v>8</v>
      </c>
    </row>
    <row r="87" spans="1:21" x14ac:dyDescent="0.2">
      <c r="A87" s="182" t="s">
        <v>176</v>
      </c>
      <c r="B87" s="56" t="s">
        <v>353</v>
      </c>
      <c r="C87" s="54"/>
      <c r="D87" s="54"/>
      <c r="E87" s="54"/>
      <c r="G87" s="54"/>
      <c r="I87" s="54"/>
      <c r="K87" s="54"/>
      <c r="L87" s="55"/>
      <c r="N87" s="47">
        <v>2</v>
      </c>
      <c r="P87" s="47">
        <v>1</v>
      </c>
      <c r="Q87" s="47">
        <v>5</v>
      </c>
      <c r="U87" s="183">
        <v>4</v>
      </c>
    </row>
    <row r="88" spans="1:21" x14ac:dyDescent="0.2">
      <c r="A88" s="182" t="s">
        <v>294</v>
      </c>
      <c r="B88" s="56" t="s">
        <v>450</v>
      </c>
      <c r="C88" s="54"/>
      <c r="D88" s="54"/>
      <c r="E88" s="54"/>
      <c r="G88" s="54"/>
      <c r="I88" s="54"/>
      <c r="J88" s="47">
        <v>1</v>
      </c>
      <c r="K88" s="54"/>
      <c r="L88" s="55"/>
      <c r="N88" s="47">
        <v>3</v>
      </c>
      <c r="Q88" s="47">
        <v>2</v>
      </c>
      <c r="U88" s="183">
        <v>3</v>
      </c>
    </row>
    <row r="89" spans="1:21" x14ac:dyDescent="0.2">
      <c r="A89" s="182" t="s">
        <v>1075</v>
      </c>
      <c r="B89" s="56" t="s">
        <v>419</v>
      </c>
      <c r="C89" s="54"/>
      <c r="D89" s="54"/>
      <c r="E89" s="54"/>
      <c r="G89" s="54"/>
      <c r="I89" s="54"/>
      <c r="K89" s="54"/>
      <c r="L89" s="55"/>
      <c r="Q89" s="47">
        <v>2</v>
      </c>
      <c r="U89" s="183">
        <v>9</v>
      </c>
    </row>
    <row r="90" spans="1:21" x14ac:dyDescent="0.2">
      <c r="A90" s="182" t="s">
        <v>483</v>
      </c>
      <c r="B90" s="56" t="s">
        <v>521</v>
      </c>
      <c r="C90" s="54"/>
      <c r="D90" s="54"/>
      <c r="E90" s="54"/>
      <c r="G90" s="54"/>
      <c r="I90" s="54"/>
      <c r="K90" s="54"/>
      <c r="L90" s="55"/>
      <c r="N90" s="47">
        <v>4</v>
      </c>
      <c r="Q90" s="47">
        <v>3</v>
      </c>
      <c r="U90" s="183">
        <v>4</v>
      </c>
    </row>
    <row r="91" spans="1:21" x14ac:dyDescent="0.2">
      <c r="A91" s="182" t="s">
        <v>295</v>
      </c>
      <c r="B91" s="56" t="s">
        <v>352</v>
      </c>
      <c r="C91" s="54"/>
      <c r="D91" s="54"/>
      <c r="E91" s="54"/>
      <c r="G91" s="54"/>
      <c r="I91" s="54"/>
      <c r="J91" s="47">
        <v>1</v>
      </c>
      <c r="K91" s="54"/>
      <c r="L91" s="55"/>
      <c r="Q91" s="47">
        <v>2</v>
      </c>
      <c r="U91" s="183"/>
    </row>
    <row r="92" spans="1:21" x14ac:dyDescent="0.2">
      <c r="A92" s="182" t="s">
        <v>216</v>
      </c>
      <c r="B92" s="56" t="s">
        <v>351</v>
      </c>
      <c r="C92" s="54"/>
      <c r="D92" s="54"/>
      <c r="E92" s="54"/>
      <c r="G92" s="54"/>
      <c r="I92" s="54"/>
      <c r="J92" s="47">
        <v>1</v>
      </c>
      <c r="K92" s="54"/>
      <c r="L92" s="55"/>
      <c r="N92" s="47">
        <v>2</v>
      </c>
      <c r="Q92" s="47">
        <v>7</v>
      </c>
      <c r="U92" s="183">
        <v>13</v>
      </c>
    </row>
    <row r="93" spans="1:21" x14ac:dyDescent="0.2">
      <c r="A93" s="182" t="s">
        <v>177</v>
      </c>
      <c r="B93" s="56" t="s">
        <v>1398</v>
      </c>
      <c r="C93" s="54"/>
      <c r="D93" s="54"/>
      <c r="E93" s="54"/>
      <c r="G93" s="54"/>
      <c r="I93" s="54"/>
      <c r="K93" s="54"/>
      <c r="L93" s="55"/>
      <c r="N93" s="47">
        <v>3</v>
      </c>
      <c r="Q93" s="47">
        <v>1</v>
      </c>
      <c r="U93" s="183">
        <v>2</v>
      </c>
    </row>
    <row r="94" spans="1:21" x14ac:dyDescent="0.2">
      <c r="A94" s="182" t="s">
        <v>251</v>
      </c>
      <c r="B94" s="56" t="s">
        <v>350</v>
      </c>
      <c r="C94" s="54"/>
      <c r="D94" s="54"/>
      <c r="E94" s="54"/>
      <c r="G94" s="54"/>
      <c r="I94" s="54"/>
      <c r="K94" s="54"/>
      <c r="L94" s="55"/>
      <c r="N94" s="47">
        <v>1</v>
      </c>
      <c r="U94" s="183"/>
    </row>
    <row r="95" spans="1:21" x14ac:dyDescent="0.2">
      <c r="A95" s="182" t="s">
        <v>485</v>
      </c>
      <c r="B95" s="56" t="s">
        <v>524</v>
      </c>
      <c r="C95" s="54"/>
      <c r="D95" s="54"/>
      <c r="E95" s="54"/>
      <c r="G95" s="54"/>
      <c r="I95" s="54"/>
      <c r="K95" s="54"/>
      <c r="L95" s="55"/>
      <c r="N95" s="47">
        <v>1</v>
      </c>
      <c r="Q95" s="47">
        <v>1</v>
      </c>
      <c r="U95" s="183">
        <v>3</v>
      </c>
    </row>
    <row r="96" spans="1:21" x14ac:dyDescent="0.2">
      <c r="A96" s="182" t="s">
        <v>156</v>
      </c>
      <c r="B96" s="56" t="s">
        <v>420</v>
      </c>
      <c r="C96" s="54"/>
      <c r="D96" s="54"/>
      <c r="E96" s="54"/>
      <c r="G96" s="54"/>
      <c r="I96" s="54"/>
      <c r="K96" s="54"/>
      <c r="L96" s="55"/>
      <c r="N96" s="47">
        <v>1</v>
      </c>
      <c r="Q96" s="47">
        <v>1</v>
      </c>
      <c r="U96" s="183">
        <v>2</v>
      </c>
    </row>
    <row r="97" spans="1:21" x14ac:dyDescent="0.2">
      <c r="A97" s="182" t="s">
        <v>1076</v>
      </c>
      <c r="B97" s="56" t="s">
        <v>1119</v>
      </c>
      <c r="Q97" s="47">
        <v>1</v>
      </c>
      <c r="U97" s="183">
        <v>5</v>
      </c>
    </row>
    <row r="98" spans="1:21" x14ac:dyDescent="0.2">
      <c r="A98" s="182" t="s">
        <v>468</v>
      </c>
      <c r="B98" s="56" t="s">
        <v>449</v>
      </c>
      <c r="C98" s="54"/>
      <c r="D98" s="54"/>
      <c r="E98" s="54"/>
      <c r="G98" s="54"/>
      <c r="I98" s="54"/>
      <c r="J98" s="47">
        <v>1</v>
      </c>
      <c r="K98" s="54"/>
      <c r="L98" s="55"/>
      <c r="N98" s="47">
        <v>2</v>
      </c>
      <c r="Q98" s="47">
        <v>2</v>
      </c>
      <c r="U98" s="183">
        <v>1</v>
      </c>
    </row>
    <row r="99" spans="1:21" x14ac:dyDescent="0.2">
      <c r="A99" s="182" t="s">
        <v>832</v>
      </c>
      <c r="B99" s="56" t="s">
        <v>903</v>
      </c>
      <c r="Q99" s="47">
        <v>2</v>
      </c>
      <c r="U99" s="183">
        <v>8</v>
      </c>
    </row>
    <row r="100" spans="1:21" x14ac:dyDescent="0.2">
      <c r="A100" s="182" t="s">
        <v>486</v>
      </c>
      <c r="B100" s="56" t="s">
        <v>525</v>
      </c>
      <c r="C100" s="54"/>
      <c r="D100" s="54"/>
      <c r="E100" s="54"/>
      <c r="G100" s="54"/>
      <c r="I100" s="54"/>
      <c r="K100" s="54"/>
      <c r="L100" s="55"/>
      <c r="N100" s="47">
        <v>7</v>
      </c>
      <c r="Q100" s="47">
        <v>16</v>
      </c>
      <c r="U100" s="183">
        <v>19</v>
      </c>
    </row>
    <row r="101" spans="1:21" x14ac:dyDescent="0.2">
      <c r="A101" s="182" t="s">
        <v>130</v>
      </c>
      <c r="B101" s="56" t="s">
        <v>349</v>
      </c>
      <c r="C101" s="54"/>
      <c r="D101" s="54"/>
      <c r="E101" s="54"/>
      <c r="G101" s="54"/>
      <c r="I101" s="54"/>
      <c r="J101" s="47">
        <v>1</v>
      </c>
      <c r="K101" s="54"/>
      <c r="L101" s="55"/>
      <c r="Q101" s="47">
        <v>1</v>
      </c>
      <c r="T101" s="47">
        <v>1</v>
      </c>
      <c r="U101" s="183">
        <v>3</v>
      </c>
    </row>
    <row r="102" spans="1:21" x14ac:dyDescent="0.2">
      <c r="A102" s="182" t="s">
        <v>179</v>
      </c>
      <c r="B102" s="56" t="s">
        <v>348</v>
      </c>
      <c r="C102" s="54"/>
      <c r="D102" s="54"/>
      <c r="E102" s="54"/>
      <c r="G102" s="54"/>
      <c r="I102" s="54"/>
      <c r="J102" s="47">
        <v>10</v>
      </c>
      <c r="K102" s="54"/>
      <c r="L102" s="55"/>
      <c r="N102" s="47">
        <v>9</v>
      </c>
      <c r="Q102" s="47">
        <v>13</v>
      </c>
      <c r="U102" s="183">
        <v>15</v>
      </c>
    </row>
    <row r="103" spans="1:21" x14ac:dyDescent="0.2">
      <c r="A103" s="182" t="s">
        <v>234</v>
      </c>
      <c r="B103" s="56" t="s">
        <v>448</v>
      </c>
      <c r="C103" s="54"/>
      <c r="D103" s="54"/>
      <c r="E103" s="54"/>
      <c r="F103" s="47">
        <v>2</v>
      </c>
      <c r="G103" s="54"/>
      <c r="I103" s="54"/>
      <c r="J103" s="47">
        <v>8</v>
      </c>
      <c r="K103" s="54"/>
      <c r="L103" s="55"/>
      <c r="N103" s="47">
        <v>9</v>
      </c>
      <c r="Q103" s="47">
        <v>15</v>
      </c>
      <c r="U103" s="183">
        <v>13</v>
      </c>
    </row>
    <row r="104" spans="1:21" x14ac:dyDescent="0.2">
      <c r="A104" s="182" t="s">
        <v>568</v>
      </c>
      <c r="B104" s="56" t="s">
        <v>622</v>
      </c>
      <c r="Q104" s="47">
        <v>3</v>
      </c>
      <c r="U104" s="183">
        <v>6</v>
      </c>
    </row>
    <row r="105" spans="1:21" x14ac:dyDescent="0.2">
      <c r="A105" s="182" t="s">
        <v>123</v>
      </c>
      <c r="B105" s="56" t="s">
        <v>347</v>
      </c>
      <c r="C105" s="54"/>
      <c r="D105" s="54"/>
      <c r="E105" s="54"/>
      <c r="G105" s="54"/>
      <c r="I105" s="54"/>
      <c r="K105" s="54"/>
      <c r="L105" s="55"/>
      <c r="N105" s="47">
        <v>1</v>
      </c>
      <c r="Q105" s="47">
        <v>2</v>
      </c>
      <c r="U105" s="183">
        <v>2</v>
      </c>
    </row>
    <row r="106" spans="1:21" x14ac:dyDescent="0.2">
      <c r="A106" s="182" t="s">
        <v>182</v>
      </c>
      <c r="B106" s="56" t="s">
        <v>526</v>
      </c>
      <c r="C106" s="54"/>
      <c r="D106" s="54"/>
      <c r="E106" s="54"/>
      <c r="G106" s="54"/>
      <c r="I106" s="54"/>
      <c r="K106" s="54"/>
      <c r="L106" s="55"/>
      <c r="N106" s="47">
        <v>2</v>
      </c>
      <c r="Q106" s="47">
        <v>6</v>
      </c>
      <c r="U106" s="183">
        <v>2</v>
      </c>
    </row>
    <row r="107" spans="1:21" x14ac:dyDescent="0.2">
      <c r="A107" s="182" t="s">
        <v>296</v>
      </c>
      <c r="B107" s="56" t="s">
        <v>547</v>
      </c>
      <c r="C107" s="54"/>
      <c r="D107" s="54"/>
      <c r="E107" s="54"/>
      <c r="G107" s="54"/>
      <c r="I107" s="54"/>
      <c r="J107" s="47">
        <v>14</v>
      </c>
      <c r="K107" s="54"/>
      <c r="L107" s="55"/>
      <c r="N107" s="47">
        <v>14</v>
      </c>
      <c r="Q107" s="47">
        <v>18</v>
      </c>
      <c r="U107" s="183">
        <v>21</v>
      </c>
    </row>
    <row r="108" spans="1:21" x14ac:dyDescent="0.2">
      <c r="A108" s="182" t="s">
        <v>304</v>
      </c>
      <c r="B108" s="56" t="s">
        <v>345</v>
      </c>
      <c r="C108" s="54"/>
      <c r="D108" s="54"/>
      <c r="E108" s="54"/>
      <c r="G108" s="54"/>
      <c r="I108" s="54"/>
      <c r="J108" s="47">
        <v>5</v>
      </c>
      <c r="K108" s="54"/>
      <c r="L108" s="55"/>
      <c r="N108" s="47">
        <v>3</v>
      </c>
      <c r="Q108" s="47">
        <v>2</v>
      </c>
      <c r="U108" s="183">
        <v>4</v>
      </c>
    </row>
    <row r="109" spans="1:21" x14ac:dyDescent="0.2">
      <c r="A109" s="182" t="s">
        <v>252</v>
      </c>
      <c r="B109" s="56" t="s">
        <v>528</v>
      </c>
      <c r="C109" s="54"/>
      <c r="D109" s="54"/>
      <c r="E109" s="54"/>
      <c r="G109" s="54"/>
      <c r="I109" s="54"/>
      <c r="K109" s="54"/>
      <c r="L109" s="55"/>
      <c r="N109" s="47">
        <v>1</v>
      </c>
      <c r="Q109" s="47">
        <v>4</v>
      </c>
      <c r="U109" s="183">
        <v>5</v>
      </c>
    </row>
    <row r="110" spans="1:21" x14ac:dyDescent="0.2">
      <c r="A110" s="182" t="s">
        <v>487</v>
      </c>
      <c r="B110" s="56" t="s">
        <v>529</v>
      </c>
      <c r="C110" s="54"/>
      <c r="D110" s="54"/>
      <c r="E110" s="54"/>
      <c r="G110" s="54"/>
      <c r="I110" s="54"/>
      <c r="K110" s="54"/>
      <c r="L110" s="55"/>
      <c r="N110" s="47">
        <v>1</v>
      </c>
      <c r="Q110" s="47">
        <v>1</v>
      </c>
      <c r="T110" s="47">
        <v>1</v>
      </c>
      <c r="U110" s="183">
        <v>7</v>
      </c>
    </row>
    <row r="111" spans="1:21" x14ac:dyDescent="0.2">
      <c r="A111" s="182" t="s">
        <v>488</v>
      </c>
      <c r="B111" s="56" t="s">
        <v>530</v>
      </c>
      <c r="C111" s="54"/>
      <c r="D111" s="54"/>
      <c r="E111" s="54"/>
      <c r="G111" s="54"/>
      <c r="I111" s="54"/>
      <c r="K111" s="54"/>
      <c r="L111" s="55"/>
      <c r="N111" s="47">
        <v>2</v>
      </c>
      <c r="Q111" s="47">
        <v>1</v>
      </c>
      <c r="U111" s="183">
        <v>3</v>
      </c>
    </row>
    <row r="112" spans="1:21" x14ac:dyDescent="0.2">
      <c r="A112" s="182" t="s">
        <v>409</v>
      </c>
      <c r="B112" s="56" t="s">
        <v>423</v>
      </c>
      <c r="C112" s="54"/>
      <c r="D112" s="54"/>
      <c r="E112" s="54"/>
      <c r="G112" s="54"/>
      <c r="I112" s="54"/>
      <c r="K112" s="54"/>
      <c r="L112" s="55"/>
      <c r="N112" s="47">
        <v>1</v>
      </c>
      <c r="Q112" s="47">
        <v>5</v>
      </c>
      <c r="U112" s="183">
        <v>5</v>
      </c>
    </row>
    <row r="113" spans="1:21" x14ac:dyDescent="0.2">
      <c r="A113" s="182" t="s">
        <v>469</v>
      </c>
      <c r="B113" s="56" t="s">
        <v>447</v>
      </c>
      <c r="C113" s="54"/>
      <c r="D113" s="54"/>
      <c r="E113" s="54"/>
      <c r="G113" s="54"/>
      <c r="I113" s="54"/>
      <c r="J113" s="47">
        <v>2</v>
      </c>
      <c r="K113" s="54"/>
      <c r="L113" s="55"/>
      <c r="U113" s="183"/>
    </row>
    <row r="114" spans="1:21" x14ac:dyDescent="0.2">
      <c r="A114" s="182" t="s">
        <v>489</v>
      </c>
      <c r="B114" s="56" t="s">
        <v>531</v>
      </c>
      <c r="C114" s="54"/>
      <c r="D114" s="54"/>
      <c r="E114" s="54"/>
      <c r="G114" s="54"/>
      <c r="I114" s="54"/>
      <c r="K114" s="54"/>
      <c r="L114" s="55"/>
      <c r="N114" s="47">
        <v>1</v>
      </c>
      <c r="Q114" s="47">
        <v>2</v>
      </c>
      <c r="U114" s="183">
        <v>1</v>
      </c>
    </row>
    <row r="115" spans="1:21" x14ac:dyDescent="0.2">
      <c r="A115" s="182" t="s">
        <v>570</v>
      </c>
      <c r="B115" s="56" t="s">
        <v>633</v>
      </c>
      <c r="Q115" s="47">
        <v>1</v>
      </c>
      <c r="U115" s="183"/>
    </row>
    <row r="116" spans="1:21" x14ac:dyDescent="0.2">
      <c r="A116" s="182" t="s">
        <v>490</v>
      </c>
      <c r="B116" s="56" t="s">
        <v>532</v>
      </c>
      <c r="C116" s="54"/>
      <c r="D116" s="54"/>
      <c r="E116" s="54"/>
      <c r="G116" s="54"/>
      <c r="I116" s="54"/>
      <c r="K116" s="54"/>
      <c r="L116" s="55"/>
      <c r="N116" s="47">
        <v>1</v>
      </c>
      <c r="Q116" s="47">
        <v>3</v>
      </c>
      <c r="U116" s="183"/>
    </row>
    <row r="117" spans="1:21" x14ac:dyDescent="0.2">
      <c r="A117" s="182" t="s">
        <v>282</v>
      </c>
      <c r="B117" s="56" t="s">
        <v>446</v>
      </c>
      <c r="C117" s="54"/>
      <c r="D117" s="54"/>
      <c r="E117" s="54"/>
      <c r="G117" s="54"/>
      <c r="I117" s="54"/>
      <c r="J117" s="47">
        <v>1</v>
      </c>
      <c r="K117" s="54"/>
      <c r="L117" s="55"/>
      <c r="N117" s="47">
        <v>1</v>
      </c>
      <c r="U117" s="183"/>
    </row>
    <row r="118" spans="1:21" x14ac:dyDescent="0.2">
      <c r="A118" s="182" t="s">
        <v>108</v>
      </c>
      <c r="B118" s="56" t="s">
        <v>381</v>
      </c>
      <c r="Q118" s="47">
        <v>1</v>
      </c>
      <c r="T118" s="47">
        <v>1</v>
      </c>
      <c r="U118" s="183">
        <v>1</v>
      </c>
    </row>
    <row r="119" spans="1:21" x14ac:dyDescent="0.2">
      <c r="A119" s="182" t="s">
        <v>253</v>
      </c>
      <c r="B119" s="56" t="s">
        <v>377</v>
      </c>
      <c r="Q119" s="47">
        <v>1</v>
      </c>
      <c r="U119" s="183"/>
    </row>
    <row r="120" spans="1:21" x14ac:dyDescent="0.2">
      <c r="A120" s="182" t="s">
        <v>186</v>
      </c>
      <c r="B120" s="56" t="s">
        <v>376</v>
      </c>
      <c r="C120" s="54"/>
      <c r="D120" s="54"/>
      <c r="E120" s="54"/>
      <c r="G120" s="54"/>
      <c r="I120" s="54"/>
      <c r="J120" s="47">
        <v>3</v>
      </c>
      <c r="K120" s="54"/>
      <c r="L120" s="55"/>
      <c r="N120" s="47">
        <v>2</v>
      </c>
      <c r="Q120" s="47">
        <v>5</v>
      </c>
      <c r="U120" s="183">
        <v>14</v>
      </c>
    </row>
    <row r="121" spans="1:21" x14ac:dyDescent="0.2">
      <c r="A121" s="182" t="s">
        <v>297</v>
      </c>
      <c r="B121" s="56" t="s">
        <v>519</v>
      </c>
      <c r="C121" s="54"/>
      <c r="D121" s="54"/>
      <c r="E121" s="54"/>
      <c r="G121" s="54"/>
      <c r="I121" s="54"/>
      <c r="K121" s="54"/>
      <c r="L121" s="55"/>
      <c r="N121" s="47">
        <v>3</v>
      </c>
      <c r="P121" s="47">
        <v>1</v>
      </c>
      <c r="Q121" s="47">
        <v>4</v>
      </c>
      <c r="T121" s="47">
        <v>3</v>
      </c>
      <c r="U121" s="183">
        <v>3</v>
      </c>
    </row>
    <row r="122" spans="1:21" x14ac:dyDescent="0.2">
      <c r="A122" s="182" t="s">
        <v>187</v>
      </c>
      <c r="B122" s="56" t="s">
        <v>375</v>
      </c>
      <c r="C122" s="54"/>
      <c r="D122" s="54"/>
      <c r="E122" s="54"/>
      <c r="G122" s="54"/>
      <c r="I122" s="54"/>
      <c r="J122" s="47">
        <v>1</v>
      </c>
      <c r="K122" s="54"/>
      <c r="L122" s="55"/>
      <c r="N122" s="47">
        <v>2</v>
      </c>
      <c r="Q122" s="47">
        <v>3</v>
      </c>
      <c r="U122" s="183">
        <v>5</v>
      </c>
    </row>
    <row r="123" spans="1:21" x14ac:dyDescent="0.2">
      <c r="A123" s="182" t="s">
        <v>795</v>
      </c>
      <c r="B123" s="56" t="s">
        <v>800</v>
      </c>
      <c r="Q123" s="47">
        <v>2</v>
      </c>
      <c r="U123" s="183"/>
    </row>
    <row r="124" spans="1:21" x14ac:dyDescent="0.2">
      <c r="A124" s="182" t="s">
        <v>291</v>
      </c>
      <c r="B124" s="56" t="s">
        <v>426</v>
      </c>
      <c r="C124" s="54"/>
      <c r="D124" s="54"/>
      <c r="E124" s="54"/>
      <c r="G124" s="54"/>
      <c r="I124" s="54"/>
      <c r="J124" s="47">
        <v>1</v>
      </c>
      <c r="K124" s="54"/>
      <c r="L124" s="55"/>
      <c r="Q124" s="47">
        <v>4</v>
      </c>
      <c r="U124" s="183">
        <v>8</v>
      </c>
    </row>
    <row r="125" spans="1:21" x14ac:dyDescent="0.2">
      <c r="A125" s="182" t="s">
        <v>157</v>
      </c>
      <c r="B125" s="56" t="s">
        <v>518</v>
      </c>
      <c r="C125" s="54"/>
      <c r="D125" s="54"/>
      <c r="E125" s="54"/>
      <c r="G125" s="54"/>
      <c r="I125" s="54"/>
      <c r="K125" s="54"/>
      <c r="L125" s="55"/>
      <c r="N125" s="47">
        <v>2</v>
      </c>
      <c r="Q125" s="47">
        <v>2</v>
      </c>
      <c r="U125" s="183">
        <v>2</v>
      </c>
    </row>
    <row r="126" spans="1:21" x14ac:dyDescent="0.2">
      <c r="A126" s="182" t="s">
        <v>573</v>
      </c>
      <c r="B126" s="56" t="s">
        <v>620</v>
      </c>
      <c r="Q126" s="47">
        <v>2</v>
      </c>
      <c r="U126" s="183">
        <v>2</v>
      </c>
    </row>
    <row r="127" spans="1:21" x14ac:dyDescent="0.2">
      <c r="A127" s="182" t="s">
        <v>218</v>
      </c>
      <c r="B127" s="56" t="s">
        <v>445</v>
      </c>
      <c r="C127" s="54"/>
      <c r="D127" s="54"/>
      <c r="E127" s="54"/>
      <c r="G127" s="54"/>
      <c r="I127" s="54"/>
      <c r="J127" s="47">
        <v>6</v>
      </c>
      <c r="K127" s="54"/>
      <c r="L127" s="55"/>
      <c r="N127" s="47">
        <v>7</v>
      </c>
      <c r="Q127" s="47">
        <v>12</v>
      </c>
      <c r="U127" s="183">
        <v>15</v>
      </c>
    </row>
    <row r="128" spans="1:21" x14ac:dyDescent="0.2">
      <c r="A128" s="182" t="s">
        <v>188</v>
      </c>
      <c r="B128" s="56" t="s">
        <v>374</v>
      </c>
      <c r="C128" s="54"/>
      <c r="D128" s="54"/>
      <c r="E128" s="54"/>
      <c r="G128" s="54"/>
      <c r="I128" s="54"/>
      <c r="K128" s="54"/>
      <c r="L128" s="55"/>
      <c r="N128" s="47">
        <v>3</v>
      </c>
      <c r="Q128" s="47">
        <v>3</v>
      </c>
      <c r="U128" s="183">
        <v>1</v>
      </c>
    </row>
    <row r="129" spans="1:21" x14ac:dyDescent="0.2">
      <c r="A129" s="182" t="s">
        <v>189</v>
      </c>
      <c r="B129" s="56" t="s">
        <v>373</v>
      </c>
      <c r="C129" s="54"/>
      <c r="D129" s="54"/>
      <c r="E129" s="54"/>
      <c r="G129" s="54"/>
      <c r="I129" s="54"/>
      <c r="J129" s="47">
        <v>1</v>
      </c>
      <c r="K129" s="54"/>
      <c r="L129" s="55"/>
      <c r="N129" s="47">
        <v>1</v>
      </c>
      <c r="Q129" s="47">
        <v>3</v>
      </c>
      <c r="U129" s="183">
        <v>4</v>
      </c>
    </row>
    <row r="130" spans="1:21" x14ac:dyDescent="0.2">
      <c r="A130" s="182" t="s">
        <v>514</v>
      </c>
      <c r="B130" s="56" t="s">
        <v>515</v>
      </c>
      <c r="C130" s="54"/>
      <c r="D130" s="54"/>
      <c r="E130" s="54"/>
      <c r="G130" s="54"/>
      <c r="I130" s="54"/>
      <c r="K130" s="54"/>
      <c r="L130" s="55"/>
      <c r="N130" s="47">
        <v>1</v>
      </c>
      <c r="Q130" s="47">
        <v>1</v>
      </c>
      <c r="U130" s="183"/>
    </row>
    <row r="131" spans="1:21" x14ac:dyDescent="0.2">
      <c r="A131" s="182" t="s">
        <v>190</v>
      </c>
      <c r="B131" s="56" t="s">
        <v>463</v>
      </c>
      <c r="C131" s="54"/>
      <c r="D131" s="54"/>
      <c r="E131" s="54"/>
      <c r="G131" s="54"/>
      <c r="I131" s="54"/>
      <c r="J131" s="47">
        <v>1</v>
      </c>
      <c r="K131" s="54"/>
      <c r="L131" s="55"/>
      <c r="N131" s="47">
        <v>3</v>
      </c>
      <c r="Q131" s="47">
        <v>8</v>
      </c>
      <c r="U131" s="183"/>
    </row>
    <row r="132" spans="1:21" x14ac:dyDescent="0.2">
      <c r="A132" s="182" t="s">
        <v>158</v>
      </c>
      <c r="B132" s="56" t="s">
        <v>370</v>
      </c>
      <c r="Q132" s="47">
        <v>1</v>
      </c>
      <c r="U132" s="183"/>
    </row>
    <row r="133" spans="1:21" x14ac:dyDescent="0.2">
      <c r="A133" s="182" t="s">
        <v>159</v>
      </c>
      <c r="B133" s="56" t="s">
        <v>913</v>
      </c>
      <c r="C133" s="54"/>
      <c r="D133" s="54"/>
      <c r="E133" s="54"/>
      <c r="G133" s="54"/>
      <c r="I133" s="54"/>
      <c r="J133" s="47">
        <v>9</v>
      </c>
      <c r="K133" s="54"/>
      <c r="L133" s="55"/>
      <c r="N133" s="47">
        <v>12</v>
      </c>
      <c r="Q133" s="47">
        <v>13</v>
      </c>
      <c r="U133" s="183">
        <v>13</v>
      </c>
    </row>
    <row r="134" spans="1:21" x14ac:dyDescent="0.2">
      <c r="A134" s="182" t="s">
        <v>256</v>
      </c>
      <c r="B134" s="56" t="s">
        <v>368</v>
      </c>
      <c r="C134" s="54"/>
      <c r="D134" s="54"/>
      <c r="E134" s="54"/>
      <c r="G134" s="54"/>
      <c r="I134" s="54"/>
      <c r="J134" s="47">
        <v>1</v>
      </c>
      <c r="K134" s="54"/>
      <c r="L134" s="55"/>
      <c r="N134" s="47">
        <v>1</v>
      </c>
      <c r="Q134" s="47">
        <v>1</v>
      </c>
      <c r="U134" s="183">
        <v>2</v>
      </c>
    </row>
    <row r="135" spans="1:21" x14ac:dyDescent="0.2">
      <c r="A135" s="182" t="s">
        <v>396</v>
      </c>
      <c r="B135" s="56" t="s">
        <v>367</v>
      </c>
      <c r="C135" s="54"/>
      <c r="D135" s="54"/>
      <c r="E135" s="54"/>
      <c r="G135" s="54"/>
      <c r="I135" s="54"/>
      <c r="J135" s="47">
        <v>5</v>
      </c>
      <c r="K135" s="54"/>
      <c r="L135" s="55"/>
      <c r="N135" s="47">
        <v>4</v>
      </c>
      <c r="P135" s="47">
        <v>1</v>
      </c>
      <c r="Q135" s="47">
        <v>9</v>
      </c>
      <c r="T135" s="47">
        <v>4</v>
      </c>
      <c r="U135" s="183">
        <v>8</v>
      </c>
    </row>
    <row r="136" spans="1:21" x14ac:dyDescent="0.2">
      <c r="A136" s="182" t="s">
        <v>192</v>
      </c>
      <c r="B136" s="56" t="s">
        <v>366</v>
      </c>
      <c r="Q136" s="47">
        <v>1</v>
      </c>
      <c r="U136" s="183">
        <v>3</v>
      </c>
    </row>
    <row r="137" spans="1:21" x14ac:dyDescent="0.2">
      <c r="A137" s="182" t="s">
        <v>219</v>
      </c>
      <c r="B137" s="56" t="s">
        <v>427</v>
      </c>
      <c r="C137" s="54"/>
      <c r="D137" s="54"/>
      <c r="E137" s="54"/>
      <c r="G137" s="54"/>
      <c r="I137" s="54"/>
      <c r="K137" s="54"/>
      <c r="L137" s="55"/>
      <c r="N137" s="47">
        <v>1</v>
      </c>
      <c r="Q137" s="47">
        <v>1</v>
      </c>
      <c r="U137" s="183">
        <v>1</v>
      </c>
    </row>
    <row r="138" spans="1:21" x14ac:dyDescent="0.2">
      <c r="A138" s="182" t="s">
        <v>161</v>
      </c>
      <c r="B138" s="56" t="s">
        <v>365</v>
      </c>
      <c r="Q138" s="47">
        <v>1</v>
      </c>
      <c r="T138" s="47">
        <v>1</v>
      </c>
      <c r="U138" s="183">
        <v>1</v>
      </c>
    </row>
    <row r="139" spans="1:21" x14ac:dyDescent="0.2">
      <c r="A139" s="182" t="s">
        <v>671</v>
      </c>
      <c r="B139" s="56" t="s">
        <v>676</v>
      </c>
      <c r="Q139" s="47">
        <v>1</v>
      </c>
      <c r="U139" s="183">
        <v>2</v>
      </c>
    </row>
    <row r="140" spans="1:21" x14ac:dyDescent="0.2">
      <c r="A140" s="182" t="s">
        <v>306</v>
      </c>
      <c r="B140" s="56" t="s">
        <v>512</v>
      </c>
      <c r="C140" s="54"/>
      <c r="D140" s="54"/>
      <c r="E140" s="54"/>
      <c r="G140" s="54"/>
      <c r="I140" s="54"/>
      <c r="K140" s="54"/>
      <c r="L140" s="55"/>
      <c r="N140" s="47">
        <v>1</v>
      </c>
      <c r="U140" s="183"/>
    </row>
    <row r="141" spans="1:21" x14ac:dyDescent="0.2">
      <c r="A141" s="182" t="s">
        <v>193</v>
      </c>
      <c r="B141" s="56" t="s">
        <v>364</v>
      </c>
      <c r="Q141" s="47">
        <v>3</v>
      </c>
      <c r="U141" s="183">
        <v>3</v>
      </c>
    </row>
    <row r="142" spans="1:21" x14ac:dyDescent="0.2">
      <c r="A142" s="182" t="s">
        <v>258</v>
      </c>
      <c r="B142" s="56" t="s">
        <v>461</v>
      </c>
      <c r="C142" s="54"/>
      <c r="D142" s="54"/>
      <c r="E142" s="54"/>
      <c r="G142" s="54"/>
      <c r="I142" s="54"/>
      <c r="J142" s="47">
        <v>1</v>
      </c>
      <c r="K142" s="54"/>
      <c r="L142" s="55"/>
      <c r="N142" s="47">
        <v>1</v>
      </c>
      <c r="Q142" s="47">
        <v>3</v>
      </c>
      <c r="U142" s="183">
        <v>4</v>
      </c>
    </row>
    <row r="143" spans="1:21" x14ac:dyDescent="0.2">
      <c r="A143" s="182" t="s">
        <v>474</v>
      </c>
      <c r="B143" s="56" t="s">
        <v>537</v>
      </c>
      <c r="C143" s="54"/>
      <c r="D143" s="54"/>
      <c r="E143" s="54"/>
      <c r="G143" s="54"/>
      <c r="I143" s="54"/>
      <c r="J143" s="47">
        <v>7</v>
      </c>
      <c r="K143" s="54"/>
      <c r="L143" s="55"/>
      <c r="N143" s="47">
        <v>13</v>
      </c>
      <c r="Q143" s="47">
        <v>14</v>
      </c>
      <c r="U143" s="183">
        <v>16</v>
      </c>
    </row>
    <row r="144" spans="1:21" x14ac:dyDescent="0.2">
      <c r="A144" s="182" t="s">
        <v>497</v>
      </c>
      <c r="B144" s="56" t="s">
        <v>513</v>
      </c>
      <c r="C144" s="54"/>
      <c r="D144" s="54"/>
      <c r="E144" s="54"/>
      <c r="G144" s="54"/>
      <c r="I144" s="54"/>
      <c r="K144" s="54"/>
      <c r="L144" s="55"/>
      <c r="N144" s="47">
        <v>1</v>
      </c>
      <c r="Q144" s="47">
        <v>1</v>
      </c>
      <c r="U144" s="183"/>
    </row>
    <row r="145" spans="1:21" x14ac:dyDescent="0.2">
      <c r="A145" s="182" t="s">
        <v>465</v>
      </c>
      <c r="B145" s="56" t="s">
        <v>460</v>
      </c>
      <c r="C145" s="54"/>
      <c r="D145" s="54"/>
      <c r="E145" s="54"/>
      <c r="G145" s="54"/>
      <c r="I145" s="54"/>
      <c r="J145" s="47">
        <v>1</v>
      </c>
      <c r="K145" s="54"/>
      <c r="L145" s="55"/>
      <c r="Q145" s="47">
        <v>5</v>
      </c>
      <c r="U145" s="183">
        <v>8</v>
      </c>
    </row>
    <row r="146" spans="1:21" x14ac:dyDescent="0.2">
      <c r="A146" s="182" t="s">
        <v>299</v>
      </c>
      <c r="B146" s="56" t="s">
        <v>459</v>
      </c>
      <c r="C146" s="54"/>
      <c r="D146" s="54"/>
      <c r="E146" s="54"/>
      <c r="G146" s="54"/>
      <c r="I146" s="54"/>
      <c r="J146" s="47">
        <v>5</v>
      </c>
      <c r="K146" s="54"/>
      <c r="L146" s="55"/>
      <c r="N146" s="47">
        <v>4</v>
      </c>
      <c r="Q146" s="47">
        <v>4</v>
      </c>
      <c r="U146" s="183">
        <v>4</v>
      </c>
    </row>
    <row r="147" spans="1:21" x14ac:dyDescent="0.2">
      <c r="A147" s="182" t="s">
        <v>195</v>
      </c>
      <c r="B147" s="56" t="s">
        <v>361</v>
      </c>
      <c r="C147" s="54"/>
      <c r="D147" s="54"/>
      <c r="E147" s="54"/>
      <c r="G147" s="54"/>
      <c r="I147" s="54"/>
      <c r="J147" s="47">
        <v>8</v>
      </c>
      <c r="K147" s="54"/>
      <c r="L147" s="55"/>
      <c r="N147" s="47">
        <v>9</v>
      </c>
      <c r="Q147" s="47">
        <v>12</v>
      </c>
      <c r="T147" s="47">
        <v>1</v>
      </c>
      <c r="U147" s="183">
        <v>20</v>
      </c>
    </row>
    <row r="148" spans="1:21" x14ac:dyDescent="0.2">
      <c r="A148" s="182" t="s">
        <v>196</v>
      </c>
      <c r="B148" s="56" t="s">
        <v>360</v>
      </c>
      <c r="C148" s="54"/>
      <c r="D148" s="54"/>
      <c r="E148" s="54"/>
      <c r="G148" s="54"/>
      <c r="I148" s="54"/>
      <c r="K148" s="54"/>
      <c r="L148" s="55"/>
      <c r="N148" s="47">
        <v>6</v>
      </c>
      <c r="Q148" s="47">
        <v>4</v>
      </c>
      <c r="T148" s="47">
        <v>1</v>
      </c>
      <c r="U148" s="183">
        <v>6</v>
      </c>
    </row>
    <row r="149" spans="1:21" x14ac:dyDescent="0.2">
      <c r="A149" s="182" t="s">
        <v>59</v>
      </c>
      <c r="B149" s="56" t="s">
        <v>60</v>
      </c>
      <c r="C149" s="54"/>
      <c r="D149" s="54"/>
      <c r="E149" s="54"/>
      <c r="G149" s="54"/>
      <c r="I149" s="54"/>
      <c r="J149" s="47">
        <v>1</v>
      </c>
      <c r="K149" s="54"/>
      <c r="L149" s="55"/>
      <c r="U149" s="183">
        <v>2</v>
      </c>
    </row>
    <row r="150" spans="1:21" x14ac:dyDescent="0.2">
      <c r="A150" s="182" t="s">
        <v>227</v>
      </c>
      <c r="B150" s="56" t="s">
        <v>458</v>
      </c>
      <c r="C150" s="54"/>
      <c r="D150" s="54"/>
      <c r="E150" s="54"/>
      <c r="F150" s="47">
        <v>1</v>
      </c>
      <c r="G150" s="54"/>
      <c r="I150" s="54"/>
      <c r="J150" s="47">
        <v>1</v>
      </c>
      <c r="K150" s="54"/>
      <c r="L150" s="55"/>
      <c r="N150" s="47">
        <v>2</v>
      </c>
      <c r="P150" s="47">
        <v>1</v>
      </c>
      <c r="Q150" s="47">
        <v>6</v>
      </c>
      <c r="U150" s="183">
        <v>7</v>
      </c>
    </row>
    <row r="151" spans="1:21" x14ac:dyDescent="0.2">
      <c r="A151" s="182" t="s">
        <v>583</v>
      </c>
      <c r="B151" s="56" t="s">
        <v>615</v>
      </c>
      <c r="Q151" s="47">
        <v>2</v>
      </c>
      <c r="U151" s="183"/>
    </row>
    <row r="152" spans="1:21" x14ac:dyDescent="0.2">
      <c r="A152" s="182" t="s">
        <v>498</v>
      </c>
      <c r="B152" s="56" t="s">
        <v>510</v>
      </c>
      <c r="C152" s="54"/>
      <c r="D152" s="54"/>
      <c r="E152" s="54"/>
      <c r="G152" s="54"/>
      <c r="I152" s="54"/>
      <c r="K152" s="54"/>
      <c r="L152" s="55"/>
      <c r="N152" s="47">
        <v>1</v>
      </c>
      <c r="Q152" s="47">
        <v>1</v>
      </c>
      <c r="U152" s="183"/>
    </row>
    <row r="153" spans="1:21" x14ac:dyDescent="0.2">
      <c r="A153" s="182" t="s">
        <v>164</v>
      </c>
      <c r="B153" s="56" t="s">
        <v>457</v>
      </c>
      <c r="C153" s="54"/>
      <c r="D153" s="54"/>
      <c r="E153" s="54"/>
      <c r="G153" s="54"/>
      <c r="I153" s="54"/>
      <c r="J153" s="47">
        <v>1</v>
      </c>
      <c r="K153" s="54"/>
      <c r="L153" s="55"/>
      <c r="P153" s="47">
        <v>1</v>
      </c>
      <c r="Q153" s="47">
        <v>1</v>
      </c>
      <c r="U153" s="183"/>
    </row>
    <row r="154" spans="1:21" x14ac:dyDescent="0.2">
      <c r="A154" s="182" t="s">
        <v>499</v>
      </c>
      <c r="B154" s="56" t="s">
        <v>509</v>
      </c>
      <c r="C154" s="54"/>
      <c r="D154" s="54"/>
      <c r="E154" s="54"/>
      <c r="G154" s="54"/>
      <c r="I154" s="54"/>
      <c r="K154" s="54"/>
      <c r="L154" s="55"/>
      <c r="N154" s="47">
        <v>1</v>
      </c>
      <c r="U154" s="183">
        <v>2</v>
      </c>
    </row>
    <row r="155" spans="1:21" x14ac:dyDescent="0.2">
      <c r="A155" s="182" t="s">
        <v>198</v>
      </c>
      <c r="B155" s="56" t="s">
        <v>508</v>
      </c>
      <c r="C155" s="54"/>
      <c r="D155" s="54"/>
      <c r="E155" s="54"/>
      <c r="G155" s="54"/>
      <c r="I155" s="54"/>
      <c r="K155" s="54"/>
      <c r="L155" s="55"/>
      <c r="N155" s="47">
        <v>1</v>
      </c>
      <c r="Q155" s="47">
        <v>3</v>
      </c>
      <c r="U155" s="183">
        <v>5</v>
      </c>
    </row>
    <row r="156" spans="1:21" x14ac:dyDescent="0.2">
      <c r="A156" s="182" t="s">
        <v>220</v>
      </c>
      <c r="B156" s="56" t="s">
        <v>428</v>
      </c>
      <c r="C156" s="54"/>
      <c r="D156" s="54"/>
      <c r="E156" s="54"/>
      <c r="G156" s="54"/>
      <c r="I156" s="54"/>
      <c r="K156" s="54"/>
      <c r="L156" s="55"/>
      <c r="N156" s="47">
        <v>7</v>
      </c>
      <c r="P156" s="47">
        <v>1</v>
      </c>
      <c r="Q156" s="47">
        <v>1</v>
      </c>
      <c r="U156" s="183">
        <v>7</v>
      </c>
    </row>
    <row r="157" spans="1:21" x14ac:dyDescent="0.2">
      <c r="A157" s="182" t="s">
        <v>466</v>
      </c>
      <c r="B157" s="56" t="s">
        <v>923</v>
      </c>
      <c r="C157" s="54"/>
      <c r="D157" s="54"/>
      <c r="E157" s="54"/>
      <c r="G157" s="54"/>
      <c r="I157" s="54"/>
      <c r="J157" s="47">
        <v>2</v>
      </c>
      <c r="K157" s="54"/>
      <c r="L157" s="55"/>
      <c r="U157" s="183"/>
    </row>
    <row r="158" spans="1:21" x14ac:dyDescent="0.2">
      <c r="A158" s="182" t="s">
        <v>585</v>
      </c>
      <c r="B158" s="56" t="s">
        <v>617</v>
      </c>
      <c r="Q158" s="47">
        <v>1</v>
      </c>
      <c r="U158" s="183">
        <v>1</v>
      </c>
    </row>
    <row r="159" spans="1:21" x14ac:dyDescent="0.2">
      <c r="A159" s="182" t="s">
        <v>199</v>
      </c>
      <c r="B159" s="56" t="s">
        <v>359</v>
      </c>
      <c r="C159" s="54"/>
      <c r="D159" s="54"/>
      <c r="E159" s="54"/>
      <c r="G159" s="54"/>
      <c r="I159" s="54"/>
      <c r="J159" s="47">
        <v>2</v>
      </c>
      <c r="K159" s="54"/>
      <c r="L159" s="55"/>
      <c r="N159" s="47">
        <v>2</v>
      </c>
      <c r="Q159" s="47">
        <v>4</v>
      </c>
      <c r="T159" s="47">
        <v>1</v>
      </c>
      <c r="U159" s="183">
        <v>8</v>
      </c>
    </row>
    <row r="160" spans="1:21" x14ac:dyDescent="0.2">
      <c r="A160" s="182" t="s">
        <v>260</v>
      </c>
      <c r="B160" s="56" t="s">
        <v>787</v>
      </c>
      <c r="C160" s="54"/>
      <c r="D160" s="54"/>
      <c r="E160" s="54"/>
      <c r="G160" s="54"/>
      <c r="I160" s="54"/>
      <c r="K160" s="54"/>
      <c r="L160" s="55"/>
      <c r="N160" s="47">
        <v>1</v>
      </c>
      <c r="Q160" s="47">
        <v>1</v>
      </c>
      <c r="U160" s="183">
        <v>2</v>
      </c>
    </row>
    <row r="161" spans="1:21" x14ac:dyDescent="0.2">
      <c r="A161" s="182" t="s">
        <v>590</v>
      </c>
      <c r="B161" s="56" t="s">
        <v>614</v>
      </c>
      <c r="Q161" s="47">
        <v>4</v>
      </c>
      <c r="U161" s="183">
        <v>1</v>
      </c>
    </row>
    <row r="162" spans="1:21" x14ac:dyDescent="0.2">
      <c r="A162" s="182" t="s">
        <v>1077</v>
      </c>
      <c r="B162" s="56" t="s">
        <v>1422</v>
      </c>
      <c r="Q162" s="47">
        <v>2</v>
      </c>
      <c r="U162" s="183"/>
    </row>
    <row r="163" spans="1:21" x14ac:dyDescent="0.2">
      <c r="A163" s="182" t="s">
        <v>308</v>
      </c>
      <c r="B163" s="56" t="s">
        <v>506</v>
      </c>
      <c r="C163" s="54"/>
      <c r="D163" s="54"/>
      <c r="E163" s="54"/>
      <c r="G163" s="54"/>
      <c r="I163" s="54"/>
      <c r="K163" s="54"/>
      <c r="L163" s="55"/>
      <c r="N163" s="47">
        <v>1</v>
      </c>
      <c r="Q163" s="47">
        <v>2</v>
      </c>
      <c r="T163" s="47">
        <v>1</v>
      </c>
      <c r="U163" s="183">
        <v>2</v>
      </c>
    </row>
    <row r="164" spans="1:21" x14ac:dyDescent="0.2">
      <c r="A164" s="182" t="s">
        <v>1048</v>
      </c>
      <c r="B164" s="56" t="s">
        <v>1095</v>
      </c>
      <c r="Q164" s="47">
        <v>2</v>
      </c>
      <c r="U164" s="183"/>
    </row>
    <row r="165" spans="1:21" x14ac:dyDescent="0.2">
      <c r="A165" s="182" t="s">
        <v>166</v>
      </c>
      <c r="B165" s="56" t="s">
        <v>433</v>
      </c>
      <c r="Q165" s="47">
        <v>1</v>
      </c>
      <c r="U165" s="183">
        <v>3</v>
      </c>
    </row>
    <row r="166" spans="1:21" x14ac:dyDescent="0.2">
      <c r="A166" s="182" t="s">
        <v>837</v>
      </c>
      <c r="B166" s="56" t="s">
        <v>899</v>
      </c>
      <c r="Q166" s="47">
        <v>1</v>
      </c>
      <c r="U166" s="183"/>
    </row>
    <row r="167" spans="1:21" x14ac:dyDescent="0.2">
      <c r="A167" s="182" t="s">
        <v>500</v>
      </c>
      <c r="B167" s="56" t="s">
        <v>505</v>
      </c>
      <c r="C167" s="54"/>
      <c r="D167" s="54"/>
      <c r="E167" s="54"/>
      <c r="G167" s="54"/>
      <c r="I167" s="54"/>
      <c r="K167" s="54"/>
      <c r="L167" s="55"/>
      <c r="N167" s="47">
        <v>1</v>
      </c>
      <c r="Q167" s="47">
        <v>4</v>
      </c>
      <c r="U167" s="183">
        <v>3</v>
      </c>
    </row>
    <row r="168" spans="1:21" x14ac:dyDescent="0.2">
      <c r="A168" s="182" t="s">
        <v>1078</v>
      </c>
      <c r="B168" s="56" t="s">
        <v>1421</v>
      </c>
      <c r="Q168" s="47">
        <v>1</v>
      </c>
      <c r="U168" s="183"/>
    </row>
    <row r="169" spans="1:21" x14ac:dyDescent="0.2">
      <c r="A169" s="182" t="s">
        <v>167</v>
      </c>
      <c r="B169" s="56" t="s">
        <v>393</v>
      </c>
      <c r="C169" s="54"/>
      <c r="D169" s="54"/>
      <c r="E169" s="54"/>
      <c r="G169" s="54"/>
      <c r="I169" s="54"/>
      <c r="J169" s="47">
        <v>4</v>
      </c>
      <c r="K169" s="54"/>
      <c r="L169" s="55"/>
      <c r="N169" s="47">
        <v>5</v>
      </c>
      <c r="P169" s="47">
        <v>1</v>
      </c>
      <c r="Q169" s="47">
        <v>10</v>
      </c>
      <c r="T169" s="47">
        <v>1</v>
      </c>
      <c r="U169" s="183">
        <v>9</v>
      </c>
    </row>
    <row r="170" spans="1:21" x14ac:dyDescent="0.2">
      <c r="A170" s="182" t="s">
        <v>309</v>
      </c>
      <c r="B170" s="56" t="s">
        <v>504</v>
      </c>
      <c r="C170" s="54"/>
      <c r="D170" s="54"/>
      <c r="E170" s="54"/>
      <c r="G170" s="54"/>
      <c r="I170" s="54"/>
      <c r="K170" s="54"/>
      <c r="L170" s="55"/>
      <c r="N170" s="47">
        <v>1</v>
      </c>
      <c r="Q170" s="47">
        <v>1</v>
      </c>
      <c r="U170" s="183">
        <v>1</v>
      </c>
    </row>
    <row r="171" spans="1:21" x14ac:dyDescent="0.2">
      <c r="A171" s="182" t="s">
        <v>202</v>
      </c>
      <c r="B171" s="56" t="s">
        <v>392</v>
      </c>
      <c r="C171" s="54"/>
      <c r="D171" s="54"/>
      <c r="E171" s="54"/>
      <c r="G171" s="54"/>
      <c r="I171" s="54"/>
      <c r="J171" s="47">
        <v>3</v>
      </c>
      <c r="K171" s="54"/>
      <c r="L171" s="55"/>
      <c r="N171" s="47">
        <v>5</v>
      </c>
      <c r="P171" s="47">
        <v>1</v>
      </c>
      <c r="Q171" s="47">
        <v>4</v>
      </c>
      <c r="T171" s="47">
        <v>3</v>
      </c>
      <c r="U171" s="183">
        <v>6</v>
      </c>
    </row>
    <row r="172" spans="1:21" x14ac:dyDescent="0.2">
      <c r="A172" s="182" t="s">
        <v>203</v>
      </c>
      <c r="B172" s="56" t="s">
        <v>391</v>
      </c>
      <c r="C172" s="54"/>
      <c r="D172" s="54"/>
      <c r="E172" s="54"/>
      <c r="G172" s="54"/>
      <c r="I172" s="54"/>
      <c r="K172" s="54"/>
      <c r="L172" s="55"/>
      <c r="N172" s="47">
        <v>1</v>
      </c>
      <c r="Q172" s="47">
        <v>4</v>
      </c>
      <c r="U172" s="183">
        <v>1</v>
      </c>
    </row>
    <row r="173" spans="1:21" x14ac:dyDescent="0.2">
      <c r="A173" s="182" t="s">
        <v>300</v>
      </c>
      <c r="B173" s="56" t="s">
        <v>503</v>
      </c>
      <c r="C173" s="54"/>
      <c r="D173" s="54"/>
      <c r="E173" s="54"/>
      <c r="G173" s="54"/>
      <c r="I173" s="54"/>
      <c r="K173" s="54"/>
      <c r="L173" s="55"/>
      <c r="N173" s="47">
        <v>1</v>
      </c>
      <c r="U173" s="183">
        <v>1</v>
      </c>
    </row>
    <row r="174" spans="1:21" x14ac:dyDescent="0.2">
      <c r="A174" s="182" t="s">
        <v>467</v>
      </c>
      <c r="B174" s="56" t="s">
        <v>454</v>
      </c>
      <c r="C174" s="54"/>
      <c r="D174" s="54"/>
      <c r="E174" s="54"/>
      <c r="G174" s="54"/>
      <c r="I174" s="54"/>
      <c r="J174" s="47">
        <v>1</v>
      </c>
      <c r="K174" s="54"/>
      <c r="L174" s="55"/>
      <c r="Q174" s="47">
        <v>3</v>
      </c>
      <c r="U174" s="183">
        <v>4</v>
      </c>
    </row>
    <row r="175" spans="1:21" x14ac:dyDescent="0.2">
      <c r="A175" s="182" t="s">
        <v>169</v>
      </c>
      <c r="B175" s="56" t="s">
        <v>390</v>
      </c>
      <c r="C175" s="54"/>
      <c r="D175" s="54"/>
      <c r="E175" s="54"/>
      <c r="G175" s="54"/>
      <c r="I175" s="54"/>
      <c r="J175" s="47">
        <v>5</v>
      </c>
      <c r="K175" s="54"/>
      <c r="L175" s="55"/>
      <c r="N175" s="47">
        <v>6</v>
      </c>
      <c r="Q175" s="47">
        <v>14</v>
      </c>
      <c r="U175" s="183">
        <v>12</v>
      </c>
    </row>
    <row r="176" spans="1:21" x14ac:dyDescent="0.2">
      <c r="A176" s="182" t="s">
        <v>839</v>
      </c>
      <c r="B176" s="56" t="s">
        <v>897</v>
      </c>
      <c r="C176" s="54"/>
      <c r="D176" s="54"/>
      <c r="E176" s="54"/>
      <c r="G176" s="54"/>
      <c r="I176" s="54"/>
      <c r="K176" s="54"/>
      <c r="L176" s="55"/>
      <c r="Q176" s="47">
        <v>3</v>
      </c>
      <c r="U176" s="183"/>
    </row>
    <row r="177" spans="1:21" x14ac:dyDescent="0.2">
      <c r="A177" s="182" t="s">
        <v>206</v>
      </c>
      <c r="B177" s="56" t="s">
        <v>502</v>
      </c>
      <c r="C177" s="54"/>
      <c r="D177" s="54"/>
      <c r="E177" s="54"/>
      <c r="G177" s="54"/>
      <c r="I177" s="54"/>
      <c r="K177" s="54"/>
      <c r="L177" s="55"/>
      <c r="N177" s="47">
        <v>1</v>
      </c>
      <c r="Q177" s="47">
        <v>3</v>
      </c>
      <c r="U177" s="183">
        <v>2</v>
      </c>
    </row>
    <row r="178" spans="1:21" x14ac:dyDescent="0.2">
      <c r="A178" s="182" t="s">
        <v>170</v>
      </c>
      <c r="B178" s="56" t="s">
        <v>435</v>
      </c>
      <c r="C178" s="54"/>
      <c r="D178" s="54"/>
      <c r="E178" s="54"/>
      <c r="G178" s="54"/>
      <c r="I178" s="54"/>
      <c r="K178" s="54"/>
      <c r="L178" s="55"/>
      <c r="N178" s="47">
        <v>1</v>
      </c>
      <c r="Q178" s="47">
        <v>2</v>
      </c>
      <c r="U178" s="183">
        <v>1</v>
      </c>
    </row>
    <row r="179" spans="1:21" x14ac:dyDescent="0.2">
      <c r="A179" s="182" t="s">
        <v>275</v>
      </c>
      <c r="B179" s="56" t="s">
        <v>436</v>
      </c>
      <c r="C179" s="54"/>
      <c r="D179" s="54"/>
      <c r="E179" s="54"/>
      <c r="G179" s="54"/>
      <c r="I179" s="54"/>
      <c r="J179" s="47">
        <v>1</v>
      </c>
      <c r="K179" s="54"/>
      <c r="L179" s="55"/>
      <c r="N179" s="47">
        <v>1</v>
      </c>
      <c r="Q179" s="47">
        <v>1</v>
      </c>
      <c r="U179" s="183">
        <v>3</v>
      </c>
    </row>
    <row r="180" spans="1:21" x14ac:dyDescent="0.2">
      <c r="A180" s="182" t="s">
        <v>215</v>
      </c>
      <c r="B180" s="56" t="s">
        <v>321</v>
      </c>
      <c r="C180" s="54"/>
      <c r="D180" s="54"/>
      <c r="E180" s="54"/>
      <c r="G180" s="54"/>
      <c r="I180" s="54"/>
      <c r="K180" s="54"/>
      <c r="L180" s="55"/>
      <c r="N180" s="47">
        <v>1</v>
      </c>
      <c r="Q180" s="47">
        <v>1</v>
      </c>
      <c r="U180" s="183"/>
    </row>
    <row r="181" spans="1:21" x14ac:dyDescent="0.2">
      <c r="A181" s="182" t="s">
        <v>262</v>
      </c>
      <c r="B181" s="56" t="s">
        <v>389</v>
      </c>
      <c r="C181" s="54"/>
      <c r="D181" s="54"/>
      <c r="E181" s="54"/>
      <c r="G181" s="54"/>
      <c r="I181" s="54"/>
      <c r="J181" s="47">
        <v>1</v>
      </c>
      <c r="K181" s="54"/>
      <c r="L181" s="55"/>
      <c r="N181" s="47">
        <v>1</v>
      </c>
      <c r="Q181" s="47">
        <v>1</v>
      </c>
      <c r="U181" s="183">
        <v>4</v>
      </c>
    </row>
    <row r="182" spans="1:21" x14ac:dyDescent="0.2">
      <c r="A182" s="241" t="s">
        <v>587</v>
      </c>
      <c r="B182" s="242" t="s">
        <v>641</v>
      </c>
      <c r="C182" s="54"/>
      <c r="D182" s="54"/>
      <c r="E182" s="54"/>
      <c r="G182" s="54"/>
      <c r="I182" s="54"/>
      <c r="K182" s="54"/>
      <c r="L182" s="55"/>
      <c r="T182" s="47">
        <v>1</v>
      </c>
      <c r="U182" s="183">
        <v>1</v>
      </c>
    </row>
    <row r="183" spans="1:21" x14ac:dyDescent="0.2">
      <c r="A183" s="241" t="s">
        <v>1235</v>
      </c>
      <c r="B183" s="242" t="s">
        <v>1238</v>
      </c>
      <c r="C183" s="54"/>
      <c r="D183" s="54"/>
      <c r="E183" s="54"/>
      <c r="G183" s="54"/>
      <c r="I183" s="54"/>
      <c r="K183" s="54"/>
      <c r="L183" s="55"/>
      <c r="U183" s="183">
        <v>1</v>
      </c>
    </row>
    <row r="184" spans="1:21" x14ac:dyDescent="0.2">
      <c r="A184" s="241" t="s">
        <v>431</v>
      </c>
      <c r="B184" s="242" t="s">
        <v>432</v>
      </c>
      <c r="C184" s="54"/>
      <c r="D184" s="54"/>
      <c r="E184" s="54"/>
      <c r="G184" s="54"/>
      <c r="I184" s="54"/>
      <c r="K184" s="54"/>
      <c r="L184" s="55"/>
      <c r="U184" s="183">
        <v>2</v>
      </c>
    </row>
    <row r="185" spans="1:21" x14ac:dyDescent="0.2">
      <c r="A185" s="241" t="s">
        <v>200</v>
      </c>
      <c r="B185" s="242" t="s">
        <v>735</v>
      </c>
      <c r="C185" s="54"/>
      <c r="D185" s="54"/>
      <c r="E185" s="54"/>
      <c r="G185" s="54"/>
      <c r="I185" s="54"/>
      <c r="K185" s="54"/>
      <c r="L185" s="55"/>
      <c r="U185" s="183">
        <v>1</v>
      </c>
    </row>
    <row r="186" spans="1:21" x14ac:dyDescent="0.2">
      <c r="A186" s="241" t="s">
        <v>1442</v>
      </c>
      <c r="B186" s="242" t="s">
        <v>424</v>
      </c>
      <c r="C186" s="54"/>
      <c r="D186" s="54"/>
      <c r="E186" s="54"/>
      <c r="G186" s="54"/>
      <c r="I186" s="54"/>
      <c r="K186" s="54"/>
      <c r="L186" s="55"/>
      <c r="U186" s="183">
        <v>1</v>
      </c>
    </row>
    <row r="187" spans="1:21" x14ac:dyDescent="0.2">
      <c r="A187" s="241" t="s">
        <v>559</v>
      </c>
      <c r="B187" s="242" t="s">
        <v>649</v>
      </c>
      <c r="C187" s="54"/>
      <c r="D187" s="54"/>
      <c r="E187" s="54"/>
      <c r="G187" s="54"/>
      <c r="I187" s="54"/>
      <c r="K187" s="54"/>
      <c r="L187" s="55"/>
      <c r="U187" s="183">
        <v>1</v>
      </c>
    </row>
    <row r="188" spans="1:21" x14ac:dyDescent="0.2">
      <c r="A188" s="241" t="s">
        <v>790</v>
      </c>
      <c r="B188" s="242" t="s">
        <v>1423</v>
      </c>
      <c r="C188" s="54"/>
      <c r="D188" s="54"/>
      <c r="E188" s="54"/>
      <c r="G188" s="54"/>
      <c r="I188" s="54"/>
      <c r="K188" s="54"/>
      <c r="L188" s="55"/>
      <c r="U188" s="183">
        <v>1</v>
      </c>
    </row>
    <row r="189" spans="1:21" x14ac:dyDescent="0.2">
      <c r="A189" s="241" t="s">
        <v>845</v>
      </c>
      <c r="B189" s="242" t="s">
        <v>805</v>
      </c>
      <c r="C189" s="54"/>
      <c r="D189" s="54"/>
      <c r="E189" s="54"/>
      <c r="G189" s="54"/>
      <c r="I189" s="54"/>
      <c r="K189" s="54"/>
      <c r="L189" s="55"/>
      <c r="T189" s="47">
        <v>3</v>
      </c>
      <c r="U189" s="183"/>
    </row>
    <row r="190" spans="1:21" x14ac:dyDescent="0.2">
      <c r="A190" s="241" t="s">
        <v>1153</v>
      </c>
      <c r="B190" s="242" t="s">
        <v>1206</v>
      </c>
      <c r="C190" s="54"/>
      <c r="D190" s="54"/>
      <c r="E190" s="54"/>
      <c r="G190" s="54"/>
      <c r="I190" s="54"/>
      <c r="K190" s="54"/>
      <c r="L190" s="55"/>
      <c r="U190" s="183">
        <v>1</v>
      </c>
    </row>
    <row r="191" spans="1:21" x14ac:dyDescent="0.2">
      <c r="A191" s="241" t="s">
        <v>818</v>
      </c>
      <c r="B191" s="242" t="s">
        <v>846</v>
      </c>
      <c r="C191" s="54"/>
      <c r="D191" s="54"/>
      <c r="E191" s="54"/>
      <c r="G191" s="54"/>
      <c r="I191" s="54"/>
      <c r="K191" s="54"/>
      <c r="L191" s="55"/>
      <c r="U191" s="183">
        <v>1</v>
      </c>
    </row>
    <row r="192" spans="1:21" x14ac:dyDescent="0.2">
      <c r="A192" s="241" t="s">
        <v>689</v>
      </c>
      <c r="B192" s="242" t="s">
        <v>702</v>
      </c>
      <c r="C192" s="54"/>
      <c r="D192" s="54"/>
      <c r="E192" s="54"/>
      <c r="G192" s="54"/>
      <c r="I192" s="54"/>
      <c r="K192" s="54"/>
      <c r="L192" s="55"/>
      <c r="T192" s="47">
        <v>1</v>
      </c>
      <c r="U192" s="183">
        <v>2</v>
      </c>
    </row>
    <row r="193" spans="1:22" x14ac:dyDescent="0.2">
      <c r="A193" s="241" t="s">
        <v>261</v>
      </c>
      <c r="B193" s="242" t="s">
        <v>660</v>
      </c>
      <c r="C193" s="54"/>
      <c r="D193" s="54"/>
      <c r="E193" s="54"/>
      <c r="G193" s="54"/>
      <c r="I193" s="54"/>
      <c r="K193" s="54"/>
      <c r="L193" s="55"/>
      <c r="U193" s="183">
        <v>1</v>
      </c>
    </row>
    <row r="194" spans="1:22" x14ac:dyDescent="0.2">
      <c r="A194" s="241" t="s">
        <v>1443</v>
      </c>
      <c r="B194" s="242" t="s">
        <v>1409</v>
      </c>
      <c r="C194" s="54"/>
      <c r="D194" s="54"/>
      <c r="E194" s="54"/>
      <c r="G194" s="54"/>
      <c r="I194" s="54"/>
      <c r="K194" s="54"/>
      <c r="L194" s="55"/>
      <c r="U194" s="183">
        <v>1</v>
      </c>
    </row>
    <row r="195" spans="1:22" x14ac:dyDescent="0.2">
      <c r="A195" s="241" t="s">
        <v>1064</v>
      </c>
      <c r="B195" s="242" t="s">
        <v>773</v>
      </c>
      <c r="C195" s="54"/>
      <c r="D195" s="54"/>
      <c r="E195" s="54"/>
      <c r="G195" s="54"/>
      <c r="I195" s="54"/>
      <c r="K195" s="54"/>
      <c r="L195" s="55"/>
      <c r="U195" s="183">
        <v>1</v>
      </c>
    </row>
    <row r="196" spans="1:22" x14ac:dyDescent="0.2">
      <c r="A196" s="241" t="s">
        <v>828</v>
      </c>
      <c r="B196" s="242" t="s">
        <v>906</v>
      </c>
      <c r="C196" s="54"/>
      <c r="D196" s="54"/>
      <c r="E196" s="54"/>
      <c r="G196" s="54"/>
      <c r="I196" s="54"/>
      <c r="K196" s="54"/>
      <c r="L196" s="55"/>
      <c r="U196" s="183">
        <v>2</v>
      </c>
    </row>
    <row r="197" spans="1:22" x14ac:dyDescent="0.2">
      <c r="A197" s="241" t="s">
        <v>1225</v>
      </c>
      <c r="B197" s="242" t="s">
        <v>1230</v>
      </c>
      <c r="C197" s="54"/>
      <c r="D197" s="54"/>
      <c r="E197" s="54"/>
      <c r="G197" s="54"/>
      <c r="I197" s="54"/>
      <c r="K197" s="54"/>
      <c r="L197" s="55"/>
      <c r="U197" s="183">
        <v>6</v>
      </c>
    </row>
    <row r="198" spans="1:22" x14ac:dyDescent="0.2">
      <c r="A198" s="241" t="s">
        <v>1446</v>
      </c>
      <c r="B198" s="242" t="s">
        <v>1425</v>
      </c>
      <c r="C198" s="54"/>
      <c r="D198" s="54"/>
      <c r="E198" s="54"/>
      <c r="G198" s="54"/>
      <c r="I198" s="54"/>
      <c r="K198" s="54"/>
      <c r="L198" s="55"/>
      <c r="U198" s="183">
        <v>1</v>
      </c>
    </row>
    <row r="199" spans="1:22" x14ac:dyDescent="0.2">
      <c r="A199" s="241" t="s">
        <v>1063</v>
      </c>
      <c r="B199" s="242" t="s">
        <v>1073</v>
      </c>
      <c r="C199" s="54"/>
      <c r="D199" s="54"/>
      <c r="E199" s="54"/>
      <c r="G199" s="54"/>
      <c r="I199" s="54"/>
      <c r="K199" s="54"/>
      <c r="L199" s="55"/>
      <c r="U199" s="183">
        <v>6</v>
      </c>
    </row>
    <row r="200" spans="1:22" x14ac:dyDescent="0.2">
      <c r="A200" s="241" t="s">
        <v>1236</v>
      </c>
      <c r="B200" s="242" t="s">
        <v>1237</v>
      </c>
      <c r="C200" s="54"/>
      <c r="D200" s="54"/>
      <c r="E200" s="54"/>
      <c r="G200" s="54"/>
      <c r="I200" s="54"/>
      <c r="K200" s="54"/>
      <c r="L200" s="55"/>
      <c r="U200" s="183">
        <v>1</v>
      </c>
    </row>
    <row r="201" spans="1:22" x14ac:dyDescent="0.2">
      <c r="A201" s="241" t="s">
        <v>586</v>
      </c>
      <c r="B201" s="242" t="s">
        <v>618</v>
      </c>
      <c r="C201" s="54"/>
      <c r="D201" s="54"/>
      <c r="E201" s="54"/>
      <c r="G201" s="54"/>
      <c r="I201" s="54"/>
      <c r="K201" s="54"/>
      <c r="L201" s="55"/>
      <c r="T201" s="47">
        <v>1</v>
      </c>
      <c r="U201" s="183">
        <v>1</v>
      </c>
    </row>
    <row r="202" spans="1:22" x14ac:dyDescent="0.2">
      <c r="A202" s="241" t="s">
        <v>1428</v>
      </c>
      <c r="B202" s="242" t="s">
        <v>1426</v>
      </c>
      <c r="C202" s="54"/>
      <c r="D202" s="54"/>
      <c r="E202" s="54"/>
      <c r="G202" s="54"/>
      <c r="I202" s="54"/>
      <c r="K202" s="54"/>
      <c r="L202" s="55"/>
      <c r="U202" s="183">
        <v>1</v>
      </c>
      <c r="V202" s="182"/>
    </row>
    <row r="203" spans="1:22" x14ac:dyDescent="0.2">
      <c r="A203" s="241" t="s">
        <v>1429</v>
      </c>
      <c r="B203" s="242" t="s">
        <v>422</v>
      </c>
      <c r="C203" s="54"/>
      <c r="D203" s="54"/>
      <c r="E203" s="54"/>
      <c r="G203" s="54"/>
      <c r="I203" s="54"/>
      <c r="K203" s="54"/>
      <c r="L203" s="55"/>
      <c r="U203" s="183">
        <v>3</v>
      </c>
      <c r="V203" s="153"/>
    </row>
    <row r="204" spans="1:22" x14ac:dyDescent="0.2">
      <c r="A204" s="241" t="s">
        <v>560</v>
      </c>
      <c r="B204" s="242" t="s">
        <v>627</v>
      </c>
      <c r="C204" s="54"/>
      <c r="D204" s="54"/>
      <c r="E204" s="54"/>
      <c r="G204" s="54"/>
      <c r="I204" s="54"/>
      <c r="K204" s="54"/>
      <c r="L204" s="55"/>
      <c r="U204" s="183">
        <v>1</v>
      </c>
      <c r="V204" s="153"/>
    </row>
    <row r="205" spans="1:22" x14ac:dyDescent="0.2">
      <c r="A205" s="241" t="s">
        <v>1447</v>
      </c>
      <c r="B205" s="242" t="s">
        <v>1427</v>
      </c>
      <c r="C205" s="54"/>
      <c r="D205" s="54"/>
      <c r="E205" s="54"/>
      <c r="G205" s="54"/>
      <c r="I205" s="54"/>
      <c r="K205" s="54"/>
      <c r="L205" s="55"/>
      <c r="U205" s="183">
        <v>1</v>
      </c>
    </row>
    <row r="206" spans="1:22" x14ac:dyDescent="0.2">
      <c r="A206" s="241" t="s">
        <v>688</v>
      </c>
      <c r="B206" s="242" t="s">
        <v>704</v>
      </c>
      <c r="C206" s="54"/>
      <c r="D206" s="54"/>
      <c r="E206" s="54"/>
      <c r="G206" s="54"/>
      <c r="I206" s="54"/>
      <c r="K206" s="54"/>
      <c r="L206" s="55"/>
      <c r="U206" s="183">
        <v>4</v>
      </c>
    </row>
    <row r="207" spans="1:22" x14ac:dyDescent="0.2">
      <c r="A207" s="241" t="s">
        <v>174</v>
      </c>
      <c r="B207" s="242" t="s">
        <v>341</v>
      </c>
      <c r="C207" s="54"/>
      <c r="D207" s="54"/>
      <c r="E207" s="54"/>
      <c r="G207" s="54"/>
      <c r="I207" s="54"/>
      <c r="K207" s="54"/>
      <c r="L207" s="55"/>
      <c r="U207" s="183">
        <v>1</v>
      </c>
    </row>
    <row r="208" spans="1:22" x14ac:dyDescent="0.2">
      <c r="A208" s="241" t="s">
        <v>316</v>
      </c>
      <c r="B208" s="242" t="s">
        <v>549</v>
      </c>
      <c r="C208" s="54"/>
      <c r="D208" s="54"/>
      <c r="E208" s="54"/>
      <c r="G208" s="54"/>
      <c r="I208" s="54"/>
      <c r="K208" s="54"/>
      <c r="L208" s="55"/>
      <c r="U208" s="183">
        <v>2</v>
      </c>
    </row>
    <row r="209" spans="1:21" x14ac:dyDescent="0.2">
      <c r="A209" s="241" t="s">
        <v>829</v>
      </c>
      <c r="B209" s="242" t="s">
        <v>916</v>
      </c>
      <c r="C209" s="54"/>
      <c r="D209" s="54"/>
      <c r="E209" s="54"/>
      <c r="G209" s="54"/>
      <c r="I209" s="54"/>
      <c r="K209" s="54"/>
      <c r="L209" s="55"/>
      <c r="U209" s="183">
        <v>1</v>
      </c>
    </row>
    <row r="210" spans="1:21" x14ac:dyDescent="0.2">
      <c r="A210" s="241" t="s">
        <v>283</v>
      </c>
      <c r="B210" s="242" t="s">
        <v>369</v>
      </c>
      <c r="C210" s="54"/>
      <c r="D210" s="54"/>
      <c r="E210" s="54"/>
      <c r="G210" s="54"/>
      <c r="I210" s="54"/>
      <c r="K210" s="54"/>
      <c r="L210" s="55"/>
      <c r="U210" s="183">
        <v>1</v>
      </c>
    </row>
    <row r="211" spans="1:21" x14ac:dyDescent="0.2">
      <c r="A211" s="241" t="s">
        <v>190</v>
      </c>
      <c r="B211" s="242" t="s">
        <v>371</v>
      </c>
      <c r="C211" s="54"/>
      <c r="D211" s="54"/>
      <c r="E211" s="54"/>
      <c r="G211" s="54"/>
      <c r="I211" s="54"/>
      <c r="K211" s="54"/>
      <c r="L211" s="55"/>
      <c r="U211" s="183">
        <v>8</v>
      </c>
    </row>
    <row r="212" spans="1:21" x14ac:dyDescent="0.2">
      <c r="A212" s="241" t="s">
        <v>579</v>
      </c>
      <c r="B212" s="242" t="s">
        <v>675</v>
      </c>
      <c r="C212" s="54"/>
      <c r="D212" s="54"/>
      <c r="E212" s="54"/>
      <c r="G212" s="54"/>
      <c r="I212" s="54"/>
      <c r="K212" s="54"/>
      <c r="L212" s="55"/>
      <c r="U212" s="183">
        <v>1</v>
      </c>
    </row>
    <row r="213" spans="1:21" x14ac:dyDescent="0.2">
      <c r="A213" s="241" t="s">
        <v>413</v>
      </c>
      <c r="B213" s="242" t="s">
        <v>434</v>
      </c>
      <c r="C213" s="54"/>
      <c r="D213" s="54"/>
      <c r="E213" s="54"/>
      <c r="G213" s="54"/>
      <c r="I213" s="54"/>
      <c r="K213" s="54"/>
      <c r="L213" s="55"/>
      <c r="U213" s="183">
        <v>2</v>
      </c>
    </row>
    <row r="214" spans="1:21" x14ac:dyDescent="0.2">
      <c r="A214" s="243" t="s">
        <v>581</v>
      </c>
      <c r="B214" s="244" t="s">
        <v>639</v>
      </c>
      <c r="C214" s="187"/>
      <c r="D214" s="187"/>
      <c r="E214" s="187"/>
      <c r="F214" s="190"/>
      <c r="G214" s="187"/>
      <c r="H214" s="190"/>
      <c r="I214" s="187"/>
      <c r="J214" s="190"/>
      <c r="K214" s="187"/>
      <c r="L214" s="188"/>
      <c r="M214" s="190"/>
      <c r="N214" s="190"/>
      <c r="O214" s="189"/>
      <c r="P214" s="190"/>
      <c r="Q214" s="190"/>
      <c r="R214" s="189"/>
      <c r="S214" s="189"/>
      <c r="T214" s="190"/>
      <c r="U214" s="191">
        <v>1</v>
      </c>
    </row>
    <row r="215" spans="1:21" ht="15.75" x14ac:dyDescent="0.25">
      <c r="A215" s="1" t="s">
        <v>1411</v>
      </c>
      <c r="C215" s="54"/>
      <c r="D215" s="54"/>
      <c r="E215" s="54"/>
      <c r="F215" s="50">
        <v>14</v>
      </c>
      <c r="G215" s="74"/>
      <c r="H215" s="50">
        <v>14</v>
      </c>
      <c r="I215" s="74"/>
      <c r="J215" s="50">
        <v>56</v>
      </c>
      <c r="K215" s="74"/>
      <c r="L215" s="75"/>
      <c r="M215" s="50">
        <v>14</v>
      </c>
      <c r="N215" s="50">
        <v>83</v>
      </c>
      <c r="O215" s="51"/>
      <c r="P215" s="50">
        <v>34</v>
      </c>
      <c r="Q215" s="50">
        <v>120</v>
      </c>
      <c r="R215" s="51"/>
      <c r="S215" s="51"/>
      <c r="T215" s="50">
        <v>38</v>
      </c>
      <c r="U215" s="50">
        <v>131</v>
      </c>
    </row>
    <row r="216" spans="1:21" x14ac:dyDescent="0.2">
      <c r="A216"/>
      <c r="C216" s="54"/>
      <c r="D216" s="54"/>
      <c r="E216" s="54"/>
      <c r="G216" s="54"/>
      <c r="I216" s="54"/>
      <c r="K216" s="54"/>
      <c r="L216" s="55"/>
    </row>
    <row r="217" spans="1:21" ht="15.75" x14ac:dyDescent="0.25">
      <c r="A217" s="1" t="s">
        <v>1396</v>
      </c>
    </row>
    <row r="218" spans="1:21" x14ac:dyDescent="0.2">
      <c r="A218" s="173" t="s">
        <v>475</v>
      </c>
      <c r="B218" s="174" t="s">
        <v>1507</v>
      </c>
      <c r="C218" s="177"/>
      <c r="D218" s="177"/>
      <c r="E218" s="177"/>
      <c r="F218" s="180"/>
      <c r="G218" s="177"/>
      <c r="H218" s="180"/>
      <c r="I218" s="177"/>
      <c r="J218" s="180"/>
      <c r="K218" s="177"/>
      <c r="L218" s="178"/>
      <c r="M218" s="180"/>
      <c r="N218" s="180">
        <v>1</v>
      </c>
      <c r="O218" s="179"/>
      <c r="P218" s="180"/>
      <c r="Q218" s="180"/>
      <c r="R218" s="179"/>
      <c r="S218" s="179"/>
      <c r="T218" s="180"/>
      <c r="U218" s="181"/>
    </row>
    <row r="219" spans="1:21" x14ac:dyDescent="0.2">
      <c r="A219" s="182" t="s">
        <v>55</v>
      </c>
      <c r="B219" s="56" t="s">
        <v>388</v>
      </c>
      <c r="C219" s="54"/>
      <c r="D219" s="54"/>
      <c r="E219" s="54"/>
      <c r="G219" s="54"/>
      <c r="I219" s="54"/>
      <c r="K219" s="54"/>
      <c r="L219" s="55"/>
      <c r="N219" s="47">
        <v>6</v>
      </c>
      <c r="Q219" s="47">
        <v>1</v>
      </c>
      <c r="U219" s="183"/>
    </row>
    <row r="220" spans="1:21" x14ac:dyDescent="0.2">
      <c r="A220" s="182" t="s">
        <v>404</v>
      </c>
      <c r="B220" s="56" t="s">
        <v>416</v>
      </c>
      <c r="C220" s="54"/>
      <c r="D220" s="54"/>
      <c r="E220" s="54"/>
      <c r="G220" s="54"/>
      <c r="I220" s="54"/>
      <c r="K220" s="54"/>
      <c r="L220" s="55"/>
      <c r="N220" s="47">
        <v>2</v>
      </c>
      <c r="Q220" s="47">
        <v>1</v>
      </c>
      <c r="U220" s="183"/>
    </row>
    <row r="221" spans="1:21" x14ac:dyDescent="0.2">
      <c r="A221" s="182" t="s">
        <v>1016</v>
      </c>
      <c r="B221" s="56" t="s">
        <v>1091</v>
      </c>
      <c r="C221" s="54"/>
      <c r="D221" s="54"/>
      <c r="E221" s="54"/>
      <c r="G221" s="54"/>
      <c r="I221" s="54"/>
      <c r="K221" s="54"/>
      <c r="L221" s="55"/>
      <c r="Q221" s="47">
        <v>2</v>
      </c>
      <c r="U221" s="183"/>
    </row>
    <row r="222" spans="1:21" x14ac:dyDescent="0.2">
      <c r="A222" s="182" t="s">
        <v>277</v>
      </c>
      <c r="B222" s="56" t="s">
        <v>654</v>
      </c>
      <c r="C222" s="54"/>
      <c r="D222" s="54"/>
      <c r="E222" s="54"/>
      <c r="G222" s="54"/>
      <c r="I222" s="54"/>
      <c r="K222" s="54"/>
      <c r="L222" s="55"/>
      <c r="Q222" s="47">
        <v>3</v>
      </c>
      <c r="U222" s="183"/>
    </row>
    <row r="223" spans="1:21" x14ac:dyDescent="0.2">
      <c r="A223" s="182" t="s">
        <v>667</v>
      </c>
      <c r="B223" s="56" t="s">
        <v>674</v>
      </c>
      <c r="C223" s="54"/>
      <c r="D223" s="54"/>
      <c r="E223" s="54"/>
      <c r="G223" s="54"/>
      <c r="I223" s="54"/>
      <c r="K223" s="54"/>
      <c r="L223" s="55"/>
      <c r="Q223" s="47">
        <v>2</v>
      </c>
      <c r="U223" s="183">
        <v>3</v>
      </c>
    </row>
    <row r="224" spans="1:21" x14ac:dyDescent="0.2">
      <c r="A224" s="182" t="s">
        <v>1017</v>
      </c>
      <c r="B224" s="56" t="s">
        <v>1092</v>
      </c>
      <c r="C224" s="54"/>
      <c r="D224" s="54"/>
      <c r="E224" s="54"/>
      <c r="G224" s="54"/>
      <c r="I224" s="54"/>
      <c r="K224" s="54"/>
      <c r="L224" s="55"/>
      <c r="Q224" s="47">
        <v>2</v>
      </c>
      <c r="U224" s="183"/>
    </row>
    <row r="225" spans="1:21" x14ac:dyDescent="0.2">
      <c r="A225" s="182" t="s">
        <v>981</v>
      </c>
      <c r="B225" s="56" t="s">
        <v>942</v>
      </c>
      <c r="C225" s="54"/>
      <c r="D225" s="54"/>
      <c r="E225" s="54"/>
      <c r="G225" s="54"/>
      <c r="I225" s="54"/>
      <c r="K225" s="54"/>
      <c r="L225" s="55"/>
      <c r="Q225" s="47">
        <v>5</v>
      </c>
      <c r="U225" s="183">
        <v>3</v>
      </c>
    </row>
    <row r="226" spans="1:21" x14ac:dyDescent="0.2">
      <c r="A226" s="182" t="s">
        <v>48</v>
      </c>
      <c r="B226" s="56" t="s">
        <v>387</v>
      </c>
      <c r="C226" s="54"/>
      <c r="D226" s="54"/>
      <c r="E226" s="54"/>
      <c r="G226" s="54"/>
      <c r="I226" s="54"/>
      <c r="J226" s="47">
        <v>1</v>
      </c>
      <c r="K226" s="54"/>
      <c r="L226" s="55"/>
      <c r="N226" s="47">
        <v>4</v>
      </c>
      <c r="Q226" s="47">
        <v>2</v>
      </c>
      <c r="U226" s="183">
        <v>3</v>
      </c>
    </row>
    <row r="227" spans="1:21" x14ac:dyDescent="0.2">
      <c r="A227" s="182" t="s">
        <v>563</v>
      </c>
      <c r="B227" s="56" t="s">
        <v>646</v>
      </c>
      <c r="Q227" s="47">
        <v>1</v>
      </c>
      <c r="U227" s="183"/>
    </row>
    <row r="228" spans="1:21" x14ac:dyDescent="0.2">
      <c r="A228" s="182" t="s">
        <v>564</v>
      </c>
      <c r="B228" s="56" t="s">
        <v>543</v>
      </c>
      <c r="Q228" s="47">
        <v>1</v>
      </c>
      <c r="U228" s="183"/>
    </row>
    <row r="229" spans="1:21" x14ac:dyDescent="0.2">
      <c r="A229" s="182" t="s">
        <v>484</v>
      </c>
      <c r="B229" s="56" t="s">
        <v>523</v>
      </c>
      <c r="C229" s="54"/>
      <c r="D229" s="54"/>
      <c r="E229" s="54"/>
      <c r="G229" s="54"/>
      <c r="I229" s="54"/>
      <c r="K229" s="54"/>
      <c r="L229" s="55"/>
      <c r="N229" s="47">
        <v>5</v>
      </c>
      <c r="Q229" s="47">
        <v>1</v>
      </c>
      <c r="U229" s="183">
        <v>1</v>
      </c>
    </row>
    <row r="230" spans="1:21" x14ac:dyDescent="0.2">
      <c r="A230" s="182" t="s">
        <v>212</v>
      </c>
      <c r="B230" s="56" t="s">
        <v>695</v>
      </c>
      <c r="C230" s="54"/>
      <c r="D230" s="54"/>
      <c r="E230" s="54"/>
      <c r="G230" s="54"/>
      <c r="I230" s="54"/>
      <c r="K230" s="54"/>
      <c r="L230" s="55"/>
      <c r="Q230" s="47">
        <v>2</v>
      </c>
      <c r="U230" s="183"/>
    </row>
    <row r="231" spans="1:21" x14ac:dyDescent="0.2">
      <c r="A231" s="182" t="s">
        <v>684</v>
      </c>
      <c r="B231" s="56" t="s">
        <v>657</v>
      </c>
      <c r="C231" s="54"/>
      <c r="D231" s="54"/>
      <c r="E231" s="54"/>
      <c r="G231" s="54"/>
      <c r="I231" s="54"/>
      <c r="K231" s="54"/>
      <c r="L231" s="55"/>
      <c r="Q231" s="47">
        <v>1</v>
      </c>
      <c r="U231" s="183"/>
    </row>
    <row r="232" spans="1:21" x14ac:dyDescent="0.2">
      <c r="A232" s="182" t="s">
        <v>842</v>
      </c>
      <c r="B232" s="56" t="s">
        <v>516</v>
      </c>
      <c r="C232" s="54"/>
      <c r="D232" s="54"/>
      <c r="E232" s="54"/>
      <c r="G232" s="54"/>
      <c r="I232" s="54"/>
      <c r="K232" s="54"/>
      <c r="L232" s="55"/>
      <c r="Q232" s="47">
        <v>1</v>
      </c>
      <c r="U232" s="183">
        <v>3</v>
      </c>
    </row>
    <row r="233" spans="1:21" x14ac:dyDescent="0.2">
      <c r="A233" s="182" t="s">
        <v>1079</v>
      </c>
      <c r="B233" s="56" t="s">
        <v>1118</v>
      </c>
      <c r="Q233" s="47">
        <v>2</v>
      </c>
      <c r="U233" s="183"/>
    </row>
    <row r="234" spans="1:21" x14ac:dyDescent="0.2">
      <c r="A234" s="182" t="s">
        <v>491</v>
      </c>
      <c r="B234" s="56" t="s">
        <v>492</v>
      </c>
      <c r="C234" s="54"/>
      <c r="D234" s="54"/>
      <c r="E234" s="54"/>
      <c r="G234" s="54"/>
      <c r="I234" s="54"/>
      <c r="K234" s="54"/>
      <c r="L234" s="55"/>
      <c r="N234" s="47">
        <v>1</v>
      </c>
      <c r="U234" s="183"/>
    </row>
    <row r="235" spans="1:21" x14ac:dyDescent="0.2">
      <c r="A235" s="182" t="s">
        <v>493</v>
      </c>
      <c r="B235" s="56" t="s">
        <v>517</v>
      </c>
      <c r="C235" s="54"/>
      <c r="D235" s="54"/>
      <c r="E235" s="54"/>
      <c r="G235" s="54"/>
      <c r="I235" s="54"/>
      <c r="K235" s="54"/>
      <c r="L235" s="55"/>
      <c r="N235" s="47">
        <v>1</v>
      </c>
      <c r="Q235" s="47">
        <v>3</v>
      </c>
      <c r="U235" s="183">
        <v>2</v>
      </c>
    </row>
    <row r="236" spans="1:21" x14ac:dyDescent="0.2">
      <c r="A236" s="182" t="s">
        <v>985</v>
      </c>
      <c r="B236" s="56" t="s">
        <v>990</v>
      </c>
      <c r="C236" s="54"/>
      <c r="D236" s="54"/>
      <c r="E236" s="54"/>
      <c r="G236" s="54"/>
      <c r="I236" s="54"/>
      <c r="K236" s="54"/>
      <c r="L236" s="55"/>
      <c r="Q236" s="47">
        <v>2</v>
      </c>
      <c r="U236" s="183">
        <v>2</v>
      </c>
    </row>
    <row r="237" spans="1:21" x14ac:dyDescent="0.2">
      <c r="A237" s="182" t="s">
        <v>494</v>
      </c>
      <c r="B237" s="56" t="s">
        <v>516</v>
      </c>
      <c r="C237" s="54"/>
      <c r="D237" s="54"/>
      <c r="E237" s="54"/>
      <c r="G237" s="54"/>
      <c r="I237" s="54"/>
      <c r="K237" s="54"/>
      <c r="L237" s="55"/>
      <c r="N237" s="47">
        <v>2</v>
      </c>
      <c r="Q237" s="47">
        <v>3</v>
      </c>
      <c r="U237" s="183">
        <v>3</v>
      </c>
    </row>
    <row r="238" spans="1:21" x14ac:dyDescent="0.2">
      <c r="A238" s="182" t="s">
        <v>986</v>
      </c>
      <c r="B238" s="56" t="s">
        <v>989</v>
      </c>
      <c r="C238" s="54"/>
      <c r="D238" s="54"/>
      <c r="E238" s="54"/>
      <c r="G238" s="54"/>
      <c r="I238" s="54"/>
      <c r="K238" s="54"/>
      <c r="L238" s="55"/>
      <c r="Q238" s="47">
        <v>1</v>
      </c>
      <c r="U238" s="183"/>
    </row>
    <row r="239" spans="1:21" x14ac:dyDescent="0.2">
      <c r="A239" s="182" t="s">
        <v>50</v>
      </c>
      <c r="B239" s="56" t="s">
        <v>51</v>
      </c>
      <c r="C239" s="54"/>
      <c r="D239" s="54"/>
      <c r="E239" s="54"/>
      <c r="G239" s="54"/>
      <c r="I239" s="54"/>
      <c r="J239" s="47">
        <v>2</v>
      </c>
      <c r="K239" s="54"/>
      <c r="L239" s="55"/>
      <c r="Q239" s="47">
        <v>3</v>
      </c>
      <c r="U239" s="183">
        <v>2</v>
      </c>
    </row>
    <row r="240" spans="1:21" x14ac:dyDescent="0.2">
      <c r="A240" s="182" t="s">
        <v>263</v>
      </c>
      <c r="B240" s="56" t="s">
        <v>496</v>
      </c>
      <c r="C240" s="54"/>
      <c r="D240" s="54"/>
      <c r="E240" s="54"/>
      <c r="G240" s="54"/>
      <c r="I240" s="54"/>
      <c r="K240" s="54"/>
      <c r="L240" s="55"/>
      <c r="N240" s="47">
        <v>2</v>
      </c>
      <c r="Q240" s="47">
        <v>2</v>
      </c>
      <c r="U240" s="183"/>
    </row>
    <row r="241" spans="1:29" x14ac:dyDescent="0.2">
      <c r="A241" s="182" t="s">
        <v>52</v>
      </c>
      <c r="B241" s="56" t="s">
        <v>383</v>
      </c>
      <c r="C241" s="54"/>
      <c r="D241" s="54"/>
      <c r="E241" s="54"/>
      <c r="G241" s="54"/>
      <c r="I241" s="54"/>
      <c r="J241" s="47">
        <v>1</v>
      </c>
      <c r="K241" s="54"/>
      <c r="L241" s="55"/>
      <c r="Q241" s="47">
        <v>1</v>
      </c>
      <c r="U241" s="183">
        <v>3</v>
      </c>
    </row>
    <row r="242" spans="1:29" x14ac:dyDescent="0.2">
      <c r="A242" s="182" t="s">
        <v>53</v>
      </c>
      <c r="B242" s="56" t="s">
        <v>464</v>
      </c>
      <c r="C242" s="54"/>
      <c r="D242" s="54"/>
      <c r="E242" s="54"/>
      <c r="G242" s="54"/>
      <c r="I242" s="54"/>
      <c r="J242" s="47">
        <v>1</v>
      </c>
      <c r="K242" s="54"/>
      <c r="L242" s="55"/>
      <c r="Q242" s="47">
        <v>3</v>
      </c>
      <c r="U242" s="183">
        <v>1</v>
      </c>
    </row>
    <row r="243" spans="1:29" x14ac:dyDescent="0.2">
      <c r="A243" s="182" t="s">
        <v>501</v>
      </c>
      <c r="B243" s="56" t="s">
        <v>511</v>
      </c>
      <c r="C243" s="54"/>
      <c r="D243" s="54"/>
      <c r="E243" s="54"/>
      <c r="G243" s="54"/>
      <c r="I243" s="54"/>
      <c r="K243" s="54"/>
      <c r="L243" s="55"/>
      <c r="N243" s="47">
        <v>4</v>
      </c>
      <c r="Q243" s="47">
        <v>1</v>
      </c>
      <c r="U243" s="183">
        <v>2</v>
      </c>
    </row>
    <row r="244" spans="1:29" x14ac:dyDescent="0.2">
      <c r="A244" s="182" t="s">
        <v>172</v>
      </c>
      <c r="B244" s="56" t="s">
        <v>385</v>
      </c>
      <c r="C244" s="54"/>
      <c r="D244" s="54"/>
      <c r="E244" s="54"/>
      <c r="G244" s="54"/>
      <c r="I244" s="54"/>
      <c r="K244" s="54"/>
      <c r="L244" s="55"/>
      <c r="Q244" s="47">
        <v>1</v>
      </c>
      <c r="U244" s="183">
        <v>2</v>
      </c>
    </row>
    <row r="245" spans="1:29" x14ac:dyDescent="0.2">
      <c r="A245" s="182" t="s">
        <v>40</v>
      </c>
      <c r="B245" s="56" t="s">
        <v>938</v>
      </c>
      <c r="Q245" s="47">
        <v>1</v>
      </c>
      <c r="U245" s="183"/>
    </row>
    <row r="246" spans="1:29" x14ac:dyDescent="0.2">
      <c r="A246" s="182" t="s">
        <v>150</v>
      </c>
      <c r="B246" s="56" t="s">
        <v>386</v>
      </c>
      <c r="C246" s="54"/>
      <c r="D246" s="54"/>
      <c r="E246" s="54"/>
      <c r="F246" s="47">
        <v>4</v>
      </c>
      <c r="G246" s="54"/>
      <c r="H246" s="47">
        <v>1</v>
      </c>
      <c r="I246" s="54"/>
      <c r="J246" s="47">
        <v>1</v>
      </c>
      <c r="K246" s="54"/>
      <c r="L246" s="55"/>
      <c r="N246" s="47">
        <v>9</v>
      </c>
      <c r="P246" s="47">
        <v>2</v>
      </c>
      <c r="Q246" s="47">
        <v>5</v>
      </c>
      <c r="T246" s="47">
        <v>7</v>
      </c>
      <c r="U246" s="183"/>
      <c r="Z246" s="52"/>
      <c r="AA246" s="52"/>
      <c r="AB246" s="52"/>
      <c r="AC246" s="49"/>
    </row>
    <row r="247" spans="1:29" x14ac:dyDescent="0.2">
      <c r="A247" s="241" t="s">
        <v>987</v>
      </c>
      <c r="B247" s="242" t="s">
        <v>988</v>
      </c>
      <c r="U247" s="183">
        <v>1</v>
      </c>
    </row>
    <row r="248" spans="1:29" x14ac:dyDescent="0.2">
      <c r="A248" s="241" t="s">
        <v>1002</v>
      </c>
      <c r="B248" s="242" t="s">
        <v>1505</v>
      </c>
      <c r="U248" s="183">
        <v>1</v>
      </c>
    </row>
    <row r="249" spans="1:29" x14ac:dyDescent="0.2">
      <c r="A249" s="241" t="s">
        <v>749</v>
      </c>
      <c r="B249" s="242" t="s">
        <v>776</v>
      </c>
      <c r="U249" s="183">
        <v>1</v>
      </c>
    </row>
    <row r="250" spans="1:29" x14ac:dyDescent="0.2">
      <c r="A250" s="241" t="s">
        <v>561</v>
      </c>
      <c r="B250" s="242" t="s">
        <v>648</v>
      </c>
      <c r="U250" s="183">
        <v>1</v>
      </c>
    </row>
    <row r="251" spans="1:29" x14ac:dyDescent="0.2">
      <c r="A251" s="241" t="s">
        <v>566</v>
      </c>
      <c r="B251" s="242" t="s">
        <v>644</v>
      </c>
      <c r="U251" s="183">
        <v>1</v>
      </c>
    </row>
    <row r="252" spans="1:29" x14ac:dyDescent="0.2">
      <c r="A252" s="241" t="s">
        <v>842</v>
      </c>
      <c r="B252" s="242" t="s">
        <v>921</v>
      </c>
      <c r="U252" s="183">
        <v>6</v>
      </c>
    </row>
    <row r="253" spans="1:29" x14ac:dyDescent="0.2">
      <c r="A253" s="241" t="s">
        <v>1190</v>
      </c>
      <c r="B253" s="242" t="s">
        <v>1191</v>
      </c>
      <c r="U253" s="183">
        <v>1</v>
      </c>
    </row>
    <row r="254" spans="1:29" x14ac:dyDescent="0.2">
      <c r="A254" s="241" t="s">
        <v>1512</v>
      </c>
      <c r="B254" s="242" t="s">
        <v>1508</v>
      </c>
      <c r="U254" s="183">
        <v>1</v>
      </c>
    </row>
    <row r="255" spans="1:29" x14ac:dyDescent="0.2">
      <c r="A255" s="241" t="s">
        <v>1513</v>
      </c>
      <c r="B255" s="242" t="s">
        <v>1509</v>
      </c>
      <c r="U255" s="183">
        <v>1</v>
      </c>
    </row>
    <row r="256" spans="1:29" x14ac:dyDescent="0.2">
      <c r="A256" s="241" t="s">
        <v>1361</v>
      </c>
      <c r="B256" s="242" t="s">
        <v>1375</v>
      </c>
      <c r="U256" s="183">
        <v>1</v>
      </c>
    </row>
    <row r="257" spans="1:21" x14ac:dyDescent="0.2">
      <c r="A257" s="241" t="s">
        <v>557</v>
      </c>
      <c r="B257" s="242" t="s">
        <v>651</v>
      </c>
      <c r="U257" s="183">
        <v>1</v>
      </c>
    </row>
    <row r="258" spans="1:21" x14ac:dyDescent="0.2">
      <c r="A258" s="241" t="s">
        <v>1004</v>
      </c>
      <c r="B258" s="242" t="s">
        <v>1009</v>
      </c>
      <c r="U258" s="183">
        <v>1</v>
      </c>
    </row>
    <row r="259" spans="1:21" x14ac:dyDescent="0.2">
      <c r="A259" s="241" t="s">
        <v>1070</v>
      </c>
      <c r="B259" s="242" t="s">
        <v>1121</v>
      </c>
      <c r="U259" s="183">
        <v>1</v>
      </c>
    </row>
    <row r="260" spans="1:21" x14ac:dyDescent="0.2">
      <c r="A260" s="243" t="s">
        <v>1514</v>
      </c>
      <c r="B260" s="244" t="s">
        <v>1510</v>
      </c>
      <c r="C260" s="189"/>
      <c r="D260" s="189"/>
      <c r="E260" s="189"/>
      <c r="F260" s="190"/>
      <c r="G260" s="189"/>
      <c r="H260" s="190"/>
      <c r="I260" s="189"/>
      <c r="J260" s="190"/>
      <c r="K260" s="189"/>
      <c r="L260" s="189"/>
      <c r="M260" s="190"/>
      <c r="N260" s="190"/>
      <c r="O260" s="189"/>
      <c r="P260" s="190"/>
      <c r="Q260" s="190"/>
      <c r="R260" s="189"/>
      <c r="S260" s="189"/>
      <c r="T260" s="190"/>
      <c r="U260" s="191">
        <v>1</v>
      </c>
    </row>
    <row r="261" spans="1:21" ht="15.75" x14ac:dyDescent="0.25">
      <c r="A261" s="1" t="s">
        <v>1411</v>
      </c>
      <c r="C261" s="54"/>
      <c r="D261" s="54"/>
      <c r="E261" s="54"/>
      <c r="F261" s="50">
        <v>1</v>
      </c>
      <c r="G261" s="74"/>
      <c r="H261" s="50">
        <v>1</v>
      </c>
      <c r="I261" s="74"/>
      <c r="J261" s="50">
        <v>5</v>
      </c>
      <c r="K261" s="74"/>
      <c r="L261" s="75"/>
      <c r="M261" s="50">
        <v>0</v>
      </c>
      <c r="N261" s="50">
        <v>11</v>
      </c>
      <c r="O261" s="51"/>
      <c r="P261" s="50">
        <v>1</v>
      </c>
      <c r="Q261" s="50">
        <v>27</v>
      </c>
      <c r="R261" s="51"/>
      <c r="S261" s="51"/>
      <c r="T261" s="50">
        <v>1</v>
      </c>
      <c r="U261" s="50">
        <v>27</v>
      </c>
    </row>
  </sheetData>
  <sortState ref="A14:AMD145">
    <sortCondition ref="A14:A145"/>
  </sortState>
  <pageMargins left="0" right="0" top="0.39409448818897641" bottom="0.39409448818897641" header="0" footer="0"/>
  <pageSetup paperSize="9" orientation="portrait" horizontalDpi="4294967293" verticalDpi="4294967293" r:id="rId1"/>
  <headerFooter>
    <oddHeader>&amp;C&amp;A</oddHeader>
    <oddFooter>&amp;CPagina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D265"/>
  <sheetViews>
    <sheetView zoomScale="70" zoomScaleNormal="70" workbookViewId="0"/>
  </sheetViews>
  <sheetFormatPr defaultColWidth="9" defaultRowHeight="15" x14ac:dyDescent="0.2"/>
  <cols>
    <col min="1" max="1" width="31.75" style="29" customWidth="1"/>
    <col min="2" max="2" width="33.375" style="56" customWidth="1"/>
    <col min="3" max="4" width="7.875" style="48" customWidth="1"/>
    <col min="5" max="5" width="7.875" style="47" customWidth="1"/>
    <col min="6" max="6" width="7.875" style="48" customWidth="1"/>
    <col min="7" max="7" width="7.875" style="47" customWidth="1"/>
    <col min="8" max="10" width="7.875" style="48" customWidth="1"/>
    <col min="11" max="11" width="7.875" style="47" customWidth="1"/>
    <col min="12" max="13" width="7.875" style="48" customWidth="1"/>
    <col min="14" max="15" width="7.875" style="47" customWidth="1"/>
    <col min="16" max="16" width="7.875" style="48" customWidth="1"/>
    <col min="17" max="18" width="7.875" style="47" customWidth="1"/>
    <col min="19" max="19" width="7.75" style="48" customWidth="1"/>
    <col min="20" max="25" width="7.75" style="47" customWidth="1"/>
    <col min="26" max="1023" width="10.75" style="29" customWidth="1"/>
    <col min="1024" max="16384" width="9" style="29"/>
  </cols>
  <sheetData>
    <row r="1" spans="1:28" ht="15.75" x14ac:dyDescent="0.25">
      <c r="A1" s="29" t="s">
        <v>1310</v>
      </c>
      <c r="B1" s="28"/>
      <c r="Z1" s="47"/>
      <c r="AA1" s="47"/>
      <c r="AB1" s="47"/>
    </row>
    <row r="2" spans="1:28" ht="15.75" x14ac:dyDescent="0.25">
      <c r="A2" s="28" t="s">
        <v>1297</v>
      </c>
      <c r="B2" s="28"/>
      <c r="Z2" s="47"/>
      <c r="AA2" s="47"/>
      <c r="AB2" s="47"/>
    </row>
    <row r="4" spans="1:28" s="28" customFormat="1" ht="15.75" x14ac:dyDescent="0.25">
      <c r="A4" s="28" t="s">
        <v>98</v>
      </c>
      <c r="B4" s="49"/>
      <c r="C4" s="51">
        <v>2005</v>
      </c>
      <c r="D4" s="51">
        <v>2006</v>
      </c>
      <c r="E4" s="50">
        <v>2007</v>
      </c>
      <c r="F4" s="51">
        <v>2008</v>
      </c>
      <c r="G4" s="50">
        <v>2009</v>
      </c>
      <c r="H4" s="51">
        <v>2010</v>
      </c>
      <c r="I4" s="51">
        <v>2011</v>
      </c>
      <c r="J4" s="51">
        <v>2012</v>
      </c>
      <c r="K4" s="50">
        <v>2013</v>
      </c>
      <c r="L4" s="51">
        <v>2014</v>
      </c>
      <c r="M4" s="51">
        <v>2015</v>
      </c>
      <c r="N4" s="50">
        <v>2016</v>
      </c>
      <c r="O4" s="50">
        <v>2016</v>
      </c>
      <c r="P4" s="51">
        <v>2017</v>
      </c>
      <c r="Q4" s="50">
        <v>2018</v>
      </c>
      <c r="R4" s="50">
        <v>2018</v>
      </c>
      <c r="S4" s="51">
        <v>2019</v>
      </c>
      <c r="T4" s="50"/>
      <c r="U4" s="50"/>
      <c r="V4" s="50"/>
      <c r="W4" s="50"/>
      <c r="X4" s="50"/>
      <c r="Y4" s="50"/>
    </row>
    <row r="5" spans="1:28" s="28" customFormat="1" ht="15.75" x14ac:dyDescent="0.25">
      <c r="B5" s="49"/>
      <c r="C5" s="51"/>
      <c r="D5" s="51"/>
      <c r="E5" s="50"/>
      <c r="F5" s="51"/>
      <c r="G5" s="50"/>
      <c r="H5" s="51"/>
      <c r="I5" s="51"/>
      <c r="J5" s="51"/>
      <c r="K5" s="50"/>
      <c r="L5" s="51"/>
      <c r="M5" s="51"/>
      <c r="N5" s="50" t="s">
        <v>314</v>
      </c>
      <c r="O5" s="50" t="s">
        <v>814</v>
      </c>
      <c r="P5" s="51"/>
      <c r="Q5" s="50" t="s">
        <v>314</v>
      </c>
      <c r="R5" s="50" t="s">
        <v>814</v>
      </c>
      <c r="S5" s="51"/>
      <c r="T5" s="50"/>
      <c r="U5" s="50"/>
      <c r="V5" s="50"/>
      <c r="W5" s="50"/>
      <c r="X5" s="50"/>
      <c r="Y5" s="50"/>
    </row>
    <row r="6" spans="1:28" s="28" customFormat="1" ht="15.75" x14ac:dyDescent="0.25">
      <c r="A6" s="28" t="s">
        <v>88</v>
      </c>
      <c r="B6" s="49"/>
      <c r="C6" s="51"/>
      <c r="D6" s="51"/>
      <c r="E6" s="47">
        <v>20</v>
      </c>
      <c r="F6" s="48"/>
      <c r="G6" s="47">
        <v>20</v>
      </c>
      <c r="H6" s="48"/>
      <c r="I6" s="48"/>
      <c r="J6" s="48"/>
      <c r="K6" s="47">
        <v>20</v>
      </c>
      <c r="L6" s="48"/>
      <c r="M6" s="48"/>
      <c r="N6" s="47">
        <v>40</v>
      </c>
      <c r="O6" s="47">
        <v>40</v>
      </c>
      <c r="P6" s="51"/>
      <c r="Q6" s="50">
        <v>42</v>
      </c>
      <c r="R6" s="50">
        <v>42</v>
      </c>
      <c r="S6" s="51"/>
      <c r="T6" s="50"/>
      <c r="U6" s="50"/>
      <c r="V6" s="50"/>
      <c r="W6" s="50"/>
      <c r="X6" s="50"/>
      <c r="Y6" s="50"/>
    </row>
    <row r="7" spans="1:28" ht="15.75" x14ac:dyDescent="0.25">
      <c r="A7" s="66" t="s">
        <v>99</v>
      </c>
      <c r="B7" s="79"/>
      <c r="C7" s="77"/>
      <c r="D7" s="77"/>
      <c r="E7" s="30"/>
      <c r="F7" s="77"/>
      <c r="G7" s="30"/>
      <c r="H7" s="77"/>
      <c r="I7" s="77"/>
      <c r="J7" s="77"/>
      <c r="L7" s="55"/>
      <c r="M7" s="51"/>
    </row>
    <row r="8" spans="1:28" x14ac:dyDescent="0.2">
      <c r="A8" s="29" t="s">
        <v>26</v>
      </c>
      <c r="C8" s="77"/>
      <c r="D8" s="77"/>
      <c r="E8" s="30">
        <v>7.7750000000000004</v>
      </c>
      <c r="F8" s="77"/>
      <c r="G8" s="30">
        <v>2.4500000000000002</v>
      </c>
      <c r="H8" s="77"/>
      <c r="I8" s="77"/>
      <c r="J8" s="77"/>
      <c r="K8" s="30">
        <v>6.52</v>
      </c>
      <c r="L8" s="55"/>
      <c r="N8" s="47">
        <v>47.23</v>
      </c>
      <c r="Q8" s="47">
        <v>43.1</v>
      </c>
    </row>
    <row r="9" spans="1:28" x14ac:dyDescent="0.2">
      <c r="A9" s="29" t="s">
        <v>27</v>
      </c>
      <c r="C9" s="77"/>
      <c r="D9" s="77"/>
      <c r="E9" s="30">
        <v>4.415</v>
      </c>
      <c r="F9" s="77"/>
      <c r="G9" s="30">
        <v>38.265000000000001</v>
      </c>
      <c r="H9" s="77"/>
      <c r="I9" s="77"/>
      <c r="J9" s="77"/>
      <c r="K9" s="30">
        <v>2.9</v>
      </c>
      <c r="L9" s="55"/>
      <c r="N9" s="47">
        <v>2.0299999999999998</v>
      </c>
      <c r="Q9" s="47">
        <v>0.63</v>
      </c>
    </row>
    <row r="10" spans="1:28" x14ac:dyDescent="0.2">
      <c r="A10" s="29" t="s">
        <v>100</v>
      </c>
      <c r="C10" s="77"/>
      <c r="D10" s="77"/>
      <c r="E10" s="30">
        <v>7.96</v>
      </c>
      <c r="F10" s="77"/>
      <c r="G10" s="30">
        <v>1.85</v>
      </c>
      <c r="H10" s="77"/>
      <c r="I10" s="77"/>
      <c r="J10" s="77"/>
      <c r="K10" s="30">
        <v>0</v>
      </c>
      <c r="L10" s="55"/>
      <c r="N10" s="47">
        <v>1.64</v>
      </c>
      <c r="Q10" s="47">
        <v>0.52</v>
      </c>
    </row>
    <row r="11" spans="1:28" x14ac:dyDescent="0.2">
      <c r="A11" s="29" t="s">
        <v>322</v>
      </c>
      <c r="C11" s="77"/>
      <c r="D11" s="77"/>
      <c r="E11" s="30"/>
      <c r="F11" s="77"/>
      <c r="G11" s="30"/>
      <c r="H11" s="77"/>
      <c r="I11" s="77"/>
      <c r="J11" s="77"/>
      <c r="K11" s="30"/>
      <c r="L11" s="55"/>
      <c r="Q11" s="47">
        <v>0.02</v>
      </c>
    </row>
    <row r="12" spans="1:28" x14ac:dyDescent="0.2">
      <c r="A12" s="29" t="s">
        <v>323</v>
      </c>
      <c r="C12" s="77"/>
      <c r="D12" s="77"/>
      <c r="E12" s="30"/>
      <c r="F12" s="77"/>
      <c r="G12" s="30"/>
      <c r="H12" s="77"/>
      <c r="I12" s="77"/>
      <c r="J12" s="77"/>
      <c r="K12" s="30"/>
      <c r="L12" s="55"/>
      <c r="Q12" s="47">
        <v>4.55</v>
      </c>
    </row>
    <row r="13" spans="1:28" x14ac:dyDescent="0.2">
      <c r="A13" s="29" t="s">
        <v>17</v>
      </c>
      <c r="C13" s="77"/>
      <c r="D13" s="77"/>
      <c r="E13" s="30">
        <v>20.05</v>
      </c>
      <c r="F13" s="77"/>
      <c r="G13" s="30">
        <v>39.9</v>
      </c>
      <c r="H13" s="77"/>
      <c r="I13" s="77"/>
      <c r="J13" s="77"/>
      <c r="K13" s="30">
        <v>11.62</v>
      </c>
      <c r="L13" s="55"/>
      <c r="N13" s="47">
        <v>49.45</v>
      </c>
      <c r="O13" s="47">
        <v>55.55</v>
      </c>
      <c r="Q13" s="47">
        <v>44.43</v>
      </c>
      <c r="R13" s="47">
        <v>71.069999999999993</v>
      </c>
    </row>
    <row r="14" spans="1:28" x14ac:dyDescent="0.2">
      <c r="A14" s="29" t="s">
        <v>101</v>
      </c>
      <c r="C14" s="77"/>
      <c r="D14" s="77"/>
      <c r="E14" s="30">
        <v>11.54</v>
      </c>
      <c r="F14" s="77"/>
      <c r="G14" s="30">
        <v>4.6100000000000003</v>
      </c>
      <c r="H14" s="77"/>
      <c r="I14" s="77"/>
      <c r="J14" s="77"/>
      <c r="K14" s="30">
        <v>9.26</v>
      </c>
      <c r="L14" s="55"/>
      <c r="N14" s="47">
        <v>13.11</v>
      </c>
      <c r="Q14" s="47">
        <v>16.920000000000002</v>
      </c>
    </row>
    <row r="15" spans="1:28" x14ac:dyDescent="0.2">
      <c r="C15" s="77"/>
      <c r="D15" s="77"/>
      <c r="E15" s="30"/>
      <c r="F15" s="77"/>
      <c r="G15" s="30"/>
      <c r="H15" s="77"/>
      <c r="I15" s="77"/>
      <c r="J15" s="77"/>
      <c r="K15" s="30"/>
      <c r="L15" s="55"/>
    </row>
    <row r="16" spans="1:28" s="28" customFormat="1" ht="15.75" x14ac:dyDescent="0.25">
      <c r="A16" s="28" t="s">
        <v>104</v>
      </c>
      <c r="B16" s="49"/>
      <c r="C16" s="51"/>
      <c r="D16" s="51"/>
      <c r="F16" s="51"/>
      <c r="H16" s="51"/>
      <c r="I16" s="51"/>
      <c r="J16" s="51"/>
      <c r="L16" s="51"/>
      <c r="M16" s="51"/>
      <c r="P16" s="51"/>
      <c r="Q16" s="50"/>
      <c r="R16" s="50"/>
      <c r="S16" s="51"/>
      <c r="T16" s="50"/>
      <c r="U16" s="50"/>
      <c r="V16" s="50"/>
      <c r="W16" s="50"/>
      <c r="X16" s="50"/>
      <c r="Y16" s="50"/>
    </row>
    <row r="17" spans="1:25" s="28" customFormat="1" ht="15.75" x14ac:dyDescent="0.25">
      <c r="A17" s="28" t="s">
        <v>1133</v>
      </c>
      <c r="B17" s="49"/>
      <c r="C17" s="51"/>
      <c r="D17" s="51"/>
      <c r="E17" s="50">
        <v>15</v>
      </c>
      <c r="F17" s="51"/>
      <c r="G17" s="50">
        <v>14</v>
      </c>
      <c r="H17" s="51"/>
      <c r="I17" s="51"/>
      <c r="J17" s="51"/>
      <c r="K17" s="50">
        <v>18</v>
      </c>
      <c r="L17" s="51"/>
      <c r="M17" s="51"/>
      <c r="N17" s="50">
        <v>24</v>
      </c>
      <c r="O17" s="50"/>
      <c r="P17" s="51"/>
      <c r="Q17" s="67">
        <v>24</v>
      </c>
      <c r="R17" s="67"/>
      <c r="S17" s="51"/>
      <c r="T17" s="50"/>
      <c r="U17" s="50"/>
      <c r="V17" s="50"/>
      <c r="W17" s="50"/>
      <c r="X17" s="50"/>
      <c r="Y17" s="50"/>
    </row>
    <row r="18" spans="1:25" x14ac:dyDescent="0.2">
      <c r="A18" s="29" t="s">
        <v>106</v>
      </c>
      <c r="B18" s="56" t="s">
        <v>438</v>
      </c>
      <c r="C18" s="54"/>
      <c r="D18" s="54"/>
      <c r="E18" s="47">
        <v>4</v>
      </c>
      <c r="F18" s="54"/>
      <c r="G18" s="47">
        <v>7</v>
      </c>
      <c r="H18" s="54"/>
      <c r="I18" s="54"/>
      <c r="J18" s="54"/>
      <c r="K18" s="47">
        <v>6</v>
      </c>
      <c r="L18" s="55"/>
      <c r="N18" s="47">
        <v>17</v>
      </c>
      <c r="O18" s="47">
        <v>4</v>
      </c>
      <c r="Q18" s="78">
        <v>25</v>
      </c>
      <c r="R18" s="78">
        <v>7</v>
      </c>
    </row>
    <row r="19" spans="1:25" x14ac:dyDescent="0.2">
      <c r="A19" s="29" t="s">
        <v>36</v>
      </c>
      <c r="B19" s="56" t="s">
        <v>37</v>
      </c>
      <c r="C19" s="54"/>
      <c r="D19" s="54"/>
      <c r="E19" s="47">
        <v>0</v>
      </c>
      <c r="F19" s="54"/>
      <c r="G19" s="47">
        <v>4</v>
      </c>
      <c r="H19" s="54"/>
      <c r="I19" s="54"/>
      <c r="J19" s="54"/>
      <c r="K19" s="47">
        <v>2</v>
      </c>
      <c r="L19" s="55"/>
      <c r="N19" s="47">
        <v>11</v>
      </c>
      <c r="O19" s="47">
        <v>2</v>
      </c>
      <c r="Q19" s="78">
        <v>23</v>
      </c>
      <c r="R19" s="78">
        <v>6</v>
      </c>
    </row>
    <row r="20" spans="1:25" x14ac:dyDescent="0.2">
      <c r="A20" s="29" t="s">
        <v>214</v>
      </c>
      <c r="B20" s="56" t="s">
        <v>495</v>
      </c>
      <c r="C20" s="54"/>
      <c r="D20" s="54"/>
      <c r="F20" s="54"/>
      <c r="H20" s="54"/>
      <c r="I20" s="54"/>
      <c r="J20" s="54"/>
      <c r="L20" s="55"/>
      <c r="O20" s="47">
        <v>8</v>
      </c>
      <c r="Q20" s="78">
        <v>2</v>
      </c>
      <c r="R20" s="78">
        <v>10</v>
      </c>
    </row>
    <row r="21" spans="1:25" x14ac:dyDescent="0.2">
      <c r="A21" s="29" t="s">
        <v>1125</v>
      </c>
      <c r="C21" s="54"/>
      <c r="D21" s="54"/>
      <c r="E21" s="47">
        <v>16</v>
      </c>
      <c r="F21" s="54"/>
      <c r="G21" s="47">
        <v>15</v>
      </c>
      <c r="H21" s="54"/>
      <c r="I21" s="54"/>
      <c r="J21" s="54"/>
      <c r="K21" s="47">
        <v>14</v>
      </c>
      <c r="L21" s="55"/>
      <c r="N21" s="47">
        <v>29</v>
      </c>
      <c r="O21" s="47">
        <v>9</v>
      </c>
      <c r="Q21" s="78">
        <v>35</v>
      </c>
      <c r="R21" s="78">
        <v>10</v>
      </c>
    </row>
    <row r="23" spans="1:25" x14ac:dyDescent="0.2">
      <c r="A23" s="29" t="s">
        <v>3</v>
      </c>
      <c r="B23" s="56" t="s">
        <v>326</v>
      </c>
      <c r="C23" s="54"/>
      <c r="D23" s="54"/>
      <c r="F23" s="54"/>
      <c r="H23" s="54"/>
      <c r="I23" s="54"/>
      <c r="J23" s="54"/>
      <c r="L23" s="55"/>
      <c r="N23" s="47">
        <v>5</v>
      </c>
      <c r="Q23" s="78">
        <v>8</v>
      </c>
      <c r="R23" s="78"/>
    </row>
    <row r="24" spans="1:25" x14ac:dyDescent="0.2">
      <c r="A24" s="62" t="s">
        <v>1264</v>
      </c>
      <c r="B24" s="56" t="s">
        <v>67</v>
      </c>
      <c r="Q24" s="78">
        <v>4</v>
      </c>
      <c r="R24" s="78"/>
    </row>
    <row r="25" spans="1:25" x14ac:dyDescent="0.2">
      <c r="A25" s="62" t="s">
        <v>1270</v>
      </c>
      <c r="B25" s="71" t="s">
        <v>805</v>
      </c>
      <c r="C25" s="54"/>
      <c r="D25" s="54"/>
      <c r="F25" s="54"/>
      <c r="H25" s="54"/>
      <c r="I25" s="54"/>
      <c r="J25" s="54"/>
      <c r="L25" s="55"/>
      <c r="N25" s="47">
        <v>5</v>
      </c>
      <c r="Q25" s="78">
        <v>3</v>
      </c>
      <c r="R25" s="78"/>
    </row>
    <row r="26" spans="1:25" x14ac:dyDescent="0.2">
      <c r="A26" s="62" t="s">
        <v>1265</v>
      </c>
      <c r="B26" s="56" t="s">
        <v>91</v>
      </c>
      <c r="C26" s="54"/>
      <c r="D26" s="54"/>
      <c r="F26" s="54"/>
      <c r="H26" s="54"/>
      <c r="I26" s="54"/>
      <c r="J26" s="54"/>
      <c r="L26" s="55"/>
      <c r="Q26" s="78">
        <v>2</v>
      </c>
      <c r="R26" s="78"/>
    </row>
    <row r="27" spans="1:25" x14ac:dyDescent="0.2">
      <c r="A27" s="29" t="s">
        <v>1131</v>
      </c>
      <c r="B27" s="56" t="s">
        <v>1132</v>
      </c>
      <c r="C27" s="54"/>
      <c r="D27" s="54"/>
      <c r="E27" s="47">
        <v>4</v>
      </c>
      <c r="F27" s="54"/>
      <c r="G27" s="47">
        <v>4</v>
      </c>
      <c r="H27" s="54"/>
      <c r="I27" s="54"/>
      <c r="J27" s="54"/>
      <c r="K27" s="47">
        <v>1</v>
      </c>
      <c r="L27" s="55"/>
      <c r="N27" s="47">
        <v>1</v>
      </c>
      <c r="Q27" s="78">
        <v>1</v>
      </c>
      <c r="R27" s="78"/>
    </row>
    <row r="28" spans="1:25" x14ac:dyDescent="0.2">
      <c r="A28" s="62" t="s">
        <v>1282</v>
      </c>
      <c r="B28" s="56" t="s">
        <v>70</v>
      </c>
      <c r="C28" s="54"/>
      <c r="D28" s="54"/>
      <c r="F28" s="54"/>
      <c r="H28" s="54"/>
      <c r="I28" s="54"/>
      <c r="J28" s="54"/>
      <c r="K28" s="47">
        <v>1</v>
      </c>
      <c r="L28" s="55"/>
      <c r="Q28" s="78"/>
      <c r="R28" s="78"/>
    </row>
    <row r="29" spans="1:25" x14ac:dyDescent="0.2">
      <c r="A29" s="62" t="s">
        <v>1272</v>
      </c>
      <c r="B29" s="56" t="s">
        <v>885</v>
      </c>
      <c r="C29" s="54"/>
      <c r="D29" s="54"/>
      <c r="E29" s="47">
        <v>4</v>
      </c>
      <c r="F29" s="54"/>
      <c r="G29" s="47">
        <v>4</v>
      </c>
      <c r="H29" s="54"/>
      <c r="I29" s="54"/>
      <c r="J29" s="54"/>
      <c r="L29" s="55"/>
      <c r="N29" s="47">
        <v>1</v>
      </c>
      <c r="Q29" s="78">
        <v>1</v>
      </c>
      <c r="R29" s="78"/>
    </row>
    <row r="30" spans="1:25" x14ac:dyDescent="0.2">
      <c r="Q30" s="78"/>
      <c r="R30" s="78"/>
    </row>
    <row r="31" spans="1:25" x14ac:dyDescent="0.2">
      <c r="A31" s="29" t="s">
        <v>15</v>
      </c>
      <c r="B31" s="56" t="s">
        <v>440</v>
      </c>
      <c r="C31" s="54"/>
      <c r="D31" s="54"/>
      <c r="E31" s="47">
        <v>4</v>
      </c>
      <c r="F31" s="54"/>
      <c r="G31" s="47">
        <v>3</v>
      </c>
      <c r="H31" s="54"/>
      <c r="I31" s="54"/>
      <c r="J31" s="54"/>
      <c r="K31" s="47">
        <v>6</v>
      </c>
      <c r="L31" s="55"/>
      <c r="N31" s="47">
        <v>8</v>
      </c>
      <c r="Q31" s="78">
        <v>13</v>
      </c>
      <c r="R31" s="78"/>
    </row>
    <row r="32" spans="1:25" x14ac:dyDescent="0.2">
      <c r="A32" s="29" t="s">
        <v>5</v>
      </c>
      <c r="B32" s="56" t="s">
        <v>81</v>
      </c>
      <c r="C32" s="54"/>
      <c r="D32" s="54"/>
      <c r="F32" s="54"/>
      <c r="G32" s="47">
        <v>1</v>
      </c>
      <c r="H32" s="54"/>
      <c r="I32" s="54"/>
      <c r="J32" s="54"/>
      <c r="L32" s="55"/>
      <c r="N32" s="47">
        <v>1</v>
      </c>
      <c r="Q32" s="78">
        <v>1</v>
      </c>
      <c r="R32" s="78"/>
    </row>
    <row r="33" spans="1:1018" x14ac:dyDescent="0.2">
      <c r="A33" s="29" t="s">
        <v>121</v>
      </c>
      <c r="B33" s="56" t="s">
        <v>317</v>
      </c>
      <c r="C33" s="54"/>
      <c r="D33" s="54"/>
      <c r="E33" s="47">
        <v>1</v>
      </c>
      <c r="F33" s="54"/>
      <c r="H33" s="54"/>
      <c r="I33" s="54"/>
      <c r="J33" s="54"/>
      <c r="K33" s="47">
        <v>2</v>
      </c>
      <c r="L33" s="55"/>
      <c r="Q33" s="78"/>
      <c r="R33" s="78"/>
    </row>
    <row r="34" spans="1:1018" x14ac:dyDescent="0.2">
      <c r="A34" s="29" t="s">
        <v>6</v>
      </c>
      <c r="B34" s="56" t="s">
        <v>441</v>
      </c>
      <c r="C34" s="54"/>
      <c r="D34" s="54"/>
      <c r="E34" s="47">
        <v>1</v>
      </c>
      <c r="F34" s="54"/>
      <c r="G34" s="47">
        <v>1</v>
      </c>
      <c r="H34" s="54"/>
      <c r="I34" s="54"/>
      <c r="J34" s="54"/>
      <c r="K34" s="47">
        <v>1</v>
      </c>
      <c r="L34" s="55"/>
      <c r="N34" s="47">
        <v>2</v>
      </c>
      <c r="Q34" s="78">
        <v>5</v>
      </c>
      <c r="R34" s="78"/>
    </row>
    <row r="35" spans="1:1018" x14ac:dyDescent="0.2">
      <c r="A35" s="29" t="s">
        <v>20</v>
      </c>
      <c r="B35" s="56" t="s">
        <v>319</v>
      </c>
      <c r="C35" s="54"/>
      <c r="D35" s="54"/>
      <c r="E35" s="47">
        <v>6</v>
      </c>
      <c r="F35" s="54"/>
      <c r="G35" s="47">
        <v>5</v>
      </c>
      <c r="H35" s="54"/>
      <c r="I35" s="54"/>
      <c r="J35" s="54"/>
      <c r="K35" s="47">
        <v>8</v>
      </c>
      <c r="L35" s="55"/>
      <c r="N35" s="47">
        <v>8</v>
      </c>
      <c r="Q35" s="78">
        <v>6</v>
      </c>
      <c r="R35" s="78"/>
    </row>
    <row r="36" spans="1:1018" x14ac:dyDescent="0.2">
      <c r="A36" s="29" t="s">
        <v>43</v>
      </c>
      <c r="B36" s="56" t="s">
        <v>520</v>
      </c>
      <c r="C36" s="54"/>
      <c r="D36" s="54"/>
      <c r="F36" s="54"/>
      <c r="H36" s="54"/>
      <c r="I36" s="54"/>
      <c r="J36" s="54"/>
      <c r="K36" s="47">
        <v>3</v>
      </c>
      <c r="L36" s="55"/>
      <c r="N36" s="47">
        <v>2</v>
      </c>
      <c r="O36" s="47">
        <v>3</v>
      </c>
      <c r="Q36" s="78">
        <v>4</v>
      </c>
      <c r="R36" s="78">
        <v>9</v>
      </c>
    </row>
    <row r="37" spans="1:1018" x14ac:dyDescent="0.2">
      <c r="A37" s="29" t="s">
        <v>25</v>
      </c>
      <c r="B37" s="56" t="s">
        <v>874</v>
      </c>
      <c r="C37" s="54"/>
      <c r="D37" s="54"/>
      <c r="F37" s="54"/>
      <c r="H37" s="54"/>
      <c r="I37" s="54"/>
      <c r="J37" s="54"/>
      <c r="L37" s="55"/>
      <c r="N37" s="47">
        <v>2</v>
      </c>
      <c r="Q37" s="78"/>
      <c r="R37" s="78"/>
    </row>
    <row r="38" spans="1:1018" x14ac:dyDescent="0.2">
      <c r="A38" s="29" t="s">
        <v>82</v>
      </c>
      <c r="B38" s="56" t="s">
        <v>83</v>
      </c>
      <c r="C38" s="54"/>
      <c r="D38" s="54"/>
      <c r="F38" s="54"/>
      <c r="H38" s="54"/>
      <c r="I38" s="54"/>
      <c r="J38" s="54"/>
      <c r="K38" s="47">
        <v>1</v>
      </c>
      <c r="L38" s="55"/>
      <c r="N38" s="47">
        <v>1</v>
      </c>
      <c r="Q38" s="78"/>
      <c r="R38" s="78"/>
    </row>
    <row r="39" spans="1:1018" x14ac:dyDescent="0.2">
      <c r="A39" s="29" t="s">
        <v>31</v>
      </c>
      <c r="B39" s="56" t="s">
        <v>327</v>
      </c>
      <c r="C39" s="54"/>
      <c r="D39" s="54"/>
      <c r="E39" s="47">
        <v>3</v>
      </c>
      <c r="F39" s="54"/>
      <c r="G39" s="47">
        <v>10</v>
      </c>
      <c r="H39" s="54"/>
      <c r="I39" s="54"/>
      <c r="J39" s="54"/>
      <c r="K39" s="47">
        <v>11</v>
      </c>
      <c r="L39" s="55"/>
      <c r="N39" s="47">
        <v>17</v>
      </c>
      <c r="Q39" s="78">
        <v>27</v>
      </c>
      <c r="R39" s="78"/>
    </row>
    <row r="40" spans="1:1018" x14ac:dyDescent="0.2">
      <c r="A40" s="29" t="s">
        <v>122</v>
      </c>
      <c r="B40" s="56" t="s">
        <v>884</v>
      </c>
      <c r="C40" s="54"/>
      <c r="D40" s="54"/>
      <c r="E40" s="47">
        <v>3</v>
      </c>
      <c r="F40" s="54"/>
      <c r="G40" s="47">
        <v>7</v>
      </c>
      <c r="H40" s="54"/>
      <c r="I40" s="54"/>
      <c r="J40" s="54"/>
      <c r="K40" s="78">
        <v>7</v>
      </c>
      <c r="L40" s="55"/>
      <c r="N40" s="47">
        <v>3</v>
      </c>
      <c r="Q40" s="78">
        <v>16</v>
      </c>
      <c r="R40" s="78"/>
      <c r="S40" s="82"/>
      <c r="T40" s="78"/>
      <c r="U40" s="78"/>
      <c r="V40" s="78"/>
      <c r="W40" s="78"/>
      <c r="X40" s="78"/>
      <c r="Y40" s="78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  <c r="EQ40" s="83"/>
      <c r="ER40" s="83"/>
      <c r="ES40" s="83"/>
      <c r="ET40" s="83"/>
      <c r="EU40" s="83"/>
      <c r="EV40" s="83"/>
      <c r="EW40" s="83"/>
      <c r="EX40" s="83"/>
      <c r="EY40" s="83"/>
      <c r="EZ40" s="83"/>
      <c r="FA40" s="83"/>
      <c r="FB40" s="83"/>
      <c r="FC40" s="83"/>
      <c r="FD40" s="83"/>
      <c r="FE40" s="83"/>
      <c r="FF40" s="83"/>
      <c r="FG40" s="83"/>
      <c r="FH40" s="83"/>
      <c r="FI40" s="83"/>
      <c r="FJ40" s="83"/>
      <c r="FK40" s="83"/>
      <c r="FL40" s="83"/>
      <c r="FM40" s="83"/>
      <c r="FN40" s="83"/>
      <c r="FO40" s="83"/>
      <c r="FP40" s="83"/>
      <c r="FQ40" s="83"/>
      <c r="FR40" s="83"/>
      <c r="FS40" s="83"/>
      <c r="FT40" s="83"/>
      <c r="FU40" s="83"/>
      <c r="FV40" s="83"/>
      <c r="FW40" s="83"/>
      <c r="FX40" s="83"/>
      <c r="FY40" s="83"/>
      <c r="FZ40" s="83"/>
      <c r="GA40" s="83"/>
      <c r="GB40" s="83"/>
      <c r="GC40" s="83"/>
      <c r="GD40" s="83"/>
      <c r="GE40" s="83"/>
      <c r="GF40" s="83"/>
      <c r="GG40" s="83"/>
      <c r="GH40" s="83"/>
      <c r="GI40" s="83"/>
      <c r="GJ40" s="83"/>
      <c r="GK40" s="83"/>
      <c r="GL40" s="83"/>
      <c r="GM40" s="83"/>
      <c r="GN40" s="83"/>
      <c r="GO40" s="83"/>
      <c r="GP40" s="83"/>
      <c r="GQ40" s="83"/>
      <c r="GR40" s="83"/>
      <c r="GS40" s="83"/>
      <c r="GT40" s="83"/>
      <c r="GU40" s="83"/>
      <c r="GV40" s="83"/>
      <c r="GW40" s="83"/>
      <c r="GX40" s="83"/>
      <c r="GY40" s="83"/>
      <c r="GZ40" s="83"/>
      <c r="HA40" s="83"/>
      <c r="HB40" s="83"/>
      <c r="HC40" s="83"/>
      <c r="HD40" s="83"/>
      <c r="HE40" s="83"/>
      <c r="HF40" s="83"/>
      <c r="HG40" s="83"/>
      <c r="HH40" s="83"/>
      <c r="HI40" s="83"/>
      <c r="HJ40" s="83"/>
      <c r="HK40" s="83"/>
      <c r="HL40" s="83"/>
      <c r="HM40" s="83"/>
      <c r="HN40" s="83"/>
      <c r="HO40" s="83"/>
      <c r="HP40" s="83"/>
      <c r="HQ40" s="83"/>
      <c r="HR40" s="83"/>
      <c r="HS40" s="83"/>
      <c r="HT40" s="83"/>
      <c r="HU40" s="83"/>
      <c r="HV40" s="83"/>
      <c r="HW40" s="83"/>
      <c r="HX40" s="83"/>
      <c r="HY40" s="83"/>
      <c r="HZ40" s="83"/>
      <c r="IA40" s="83"/>
      <c r="IB40" s="83"/>
      <c r="IC40" s="83"/>
      <c r="ID40" s="83"/>
      <c r="IE40" s="83"/>
      <c r="IF40" s="83"/>
      <c r="IG40" s="83"/>
      <c r="IH40" s="83"/>
      <c r="II40" s="83"/>
      <c r="IJ40" s="83"/>
      <c r="IK40" s="83"/>
      <c r="IL40" s="83"/>
      <c r="IM40" s="83"/>
      <c r="IN40" s="83"/>
      <c r="IO40" s="83"/>
      <c r="IP40" s="83"/>
      <c r="IQ40" s="83"/>
      <c r="IR40" s="83"/>
      <c r="IS40" s="83"/>
      <c r="IT40" s="83"/>
      <c r="IU40" s="83"/>
      <c r="IV40" s="83"/>
      <c r="IW40" s="83"/>
      <c r="IX40" s="83"/>
      <c r="IY40" s="83"/>
      <c r="IZ40" s="83"/>
      <c r="JA40" s="83"/>
      <c r="JB40" s="83"/>
      <c r="JC40" s="83"/>
      <c r="JD40" s="83"/>
      <c r="JE40" s="83"/>
      <c r="JF40" s="83"/>
      <c r="JG40" s="83"/>
      <c r="JH40" s="83"/>
      <c r="JI40" s="83"/>
      <c r="JJ40" s="83"/>
      <c r="JK40" s="83"/>
      <c r="JL40" s="83"/>
      <c r="JM40" s="83"/>
      <c r="JN40" s="83"/>
      <c r="JO40" s="83"/>
      <c r="JP40" s="83"/>
      <c r="JQ40" s="83"/>
      <c r="JR40" s="83"/>
      <c r="JS40" s="83"/>
      <c r="JT40" s="83"/>
      <c r="JU40" s="83"/>
      <c r="JV40" s="83"/>
      <c r="JW40" s="83"/>
      <c r="JX40" s="83"/>
      <c r="JY40" s="83"/>
      <c r="JZ40" s="83"/>
      <c r="KA40" s="83"/>
      <c r="KB40" s="83"/>
      <c r="KC40" s="83"/>
      <c r="KD40" s="83"/>
      <c r="KE40" s="83"/>
      <c r="KF40" s="83"/>
      <c r="KG40" s="83"/>
      <c r="KH40" s="83"/>
      <c r="KI40" s="83"/>
      <c r="KJ40" s="83"/>
      <c r="KK40" s="83"/>
      <c r="KL40" s="83"/>
      <c r="KM40" s="83"/>
      <c r="KN40" s="83"/>
      <c r="KO40" s="83"/>
      <c r="KP40" s="83"/>
      <c r="KQ40" s="83"/>
      <c r="KR40" s="83"/>
      <c r="KS40" s="83"/>
      <c r="KT40" s="83"/>
      <c r="KU40" s="83"/>
      <c r="KV40" s="83"/>
      <c r="KW40" s="83"/>
      <c r="KX40" s="83"/>
      <c r="KY40" s="83"/>
      <c r="KZ40" s="83"/>
      <c r="LA40" s="83"/>
      <c r="LB40" s="83"/>
      <c r="LC40" s="83"/>
      <c r="LD40" s="83"/>
      <c r="LE40" s="83"/>
      <c r="LF40" s="83"/>
      <c r="LG40" s="83"/>
      <c r="LH40" s="83"/>
      <c r="LI40" s="83"/>
      <c r="LJ40" s="83"/>
      <c r="LK40" s="83"/>
      <c r="LL40" s="83"/>
      <c r="LM40" s="83"/>
      <c r="LN40" s="83"/>
      <c r="LO40" s="83"/>
      <c r="LP40" s="83"/>
      <c r="LQ40" s="83"/>
      <c r="LR40" s="83"/>
      <c r="LS40" s="83"/>
      <c r="LT40" s="83"/>
      <c r="LU40" s="83"/>
      <c r="LV40" s="83"/>
      <c r="LW40" s="83"/>
      <c r="LX40" s="83"/>
      <c r="LY40" s="83"/>
      <c r="LZ40" s="83"/>
      <c r="MA40" s="83"/>
      <c r="MB40" s="83"/>
      <c r="MC40" s="83"/>
      <c r="MD40" s="83"/>
      <c r="ME40" s="83"/>
      <c r="MF40" s="83"/>
      <c r="MG40" s="83"/>
      <c r="MH40" s="83"/>
      <c r="MI40" s="83"/>
      <c r="MJ40" s="83"/>
      <c r="MK40" s="83"/>
      <c r="ML40" s="83"/>
      <c r="MM40" s="83"/>
      <c r="MN40" s="83"/>
      <c r="MO40" s="83"/>
      <c r="MP40" s="83"/>
      <c r="MQ40" s="83"/>
      <c r="MR40" s="83"/>
      <c r="MS40" s="83"/>
      <c r="MT40" s="83"/>
      <c r="MU40" s="83"/>
      <c r="MV40" s="83"/>
      <c r="MW40" s="83"/>
      <c r="MX40" s="83"/>
      <c r="MY40" s="83"/>
      <c r="MZ40" s="83"/>
      <c r="NA40" s="83"/>
      <c r="NB40" s="83"/>
      <c r="NC40" s="83"/>
      <c r="ND40" s="83"/>
      <c r="NE40" s="83"/>
      <c r="NF40" s="83"/>
      <c r="NG40" s="83"/>
      <c r="NH40" s="83"/>
      <c r="NI40" s="83"/>
      <c r="NJ40" s="83"/>
      <c r="NK40" s="83"/>
      <c r="NL40" s="83"/>
      <c r="NM40" s="83"/>
      <c r="NN40" s="83"/>
      <c r="NO40" s="83"/>
      <c r="NP40" s="83"/>
      <c r="NQ40" s="83"/>
      <c r="NR40" s="83"/>
      <c r="NS40" s="83"/>
      <c r="NT40" s="83"/>
      <c r="NU40" s="83"/>
      <c r="NV40" s="83"/>
      <c r="NW40" s="83"/>
      <c r="NX40" s="83"/>
      <c r="NY40" s="83"/>
      <c r="NZ40" s="83"/>
      <c r="OA40" s="83"/>
      <c r="OB40" s="83"/>
      <c r="OC40" s="83"/>
      <c r="OD40" s="83"/>
      <c r="OE40" s="83"/>
      <c r="OF40" s="83"/>
      <c r="OG40" s="83"/>
      <c r="OH40" s="83"/>
      <c r="OI40" s="83"/>
      <c r="OJ40" s="83"/>
      <c r="OK40" s="83"/>
      <c r="OL40" s="83"/>
      <c r="OM40" s="83"/>
      <c r="ON40" s="83"/>
      <c r="OO40" s="83"/>
      <c r="OP40" s="83"/>
      <c r="OQ40" s="83"/>
      <c r="OR40" s="83"/>
      <c r="OS40" s="83"/>
      <c r="OT40" s="83"/>
      <c r="OU40" s="83"/>
      <c r="OV40" s="83"/>
      <c r="OW40" s="83"/>
      <c r="OX40" s="83"/>
      <c r="OY40" s="83"/>
      <c r="OZ40" s="83"/>
      <c r="PA40" s="83"/>
      <c r="PB40" s="83"/>
      <c r="PC40" s="83"/>
      <c r="PD40" s="83"/>
      <c r="PE40" s="83"/>
      <c r="PF40" s="83"/>
      <c r="PG40" s="83"/>
      <c r="PH40" s="83"/>
      <c r="PI40" s="83"/>
      <c r="PJ40" s="83"/>
      <c r="PK40" s="83"/>
      <c r="PL40" s="83"/>
      <c r="PM40" s="83"/>
      <c r="PN40" s="83"/>
      <c r="PO40" s="83"/>
      <c r="PP40" s="83"/>
      <c r="PQ40" s="83"/>
      <c r="PR40" s="83"/>
      <c r="PS40" s="83"/>
      <c r="PT40" s="83"/>
      <c r="PU40" s="83"/>
      <c r="PV40" s="83"/>
      <c r="PW40" s="83"/>
      <c r="PX40" s="83"/>
      <c r="PY40" s="83"/>
      <c r="PZ40" s="83"/>
      <c r="QA40" s="83"/>
      <c r="QB40" s="83"/>
      <c r="QC40" s="83"/>
      <c r="QD40" s="83"/>
      <c r="QE40" s="83"/>
      <c r="QF40" s="83"/>
      <c r="QG40" s="83"/>
      <c r="QH40" s="83"/>
      <c r="QI40" s="83"/>
      <c r="QJ40" s="83"/>
      <c r="QK40" s="83"/>
      <c r="QL40" s="83"/>
      <c r="QM40" s="83"/>
      <c r="QN40" s="83"/>
      <c r="QO40" s="83"/>
      <c r="QP40" s="83"/>
      <c r="QQ40" s="83"/>
      <c r="QR40" s="83"/>
      <c r="QS40" s="83"/>
      <c r="QT40" s="83"/>
      <c r="QU40" s="83"/>
      <c r="QV40" s="83"/>
      <c r="QW40" s="83"/>
      <c r="QX40" s="83"/>
      <c r="QY40" s="83"/>
      <c r="QZ40" s="83"/>
      <c r="RA40" s="83"/>
      <c r="RB40" s="83"/>
      <c r="RC40" s="83"/>
      <c r="RD40" s="83"/>
      <c r="RE40" s="83"/>
      <c r="RF40" s="83"/>
      <c r="RG40" s="83"/>
      <c r="RH40" s="83"/>
      <c r="RI40" s="83"/>
      <c r="RJ40" s="83"/>
      <c r="RK40" s="83"/>
      <c r="RL40" s="83"/>
      <c r="RM40" s="83"/>
      <c r="RN40" s="83"/>
      <c r="RO40" s="83"/>
      <c r="RP40" s="83"/>
      <c r="RQ40" s="83"/>
      <c r="RR40" s="83"/>
      <c r="RS40" s="83"/>
      <c r="RT40" s="83"/>
      <c r="RU40" s="83"/>
      <c r="RV40" s="83"/>
      <c r="RW40" s="83"/>
      <c r="RX40" s="83"/>
      <c r="RY40" s="83"/>
      <c r="RZ40" s="83"/>
      <c r="SA40" s="83"/>
      <c r="SB40" s="83"/>
      <c r="SC40" s="83"/>
      <c r="SD40" s="83"/>
      <c r="SE40" s="83"/>
      <c r="SF40" s="83"/>
      <c r="SG40" s="83"/>
      <c r="SH40" s="83"/>
      <c r="SI40" s="83"/>
      <c r="SJ40" s="83"/>
      <c r="SK40" s="83"/>
      <c r="SL40" s="83"/>
      <c r="SM40" s="83"/>
      <c r="SN40" s="83"/>
      <c r="SO40" s="83"/>
      <c r="SP40" s="83"/>
      <c r="SQ40" s="83"/>
      <c r="SR40" s="83"/>
      <c r="SS40" s="83"/>
      <c r="ST40" s="83"/>
      <c r="SU40" s="83"/>
      <c r="SV40" s="83"/>
      <c r="SW40" s="83"/>
      <c r="SX40" s="83"/>
      <c r="SY40" s="83"/>
      <c r="SZ40" s="83"/>
      <c r="TA40" s="83"/>
      <c r="TB40" s="83"/>
      <c r="TC40" s="83"/>
      <c r="TD40" s="83"/>
      <c r="TE40" s="83"/>
      <c r="TF40" s="83"/>
      <c r="TG40" s="83"/>
      <c r="TH40" s="83"/>
      <c r="TI40" s="83"/>
      <c r="TJ40" s="83"/>
      <c r="TK40" s="83"/>
      <c r="TL40" s="83"/>
      <c r="TM40" s="83"/>
      <c r="TN40" s="83"/>
      <c r="TO40" s="83"/>
      <c r="TP40" s="83"/>
      <c r="TQ40" s="83"/>
      <c r="TR40" s="83"/>
      <c r="TS40" s="83"/>
      <c r="TT40" s="83"/>
      <c r="TU40" s="83"/>
      <c r="TV40" s="83"/>
      <c r="TW40" s="83"/>
      <c r="TX40" s="83"/>
      <c r="TY40" s="83"/>
      <c r="TZ40" s="83"/>
      <c r="UA40" s="83"/>
      <c r="UB40" s="83"/>
      <c r="UC40" s="83"/>
      <c r="UD40" s="83"/>
      <c r="UE40" s="83"/>
      <c r="UF40" s="83"/>
      <c r="UG40" s="83"/>
      <c r="UH40" s="83"/>
      <c r="UI40" s="83"/>
      <c r="UJ40" s="83"/>
      <c r="UK40" s="83"/>
      <c r="UL40" s="83"/>
      <c r="UM40" s="83"/>
      <c r="UN40" s="83"/>
      <c r="UO40" s="83"/>
      <c r="UP40" s="83"/>
      <c r="UQ40" s="83"/>
      <c r="UR40" s="83"/>
      <c r="US40" s="83"/>
      <c r="UT40" s="83"/>
      <c r="UU40" s="83"/>
      <c r="UV40" s="83"/>
      <c r="UW40" s="83"/>
      <c r="UX40" s="83"/>
      <c r="UY40" s="83"/>
      <c r="UZ40" s="83"/>
      <c r="VA40" s="83"/>
      <c r="VB40" s="83"/>
      <c r="VC40" s="83"/>
      <c r="VD40" s="83"/>
      <c r="VE40" s="83"/>
      <c r="VF40" s="83"/>
      <c r="VG40" s="83"/>
      <c r="VH40" s="83"/>
      <c r="VI40" s="83"/>
      <c r="VJ40" s="83"/>
      <c r="VK40" s="83"/>
      <c r="VL40" s="83"/>
      <c r="VM40" s="83"/>
      <c r="VN40" s="83"/>
      <c r="VO40" s="83"/>
      <c r="VP40" s="83"/>
      <c r="VQ40" s="83"/>
      <c r="VR40" s="83"/>
      <c r="VS40" s="83"/>
      <c r="VT40" s="83"/>
      <c r="VU40" s="83"/>
      <c r="VV40" s="83"/>
      <c r="VW40" s="83"/>
      <c r="VX40" s="83"/>
      <c r="VY40" s="83"/>
      <c r="VZ40" s="83"/>
      <c r="WA40" s="83"/>
      <c r="WB40" s="83"/>
      <c r="WC40" s="83"/>
      <c r="WD40" s="83"/>
      <c r="WE40" s="83"/>
      <c r="WF40" s="83"/>
      <c r="WG40" s="83"/>
      <c r="WH40" s="83"/>
      <c r="WI40" s="83"/>
      <c r="WJ40" s="83"/>
      <c r="WK40" s="83"/>
      <c r="WL40" s="83"/>
      <c r="WM40" s="83"/>
      <c r="WN40" s="83"/>
      <c r="WO40" s="83"/>
      <c r="WP40" s="83"/>
      <c r="WQ40" s="83"/>
      <c r="WR40" s="83"/>
      <c r="WS40" s="83"/>
      <c r="WT40" s="83"/>
      <c r="WU40" s="83"/>
      <c r="WV40" s="83"/>
      <c r="WW40" s="83"/>
      <c r="WX40" s="83"/>
      <c r="WY40" s="83"/>
      <c r="WZ40" s="83"/>
      <c r="XA40" s="83"/>
      <c r="XB40" s="83"/>
      <c r="XC40" s="83"/>
      <c r="XD40" s="83"/>
      <c r="XE40" s="83"/>
      <c r="XF40" s="83"/>
      <c r="XG40" s="83"/>
      <c r="XH40" s="83"/>
      <c r="XI40" s="83"/>
      <c r="XJ40" s="83"/>
      <c r="XK40" s="83"/>
      <c r="XL40" s="83"/>
      <c r="XM40" s="83"/>
      <c r="XN40" s="83"/>
      <c r="XO40" s="83"/>
      <c r="XP40" s="83"/>
      <c r="XQ40" s="83"/>
      <c r="XR40" s="83"/>
      <c r="XS40" s="83"/>
      <c r="XT40" s="83"/>
      <c r="XU40" s="83"/>
      <c r="XV40" s="83"/>
      <c r="XW40" s="83"/>
      <c r="XX40" s="83"/>
      <c r="XY40" s="83"/>
      <c r="XZ40" s="83"/>
      <c r="YA40" s="83"/>
      <c r="YB40" s="83"/>
      <c r="YC40" s="83"/>
      <c r="YD40" s="83"/>
      <c r="YE40" s="83"/>
      <c r="YF40" s="83"/>
      <c r="YG40" s="83"/>
      <c r="YH40" s="83"/>
      <c r="YI40" s="83"/>
      <c r="YJ40" s="83"/>
      <c r="YK40" s="83"/>
      <c r="YL40" s="83"/>
      <c r="YM40" s="83"/>
      <c r="YN40" s="83"/>
      <c r="YO40" s="83"/>
      <c r="YP40" s="83"/>
      <c r="YQ40" s="83"/>
      <c r="YR40" s="83"/>
      <c r="YS40" s="83"/>
      <c r="YT40" s="83"/>
      <c r="YU40" s="83"/>
      <c r="YV40" s="83"/>
      <c r="YW40" s="83"/>
      <c r="YX40" s="83"/>
      <c r="YY40" s="83"/>
      <c r="YZ40" s="83"/>
      <c r="ZA40" s="83"/>
      <c r="ZB40" s="83"/>
      <c r="ZC40" s="83"/>
      <c r="ZD40" s="83"/>
      <c r="ZE40" s="83"/>
      <c r="ZF40" s="83"/>
      <c r="ZG40" s="83"/>
      <c r="ZH40" s="83"/>
      <c r="ZI40" s="83"/>
      <c r="ZJ40" s="83"/>
      <c r="ZK40" s="83"/>
      <c r="ZL40" s="83"/>
      <c r="ZM40" s="83"/>
      <c r="ZN40" s="83"/>
      <c r="ZO40" s="83"/>
      <c r="ZP40" s="83"/>
      <c r="ZQ40" s="83"/>
      <c r="ZR40" s="83"/>
      <c r="ZS40" s="83"/>
      <c r="ZT40" s="83"/>
      <c r="ZU40" s="83"/>
      <c r="ZV40" s="83"/>
      <c r="ZW40" s="83"/>
      <c r="ZX40" s="83"/>
      <c r="ZY40" s="83"/>
      <c r="ZZ40" s="83"/>
      <c r="AAA40" s="83"/>
      <c r="AAB40" s="83"/>
      <c r="AAC40" s="83"/>
      <c r="AAD40" s="83"/>
      <c r="AAE40" s="83"/>
      <c r="AAF40" s="83"/>
      <c r="AAG40" s="83"/>
      <c r="AAH40" s="83"/>
      <c r="AAI40" s="83"/>
      <c r="AAJ40" s="83"/>
      <c r="AAK40" s="83"/>
      <c r="AAL40" s="83"/>
      <c r="AAM40" s="83"/>
      <c r="AAN40" s="83"/>
      <c r="AAO40" s="83"/>
      <c r="AAP40" s="83"/>
      <c r="AAQ40" s="83"/>
      <c r="AAR40" s="83"/>
      <c r="AAS40" s="83"/>
      <c r="AAT40" s="83"/>
      <c r="AAU40" s="83"/>
      <c r="AAV40" s="83"/>
      <c r="AAW40" s="83"/>
      <c r="AAX40" s="83"/>
      <c r="AAY40" s="83"/>
      <c r="AAZ40" s="83"/>
      <c r="ABA40" s="83"/>
      <c r="ABB40" s="83"/>
      <c r="ABC40" s="83"/>
      <c r="ABD40" s="83"/>
      <c r="ABE40" s="83"/>
      <c r="ABF40" s="83"/>
      <c r="ABG40" s="83"/>
      <c r="ABH40" s="83"/>
      <c r="ABI40" s="83"/>
      <c r="ABJ40" s="83"/>
      <c r="ABK40" s="83"/>
      <c r="ABL40" s="83"/>
      <c r="ABM40" s="83"/>
      <c r="ABN40" s="83"/>
      <c r="ABO40" s="83"/>
      <c r="ABP40" s="83"/>
      <c r="ABQ40" s="83"/>
      <c r="ABR40" s="83"/>
      <c r="ABS40" s="83"/>
      <c r="ABT40" s="83"/>
      <c r="ABU40" s="83"/>
      <c r="ABV40" s="83"/>
      <c r="ABW40" s="83"/>
      <c r="ABX40" s="83"/>
      <c r="ABY40" s="83"/>
      <c r="ABZ40" s="83"/>
      <c r="ACA40" s="83"/>
      <c r="ACB40" s="83"/>
      <c r="ACC40" s="83"/>
      <c r="ACD40" s="83"/>
      <c r="ACE40" s="83"/>
      <c r="ACF40" s="83"/>
      <c r="ACG40" s="83"/>
      <c r="ACH40" s="83"/>
      <c r="ACI40" s="83"/>
      <c r="ACJ40" s="83"/>
      <c r="ACK40" s="83"/>
      <c r="ACL40" s="83"/>
      <c r="ACM40" s="83"/>
      <c r="ACN40" s="83"/>
      <c r="ACO40" s="83"/>
      <c r="ACP40" s="83"/>
      <c r="ACQ40" s="83"/>
      <c r="ACR40" s="83"/>
      <c r="ACS40" s="83"/>
      <c r="ACT40" s="83"/>
      <c r="ACU40" s="83"/>
      <c r="ACV40" s="83"/>
      <c r="ACW40" s="83"/>
      <c r="ACX40" s="83"/>
      <c r="ACY40" s="83"/>
      <c r="ACZ40" s="83"/>
      <c r="ADA40" s="83"/>
      <c r="ADB40" s="83"/>
      <c r="ADC40" s="83"/>
      <c r="ADD40" s="83"/>
      <c r="ADE40" s="83"/>
      <c r="ADF40" s="83"/>
      <c r="ADG40" s="83"/>
      <c r="ADH40" s="83"/>
      <c r="ADI40" s="83"/>
      <c r="ADJ40" s="83"/>
      <c r="ADK40" s="83"/>
      <c r="ADL40" s="83"/>
      <c r="ADM40" s="83"/>
      <c r="ADN40" s="83"/>
      <c r="ADO40" s="83"/>
      <c r="ADP40" s="83"/>
      <c r="ADQ40" s="83"/>
      <c r="ADR40" s="83"/>
      <c r="ADS40" s="83"/>
      <c r="ADT40" s="83"/>
      <c r="ADU40" s="83"/>
      <c r="ADV40" s="83"/>
      <c r="ADW40" s="83"/>
      <c r="ADX40" s="83"/>
      <c r="ADY40" s="83"/>
      <c r="ADZ40" s="83"/>
      <c r="AEA40" s="83"/>
      <c r="AEB40" s="83"/>
      <c r="AEC40" s="83"/>
      <c r="AED40" s="83"/>
      <c r="AEE40" s="83"/>
      <c r="AEF40" s="83"/>
      <c r="AEG40" s="83"/>
      <c r="AEH40" s="83"/>
      <c r="AEI40" s="83"/>
      <c r="AEJ40" s="83"/>
      <c r="AEK40" s="83"/>
      <c r="AEL40" s="83"/>
      <c r="AEM40" s="83"/>
      <c r="AEN40" s="83"/>
      <c r="AEO40" s="83"/>
      <c r="AEP40" s="83"/>
      <c r="AEQ40" s="83"/>
      <c r="AER40" s="83"/>
      <c r="AES40" s="83"/>
      <c r="AET40" s="83"/>
      <c r="AEU40" s="83"/>
      <c r="AEV40" s="83"/>
      <c r="AEW40" s="83"/>
      <c r="AEX40" s="83"/>
      <c r="AEY40" s="83"/>
      <c r="AEZ40" s="83"/>
      <c r="AFA40" s="83"/>
      <c r="AFB40" s="83"/>
      <c r="AFC40" s="83"/>
      <c r="AFD40" s="83"/>
      <c r="AFE40" s="83"/>
      <c r="AFF40" s="83"/>
      <c r="AFG40" s="83"/>
      <c r="AFH40" s="83"/>
      <c r="AFI40" s="83"/>
      <c r="AFJ40" s="83"/>
      <c r="AFK40" s="83"/>
      <c r="AFL40" s="83"/>
      <c r="AFM40" s="83"/>
      <c r="AFN40" s="83"/>
      <c r="AFO40" s="83"/>
      <c r="AFP40" s="83"/>
      <c r="AFQ40" s="83"/>
      <c r="AFR40" s="83"/>
      <c r="AFS40" s="83"/>
      <c r="AFT40" s="83"/>
      <c r="AFU40" s="83"/>
      <c r="AFV40" s="83"/>
      <c r="AFW40" s="83"/>
      <c r="AFX40" s="83"/>
      <c r="AFY40" s="83"/>
      <c r="AFZ40" s="83"/>
      <c r="AGA40" s="83"/>
      <c r="AGB40" s="83"/>
      <c r="AGC40" s="83"/>
      <c r="AGD40" s="83"/>
      <c r="AGE40" s="83"/>
      <c r="AGF40" s="83"/>
      <c r="AGG40" s="83"/>
      <c r="AGH40" s="83"/>
      <c r="AGI40" s="83"/>
      <c r="AGJ40" s="83"/>
      <c r="AGK40" s="83"/>
      <c r="AGL40" s="83"/>
      <c r="AGM40" s="83"/>
      <c r="AGN40" s="83"/>
      <c r="AGO40" s="83"/>
      <c r="AGP40" s="83"/>
      <c r="AGQ40" s="83"/>
      <c r="AGR40" s="83"/>
      <c r="AGS40" s="83"/>
      <c r="AGT40" s="83"/>
      <c r="AGU40" s="83"/>
      <c r="AGV40" s="83"/>
      <c r="AGW40" s="83"/>
      <c r="AGX40" s="83"/>
      <c r="AGY40" s="83"/>
      <c r="AGZ40" s="83"/>
      <c r="AHA40" s="83"/>
      <c r="AHB40" s="83"/>
      <c r="AHC40" s="83"/>
      <c r="AHD40" s="83"/>
      <c r="AHE40" s="83"/>
      <c r="AHF40" s="83"/>
      <c r="AHG40" s="83"/>
      <c r="AHH40" s="83"/>
      <c r="AHI40" s="83"/>
      <c r="AHJ40" s="83"/>
      <c r="AHK40" s="83"/>
      <c r="AHL40" s="83"/>
      <c r="AHM40" s="83"/>
      <c r="AHN40" s="83"/>
      <c r="AHO40" s="83"/>
      <c r="AHP40" s="83"/>
      <c r="AHQ40" s="83"/>
      <c r="AHR40" s="83"/>
      <c r="AHS40" s="83"/>
      <c r="AHT40" s="83"/>
      <c r="AHU40" s="83"/>
      <c r="AHV40" s="83"/>
      <c r="AHW40" s="83"/>
      <c r="AHX40" s="83"/>
      <c r="AHY40" s="83"/>
      <c r="AHZ40" s="83"/>
      <c r="AIA40" s="83"/>
      <c r="AIB40" s="83"/>
      <c r="AIC40" s="83"/>
      <c r="AID40" s="83"/>
      <c r="AIE40" s="83"/>
      <c r="AIF40" s="83"/>
      <c r="AIG40" s="83"/>
      <c r="AIH40" s="83"/>
      <c r="AII40" s="83"/>
      <c r="AIJ40" s="83"/>
      <c r="AIK40" s="83"/>
      <c r="AIL40" s="83"/>
      <c r="AIM40" s="83"/>
      <c r="AIN40" s="83"/>
      <c r="AIO40" s="83"/>
      <c r="AIP40" s="83"/>
      <c r="AIQ40" s="83"/>
      <c r="AIR40" s="83"/>
      <c r="AIS40" s="83"/>
      <c r="AIT40" s="83"/>
      <c r="AIU40" s="83"/>
      <c r="AIV40" s="83"/>
      <c r="AIW40" s="83"/>
      <c r="AIX40" s="83"/>
      <c r="AIY40" s="83"/>
      <c r="AIZ40" s="83"/>
      <c r="AJA40" s="83"/>
      <c r="AJB40" s="83"/>
      <c r="AJC40" s="83"/>
      <c r="AJD40" s="83"/>
      <c r="AJE40" s="83"/>
      <c r="AJF40" s="83"/>
      <c r="AJG40" s="83"/>
      <c r="AJH40" s="83"/>
      <c r="AJI40" s="83"/>
      <c r="AJJ40" s="83"/>
      <c r="AJK40" s="83"/>
      <c r="AJL40" s="83"/>
      <c r="AJM40" s="83"/>
      <c r="AJN40" s="83"/>
      <c r="AJO40" s="83"/>
      <c r="AJP40" s="83"/>
      <c r="AJQ40" s="83"/>
      <c r="AJR40" s="83"/>
      <c r="AJS40" s="83"/>
      <c r="AJT40" s="83"/>
      <c r="AJU40" s="83"/>
      <c r="AJV40" s="83"/>
      <c r="AJW40" s="83"/>
      <c r="AJX40" s="83"/>
      <c r="AJY40" s="83"/>
      <c r="AJZ40" s="83"/>
      <c r="AKA40" s="83"/>
      <c r="AKB40" s="83"/>
      <c r="AKC40" s="83"/>
      <c r="AKD40" s="83"/>
      <c r="AKE40" s="83"/>
      <c r="AKF40" s="83"/>
      <c r="AKG40" s="83"/>
      <c r="AKH40" s="83"/>
      <c r="AKI40" s="83"/>
      <c r="AKJ40" s="83"/>
      <c r="AKK40" s="83"/>
      <c r="AKL40" s="83"/>
      <c r="AKM40" s="83"/>
      <c r="AKN40" s="83"/>
      <c r="AKO40" s="83"/>
      <c r="AKP40" s="83"/>
      <c r="AKQ40" s="83"/>
      <c r="AKR40" s="83"/>
      <c r="AKS40" s="83"/>
      <c r="AKT40" s="83"/>
      <c r="AKU40" s="83"/>
      <c r="AKV40" s="83"/>
      <c r="AKW40" s="83"/>
      <c r="AKX40" s="83"/>
      <c r="AKY40" s="83"/>
      <c r="AKZ40" s="83"/>
      <c r="ALA40" s="83"/>
      <c r="ALB40" s="83"/>
      <c r="ALC40" s="83"/>
      <c r="ALD40" s="83"/>
      <c r="ALE40" s="83"/>
      <c r="ALF40" s="83"/>
      <c r="ALG40" s="83"/>
      <c r="ALH40" s="83"/>
      <c r="ALI40" s="83"/>
      <c r="ALJ40" s="83"/>
      <c r="ALK40" s="83"/>
      <c r="ALL40" s="83"/>
      <c r="ALM40" s="83"/>
      <c r="ALN40" s="83"/>
      <c r="ALO40" s="83"/>
      <c r="ALP40" s="83"/>
      <c r="ALQ40" s="83"/>
      <c r="ALR40" s="83"/>
      <c r="ALS40" s="83"/>
      <c r="ALT40" s="83"/>
      <c r="ALU40" s="83"/>
      <c r="ALV40" s="83"/>
      <c r="ALW40" s="83"/>
      <c r="ALX40" s="83"/>
      <c r="ALY40" s="83"/>
      <c r="ALZ40" s="83"/>
      <c r="AMA40" s="83"/>
      <c r="AMB40" s="83"/>
      <c r="AMC40" s="83"/>
      <c r="AMD40" s="83"/>
    </row>
    <row r="41" spans="1:1018" x14ac:dyDescent="0.2">
      <c r="A41" s="29" t="s">
        <v>132</v>
      </c>
      <c r="B41" s="56" t="s">
        <v>330</v>
      </c>
      <c r="C41" s="54"/>
      <c r="D41" s="54"/>
      <c r="F41" s="54"/>
      <c r="H41" s="54"/>
      <c r="I41" s="54"/>
      <c r="J41" s="54"/>
      <c r="K41" s="78"/>
      <c r="L41" s="55"/>
      <c r="N41" s="47">
        <v>3</v>
      </c>
      <c r="Q41" s="78">
        <v>4</v>
      </c>
      <c r="R41" s="78"/>
      <c r="S41" s="82"/>
      <c r="T41" s="78"/>
      <c r="U41" s="78"/>
      <c r="V41" s="78"/>
      <c r="W41" s="78"/>
      <c r="X41" s="78"/>
      <c r="Y41" s="78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3"/>
      <c r="DL41" s="83"/>
      <c r="DM41" s="83"/>
      <c r="DN41" s="83"/>
      <c r="DO41" s="83"/>
      <c r="DP41" s="83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83"/>
      <c r="EC41" s="83"/>
      <c r="ED41" s="83"/>
      <c r="EE41" s="83"/>
      <c r="EF41" s="83"/>
      <c r="EG41" s="83"/>
      <c r="EH41" s="83"/>
      <c r="EI41" s="83"/>
      <c r="EJ41" s="83"/>
      <c r="EK41" s="83"/>
      <c r="EL41" s="83"/>
      <c r="EM41" s="83"/>
      <c r="EN41" s="83"/>
      <c r="EO41" s="83"/>
      <c r="EP41" s="83"/>
      <c r="EQ41" s="83"/>
      <c r="ER41" s="83"/>
      <c r="ES41" s="83"/>
      <c r="ET41" s="83"/>
      <c r="EU41" s="83"/>
      <c r="EV41" s="83"/>
      <c r="EW41" s="83"/>
      <c r="EX41" s="83"/>
      <c r="EY41" s="83"/>
      <c r="EZ41" s="83"/>
      <c r="FA41" s="83"/>
      <c r="FB41" s="83"/>
      <c r="FC41" s="83"/>
      <c r="FD41" s="83"/>
      <c r="FE41" s="83"/>
      <c r="FF41" s="83"/>
      <c r="FG41" s="83"/>
      <c r="FH41" s="83"/>
      <c r="FI41" s="83"/>
      <c r="FJ41" s="83"/>
      <c r="FK41" s="83"/>
      <c r="FL41" s="83"/>
      <c r="FM41" s="83"/>
      <c r="FN41" s="83"/>
      <c r="FO41" s="83"/>
      <c r="FP41" s="83"/>
      <c r="FQ41" s="83"/>
      <c r="FR41" s="83"/>
      <c r="FS41" s="83"/>
      <c r="FT41" s="83"/>
      <c r="FU41" s="83"/>
      <c r="FV41" s="83"/>
      <c r="FW41" s="83"/>
      <c r="FX41" s="83"/>
      <c r="FY41" s="83"/>
      <c r="FZ41" s="83"/>
      <c r="GA41" s="83"/>
      <c r="GB41" s="83"/>
      <c r="GC41" s="83"/>
      <c r="GD41" s="83"/>
      <c r="GE41" s="83"/>
      <c r="GF41" s="83"/>
      <c r="GG41" s="83"/>
      <c r="GH41" s="83"/>
      <c r="GI41" s="83"/>
      <c r="GJ41" s="83"/>
      <c r="GK41" s="83"/>
      <c r="GL41" s="83"/>
      <c r="GM41" s="83"/>
      <c r="GN41" s="83"/>
      <c r="GO41" s="83"/>
      <c r="GP41" s="83"/>
      <c r="GQ41" s="83"/>
      <c r="GR41" s="83"/>
      <c r="GS41" s="83"/>
      <c r="GT41" s="83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83"/>
      <c r="HG41" s="83"/>
      <c r="HH41" s="83"/>
      <c r="HI41" s="83"/>
      <c r="HJ41" s="83"/>
      <c r="HK41" s="83"/>
      <c r="HL41" s="83"/>
      <c r="HM41" s="83"/>
      <c r="HN41" s="83"/>
      <c r="HO41" s="83"/>
      <c r="HP41" s="83"/>
      <c r="HQ41" s="83"/>
      <c r="HR41" s="83"/>
      <c r="HS41" s="83"/>
      <c r="HT41" s="83"/>
      <c r="HU41" s="83"/>
      <c r="HV41" s="83"/>
      <c r="HW41" s="83"/>
      <c r="HX41" s="83"/>
      <c r="HY41" s="83"/>
      <c r="HZ41" s="83"/>
      <c r="IA41" s="83"/>
      <c r="IB41" s="83"/>
      <c r="IC41" s="83"/>
      <c r="ID41" s="83"/>
      <c r="IE41" s="83"/>
      <c r="IF41" s="83"/>
      <c r="IG41" s="83"/>
      <c r="IH41" s="83"/>
      <c r="II41" s="83"/>
      <c r="IJ41" s="83"/>
      <c r="IK41" s="83"/>
      <c r="IL41" s="83"/>
      <c r="IM41" s="83"/>
      <c r="IN41" s="83"/>
      <c r="IO41" s="83"/>
      <c r="IP41" s="83"/>
      <c r="IQ41" s="83"/>
      <c r="IR41" s="83"/>
      <c r="IS41" s="83"/>
      <c r="IT41" s="83"/>
      <c r="IU41" s="83"/>
      <c r="IV41" s="83"/>
      <c r="IW41" s="83"/>
      <c r="IX41" s="83"/>
      <c r="IY41" s="83"/>
      <c r="IZ41" s="83"/>
      <c r="JA41" s="83"/>
      <c r="JB41" s="83"/>
      <c r="JC41" s="83"/>
      <c r="JD41" s="83"/>
      <c r="JE41" s="83"/>
      <c r="JF41" s="83"/>
      <c r="JG41" s="83"/>
      <c r="JH41" s="83"/>
      <c r="JI41" s="83"/>
      <c r="JJ41" s="83"/>
      <c r="JK41" s="83"/>
      <c r="JL41" s="83"/>
      <c r="JM41" s="83"/>
      <c r="JN41" s="83"/>
      <c r="JO41" s="83"/>
      <c r="JP41" s="83"/>
      <c r="JQ41" s="83"/>
      <c r="JR41" s="83"/>
      <c r="JS41" s="83"/>
      <c r="JT41" s="83"/>
      <c r="JU41" s="83"/>
      <c r="JV41" s="83"/>
      <c r="JW41" s="83"/>
      <c r="JX41" s="83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83"/>
      <c r="KK41" s="83"/>
      <c r="KL41" s="83"/>
      <c r="KM41" s="83"/>
      <c r="KN41" s="83"/>
      <c r="KO41" s="83"/>
      <c r="KP41" s="83"/>
      <c r="KQ41" s="83"/>
      <c r="KR41" s="83"/>
      <c r="KS41" s="83"/>
      <c r="KT41" s="83"/>
      <c r="KU41" s="83"/>
      <c r="KV41" s="83"/>
      <c r="KW41" s="83"/>
      <c r="KX41" s="83"/>
      <c r="KY41" s="83"/>
      <c r="KZ41" s="83"/>
      <c r="LA41" s="83"/>
      <c r="LB41" s="83"/>
      <c r="LC41" s="83"/>
      <c r="LD41" s="83"/>
      <c r="LE41" s="83"/>
      <c r="LF41" s="83"/>
      <c r="LG41" s="83"/>
      <c r="LH41" s="83"/>
      <c r="LI41" s="83"/>
      <c r="LJ41" s="83"/>
      <c r="LK41" s="83"/>
      <c r="LL41" s="83"/>
      <c r="LM41" s="83"/>
      <c r="LN41" s="83"/>
      <c r="LO41" s="83"/>
      <c r="LP41" s="83"/>
      <c r="LQ41" s="83"/>
      <c r="LR41" s="83"/>
      <c r="LS41" s="83"/>
      <c r="LT41" s="83"/>
      <c r="LU41" s="83"/>
      <c r="LV41" s="83"/>
      <c r="LW41" s="83"/>
      <c r="LX41" s="83"/>
      <c r="LY41" s="83"/>
      <c r="LZ41" s="83"/>
      <c r="MA41" s="83"/>
      <c r="MB41" s="83"/>
      <c r="MC41" s="83"/>
      <c r="MD41" s="83"/>
      <c r="ME41" s="83"/>
      <c r="MF41" s="83"/>
      <c r="MG41" s="83"/>
      <c r="MH41" s="83"/>
      <c r="MI41" s="83"/>
      <c r="MJ41" s="83"/>
      <c r="MK41" s="83"/>
      <c r="ML41" s="83"/>
      <c r="MM41" s="83"/>
      <c r="MN41" s="83"/>
      <c r="MO41" s="83"/>
      <c r="MP41" s="83"/>
      <c r="MQ41" s="83"/>
      <c r="MR41" s="83"/>
      <c r="MS41" s="83"/>
      <c r="MT41" s="83"/>
      <c r="MU41" s="83"/>
      <c r="MV41" s="83"/>
      <c r="MW41" s="83"/>
      <c r="MX41" s="83"/>
      <c r="MY41" s="83"/>
      <c r="MZ41" s="83"/>
      <c r="NA41" s="83"/>
      <c r="NB41" s="83"/>
      <c r="NC41" s="83"/>
      <c r="ND41" s="83"/>
      <c r="NE41" s="83"/>
      <c r="NF41" s="83"/>
      <c r="NG41" s="83"/>
      <c r="NH41" s="83"/>
      <c r="NI41" s="83"/>
      <c r="NJ41" s="83"/>
      <c r="NK41" s="83"/>
      <c r="NL41" s="83"/>
      <c r="NM41" s="83"/>
      <c r="NN41" s="83"/>
      <c r="NO41" s="83"/>
      <c r="NP41" s="83"/>
      <c r="NQ41" s="83"/>
      <c r="NR41" s="83"/>
      <c r="NS41" s="83"/>
      <c r="NT41" s="83"/>
      <c r="NU41" s="83"/>
      <c r="NV41" s="83"/>
      <c r="NW41" s="83"/>
      <c r="NX41" s="83"/>
      <c r="NY41" s="83"/>
      <c r="NZ41" s="83"/>
      <c r="OA41" s="83"/>
      <c r="OB41" s="83"/>
      <c r="OC41" s="83"/>
      <c r="OD41" s="83"/>
      <c r="OE41" s="83"/>
      <c r="OF41" s="83"/>
      <c r="OG41" s="83"/>
      <c r="OH41" s="83"/>
      <c r="OI41" s="83"/>
      <c r="OJ41" s="83"/>
      <c r="OK41" s="83"/>
      <c r="OL41" s="83"/>
      <c r="OM41" s="83"/>
      <c r="ON41" s="83"/>
      <c r="OO41" s="83"/>
      <c r="OP41" s="83"/>
      <c r="OQ41" s="83"/>
      <c r="OR41" s="83"/>
      <c r="OS41" s="83"/>
      <c r="OT41" s="83"/>
      <c r="OU41" s="83"/>
      <c r="OV41" s="83"/>
      <c r="OW41" s="83"/>
      <c r="OX41" s="83"/>
      <c r="OY41" s="83"/>
      <c r="OZ41" s="83"/>
      <c r="PA41" s="83"/>
      <c r="PB41" s="83"/>
      <c r="PC41" s="83"/>
      <c r="PD41" s="83"/>
      <c r="PE41" s="83"/>
      <c r="PF41" s="83"/>
      <c r="PG41" s="83"/>
      <c r="PH41" s="83"/>
      <c r="PI41" s="83"/>
      <c r="PJ41" s="83"/>
      <c r="PK41" s="83"/>
      <c r="PL41" s="83"/>
      <c r="PM41" s="83"/>
      <c r="PN41" s="83"/>
      <c r="PO41" s="83"/>
      <c r="PP41" s="83"/>
      <c r="PQ41" s="83"/>
      <c r="PR41" s="83"/>
      <c r="PS41" s="83"/>
      <c r="PT41" s="83"/>
      <c r="PU41" s="83"/>
      <c r="PV41" s="83"/>
      <c r="PW41" s="83"/>
      <c r="PX41" s="83"/>
      <c r="PY41" s="83"/>
      <c r="PZ41" s="83"/>
      <c r="QA41" s="83"/>
      <c r="QB41" s="83"/>
      <c r="QC41" s="83"/>
      <c r="QD41" s="83"/>
      <c r="QE41" s="83"/>
      <c r="QF41" s="83"/>
      <c r="QG41" s="83"/>
      <c r="QH41" s="83"/>
      <c r="QI41" s="83"/>
      <c r="QJ41" s="83"/>
      <c r="QK41" s="83"/>
      <c r="QL41" s="83"/>
      <c r="QM41" s="83"/>
      <c r="QN41" s="83"/>
      <c r="QO41" s="83"/>
      <c r="QP41" s="83"/>
      <c r="QQ41" s="83"/>
      <c r="QR41" s="83"/>
      <c r="QS41" s="83"/>
      <c r="QT41" s="83"/>
      <c r="QU41" s="83"/>
      <c r="QV41" s="83"/>
      <c r="QW41" s="83"/>
      <c r="QX41" s="83"/>
      <c r="QY41" s="83"/>
      <c r="QZ41" s="83"/>
      <c r="RA41" s="83"/>
      <c r="RB41" s="83"/>
      <c r="RC41" s="83"/>
      <c r="RD41" s="83"/>
      <c r="RE41" s="83"/>
      <c r="RF41" s="83"/>
      <c r="RG41" s="83"/>
      <c r="RH41" s="83"/>
      <c r="RI41" s="83"/>
      <c r="RJ41" s="83"/>
      <c r="RK41" s="83"/>
      <c r="RL41" s="83"/>
      <c r="RM41" s="83"/>
      <c r="RN41" s="83"/>
      <c r="RO41" s="83"/>
      <c r="RP41" s="83"/>
      <c r="RQ41" s="83"/>
      <c r="RR41" s="83"/>
      <c r="RS41" s="83"/>
      <c r="RT41" s="83"/>
      <c r="RU41" s="83"/>
      <c r="RV41" s="83"/>
      <c r="RW41" s="83"/>
      <c r="RX41" s="83"/>
      <c r="RY41" s="83"/>
      <c r="RZ41" s="83"/>
      <c r="SA41" s="83"/>
      <c r="SB41" s="83"/>
      <c r="SC41" s="83"/>
      <c r="SD41" s="83"/>
      <c r="SE41" s="83"/>
      <c r="SF41" s="83"/>
      <c r="SG41" s="83"/>
      <c r="SH41" s="83"/>
      <c r="SI41" s="83"/>
      <c r="SJ41" s="83"/>
      <c r="SK41" s="83"/>
      <c r="SL41" s="83"/>
      <c r="SM41" s="83"/>
      <c r="SN41" s="83"/>
      <c r="SO41" s="83"/>
      <c r="SP41" s="83"/>
      <c r="SQ41" s="83"/>
      <c r="SR41" s="83"/>
      <c r="SS41" s="83"/>
      <c r="ST41" s="83"/>
      <c r="SU41" s="83"/>
      <c r="SV41" s="83"/>
      <c r="SW41" s="83"/>
      <c r="SX41" s="83"/>
      <c r="SY41" s="83"/>
      <c r="SZ41" s="83"/>
      <c r="TA41" s="83"/>
      <c r="TB41" s="83"/>
      <c r="TC41" s="83"/>
      <c r="TD41" s="83"/>
      <c r="TE41" s="83"/>
      <c r="TF41" s="83"/>
      <c r="TG41" s="83"/>
      <c r="TH41" s="83"/>
      <c r="TI41" s="83"/>
      <c r="TJ41" s="83"/>
      <c r="TK41" s="83"/>
      <c r="TL41" s="83"/>
      <c r="TM41" s="83"/>
      <c r="TN41" s="83"/>
      <c r="TO41" s="83"/>
      <c r="TP41" s="83"/>
      <c r="TQ41" s="83"/>
      <c r="TR41" s="83"/>
      <c r="TS41" s="83"/>
      <c r="TT41" s="83"/>
      <c r="TU41" s="83"/>
      <c r="TV41" s="83"/>
      <c r="TW41" s="83"/>
      <c r="TX41" s="83"/>
      <c r="TY41" s="83"/>
      <c r="TZ41" s="83"/>
      <c r="UA41" s="83"/>
      <c r="UB41" s="83"/>
      <c r="UC41" s="83"/>
      <c r="UD41" s="83"/>
      <c r="UE41" s="83"/>
      <c r="UF41" s="83"/>
      <c r="UG41" s="83"/>
      <c r="UH41" s="83"/>
      <c r="UI41" s="83"/>
      <c r="UJ41" s="83"/>
      <c r="UK41" s="83"/>
      <c r="UL41" s="83"/>
      <c r="UM41" s="83"/>
      <c r="UN41" s="83"/>
      <c r="UO41" s="83"/>
      <c r="UP41" s="83"/>
      <c r="UQ41" s="83"/>
      <c r="UR41" s="83"/>
      <c r="US41" s="83"/>
      <c r="UT41" s="83"/>
      <c r="UU41" s="83"/>
      <c r="UV41" s="83"/>
      <c r="UW41" s="83"/>
      <c r="UX41" s="83"/>
      <c r="UY41" s="83"/>
      <c r="UZ41" s="83"/>
      <c r="VA41" s="83"/>
      <c r="VB41" s="83"/>
      <c r="VC41" s="83"/>
      <c r="VD41" s="83"/>
      <c r="VE41" s="83"/>
      <c r="VF41" s="83"/>
      <c r="VG41" s="83"/>
      <c r="VH41" s="83"/>
      <c r="VI41" s="83"/>
      <c r="VJ41" s="83"/>
      <c r="VK41" s="83"/>
      <c r="VL41" s="83"/>
      <c r="VM41" s="83"/>
      <c r="VN41" s="83"/>
      <c r="VO41" s="83"/>
      <c r="VP41" s="83"/>
      <c r="VQ41" s="83"/>
      <c r="VR41" s="83"/>
      <c r="VS41" s="83"/>
      <c r="VT41" s="83"/>
      <c r="VU41" s="83"/>
      <c r="VV41" s="83"/>
      <c r="VW41" s="83"/>
      <c r="VX41" s="83"/>
      <c r="VY41" s="83"/>
      <c r="VZ41" s="83"/>
      <c r="WA41" s="83"/>
      <c r="WB41" s="83"/>
      <c r="WC41" s="83"/>
      <c r="WD41" s="83"/>
      <c r="WE41" s="83"/>
      <c r="WF41" s="83"/>
      <c r="WG41" s="83"/>
      <c r="WH41" s="83"/>
      <c r="WI41" s="83"/>
      <c r="WJ41" s="83"/>
      <c r="WK41" s="83"/>
      <c r="WL41" s="83"/>
      <c r="WM41" s="83"/>
      <c r="WN41" s="83"/>
      <c r="WO41" s="83"/>
      <c r="WP41" s="83"/>
      <c r="WQ41" s="83"/>
      <c r="WR41" s="83"/>
      <c r="WS41" s="83"/>
      <c r="WT41" s="83"/>
      <c r="WU41" s="83"/>
      <c r="WV41" s="83"/>
      <c r="WW41" s="83"/>
      <c r="WX41" s="83"/>
      <c r="WY41" s="83"/>
      <c r="WZ41" s="83"/>
      <c r="XA41" s="83"/>
      <c r="XB41" s="83"/>
      <c r="XC41" s="83"/>
      <c r="XD41" s="83"/>
      <c r="XE41" s="83"/>
      <c r="XF41" s="83"/>
      <c r="XG41" s="83"/>
      <c r="XH41" s="83"/>
      <c r="XI41" s="83"/>
      <c r="XJ41" s="83"/>
      <c r="XK41" s="83"/>
      <c r="XL41" s="83"/>
      <c r="XM41" s="83"/>
      <c r="XN41" s="83"/>
      <c r="XO41" s="83"/>
      <c r="XP41" s="83"/>
      <c r="XQ41" s="83"/>
      <c r="XR41" s="83"/>
      <c r="XS41" s="83"/>
      <c r="XT41" s="83"/>
      <c r="XU41" s="83"/>
      <c r="XV41" s="83"/>
      <c r="XW41" s="83"/>
      <c r="XX41" s="83"/>
      <c r="XY41" s="83"/>
      <c r="XZ41" s="83"/>
      <c r="YA41" s="83"/>
      <c r="YB41" s="83"/>
      <c r="YC41" s="83"/>
      <c r="YD41" s="83"/>
      <c r="YE41" s="83"/>
      <c r="YF41" s="83"/>
      <c r="YG41" s="83"/>
      <c r="YH41" s="83"/>
      <c r="YI41" s="83"/>
      <c r="YJ41" s="83"/>
      <c r="YK41" s="83"/>
      <c r="YL41" s="83"/>
      <c r="YM41" s="83"/>
      <c r="YN41" s="83"/>
      <c r="YO41" s="83"/>
      <c r="YP41" s="83"/>
      <c r="YQ41" s="83"/>
      <c r="YR41" s="83"/>
      <c r="YS41" s="83"/>
      <c r="YT41" s="83"/>
      <c r="YU41" s="83"/>
      <c r="YV41" s="83"/>
      <c r="YW41" s="83"/>
      <c r="YX41" s="83"/>
      <c r="YY41" s="83"/>
      <c r="YZ41" s="83"/>
      <c r="ZA41" s="83"/>
      <c r="ZB41" s="83"/>
      <c r="ZC41" s="83"/>
      <c r="ZD41" s="83"/>
      <c r="ZE41" s="83"/>
      <c r="ZF41" s="83"/>
      <c r="ZG41" s="83"/>
      <c r="ZH41" s="83"/>
      <c r="ZI41" s="83"/>
      <c r="ZJ41" s="83"/>
      <c r="ZK41" s="83"/>
      <c r="ZL41" s="83"/>
      <c r="ZM41" s="83"/>
      <c r="ZN41" s="83"/>
      <c r="ZO41" s="83"/>
      <c r="ZP41" s="83"/>
      <c r="ZQ41" s="83"/>
      <c r="ZR41" s="83"/>
      <c r="ZS41" s="83"/>
      <c r="ZT41" s="83"/>
      <c r="ZU41" s="83"/>
      <c r="ZV41" s="83"/>
      <c r="ZW41" s="83"/>
      <c r="ZX41" s="83"/>
      <c r="ZY41" s="83"/>
      <c r="ZZ41" s="83"/>
      <c r="AAA41" s="83"/>
      <c r="AAB41" s="83"/>
      <c r="AAC41" s="83"/>
      <c r="AAD41" s="83"/>
      <c r="AAE41" s="83"/>
      <c r="AAF41" s="83"/>
      <c r="AAG41" s="83"/>
      <c r="AAH41" s="83"/>
      <c r="AAI41" s="83"/>
      <c r="AAJ41" s="83"/>
      <c r="AAK41" s="83"/>
      <c r="AAL41" s="83"/>
      <c r="AAM41" s="83"/>
      <c r="AAN41" s="83"/>
      <c r="AAO41" s="83"/>
      <c r="AAP41" s="83"/>
      <c r="AAQ41" s="83"/>
      <c r="AAR41" s="83"/>
      <c r="AAS41" s="83"/>
      <c r="AAT41" s="83"/>
      <c r="AAU41" s="83"/>
      <c r="AAV41" s="83"/>
      <c r="AAW41" s="83"/>
      <c r="AAX41" s="83"/>
      <c r="AAY41" s="83"/>
      <c r="AAZ41" s="83"/>
      <c r="ABA41" s="83"/>
      <c r="ABB41" s="83"/>
      <c r="ABC41" s="83"/>
      <c r="ABD41" s="83"/>
      <c r="ABE41" s="83"/>
      <c r="ABF41" s="83"/>
      <c r="ABG41" s="83"/>
      <c r="ABH41" s="83"/>
      <c r="ABI41" s="83"/>
      <c r="ABJ41" s="83"/>
      <c r="ABK41" s="83"/>
      <c r="ABL41" s="83"/>
      <c r="ABM41" s="83"/>
      <c r="ABN41" s="83"/>
      <c r="ABO41" s="83"/>
      <c r="ABP41" s="83"/>
      <c r="ABQ41" s="83"/>
      <c r="ABR41" s="83"/>
      <c r="ABS41" s="83"/>
      <c r="ABT41" s="83"/>
      <c r="ABU41" s="83"/>
      <c r="ABV41" s="83"/>
      <c r="ABW41" s="83"/>
      <c r="ABX41" s="83"/>
      <c r="ABY41" s="83"/>
      <c r="ABZ41" s="83"/>
      <c r="ACA41" s="83"/>
      <c r="ACB41" s="83"/>
      <c r="ACC41" s="83"/>
      <c r="ACD41" s="83"/>
      <c r="ACE41" s="83"/>
      <c r="ACF41" s="83"/>
      <c r="ACG41" s="83"/>
      <c r="ACH41" s="83"/>
      <c r="ACI41" s="83"/>
      <c r="ACJ41" s="83"/>
      <c r="ACK41" s="83"/>
      <c r="ACL41" s="83"/>
      <c r="ACM41" s="83"/>
      <c r="ACN41" s="83"/>
      <c r="ACO41" s="83"/>
      <c r="ACP41" s="83"/>
      <c r="ACQ41" s="83"/>
      <c r="ACR41" s="83"/>
      <c r="ACS41" s="83"/>
      <c r="ACT41" s="83"/>
      <c r="ACU41" s="83"/>
      <c r="ACV41" s="83"/>
      <c r="ACW41" s="83"/>
      <c r="ACX41" s="83"/>
      <c r="ACY41" s="83"/>
      <c r="ACZ41" s="83"/>
      <c r="ADA41" s="83"/>
      <c r="ADB41" s="83"/>
      <c r="ADC41" s="83"/>
      <c r="ADD41" s="83"/>
      <c r="ADE41" s="83"/>
      <c r="ADF41" s="83"/>
      <c r="ADG41" s="83"/>
      <c r="ADH41" s="83"/>
      <c r="ADI41" s="83"/>
      <c r="ADJ41" s="83"/>
      <c r="ADK41" s="83"/>
      <c r="ADL41" s="83"/>
      <c r="ADM41" s="83"/>
      <c r="ADN41" s="83"/>
      <c r="ADO41" s="83"/>
      <c r="ADP41" s="83"/>
      <c r="ADQ41" s="83"/>
      <c r="ADR41" s="83"/>
      <c r="ADS41" s="83"/>
      <c r="ADT41" s="83"/>
      <c r="ADU41" s="83"/>
      <c r="ADV41" s="83"/>
      <c r="ADW41" s="83"/>
      <c r="ADX41" s="83"/>
      <c r="ADY41" s="83"/>
      <c r="ADZ41" s="83"/>
      <c r="AEA41" s="83"/>
      <c r="AEB41" s="83"/>
      <c r="AEC41" s="83"/>
      <c r="AED41" s="83"/>
      <c r="AEE41" s="83"/>
      <c r="AEF41" s="83"/>
      <c r="AEG41" s="83"/>
      <c r="AEH41" s="83"/>
      <c r="AEI41" s="83"/>
      <c r="AEJ41" s="83"/>
      <c r="AEK41" s="83"/>
      <c r="AEL41" s="83"/>
      <c r="AEM41" s="83"/>
      <c r="AEN41" s="83"/>
      <c r="AEO41" s="83"/>
      <c r="AEP41" s="83"/>
      <c r="AEQ41" s="83"/>
      <c r="AER41" s="83"/>
      <c r="AES41" s="83"/>
      <c r="AET41" s="83"/>
      <c r="AEU41" s="83"/>
      <c r="AEV41" s="83"/>
      <c r="AEW41" s="83"/>
      <c r="AEX41" s="83"/>
      <c r="AEY41" s="83"/>
      <c r="AEZ41" s="83"/>
      <c r="AFA41" s="83"/>
      <c r="AFB41" s="83"/>
      <c r="AFC41" s="83"/>
      <c r="AFD41" s="83"/>
      <c r="AFE41" s="83"/>
      <c r="AFF41" s="83"/>
      <c r="AFG41" s="83"/>
      <c r="AFH41" s="83"/>
      <c r="AFI41" s="83"/>
      <c r="AFJ41" s="83"/>
      <c r="AFK41" s="83"/>
      <c r="AFL41" s="83"/>
      <c r="AFM41" s="83"/>
      <c r="AFN41" s="83"/>
      <c r="AFO41" s="83"/>
      <c r="AFP41" s="83"/>
      <c r="AFQ41" s="83"/>
      <c r="AFR41" s="83"/>
      <c r="AFS41" s="83"/>
      <c r="AFT41" s="83"/>
      <c r="AFU41" s="83"/>
      <c r="AFV41" s="83"/>
      <c r="AFW41" s="83"/>
      <c r="AFX41" s="83"/>
      <c r="AFY41" s="83"/>
      <c r="AFZ41" s="83"/>
      <c r="AGA41" s="83"/>
      <c r="AGB41" s="83"/>
      <c r="AGC41" s="83"/>
      <c r="AGD41" s="83"/>
      <c r="AGE41" s="83"/>
      <c r="AGF41" s="83"/>
      <c r="AGG41" s="83"/>
      <c r="AGH41" s="83"/>
      <c r="AGI41" s="83"/>
      <c r="AGJ41" s="83"/>
      <c r="AGK41" s="83"/>
      <c r="AGL41" s="83"/>
      <c r="AGM41" s="83"/>
      <c r="AGN41" s="83"/>
      <c r="AGO41" s="83"/>
      <c r="AGP41" s="83"/>
      <c r="AGQ41" s="83"/>
      <c r="AGR41" s="83"/>
      <c r="AGS41" s="83"/>
      <c r="AGT41" s="83"/>
      <c r="AGU41" s="83"/>
      <c r="AGV41" s="83"/>
      <c r="AGW41" s="83"/>
      <c r="AGX41" s="83"/>
      <c r="AGY41" s="83"/>
      <c r="AGZ41" s="83"/>
      <c r="AHA41" s="83"/>
      <c r="AHB41" s="83"/>
      <c r="AHC41" s="83"/>
      <c r="AHD41" s="83"/>
      <c r="AHE41" s="83"/>
      <c r="AHF41" s="83"/>
      <c r="AHG41" s="83"/>
      <c r="AHH41" s="83"/>
      <c r="AHI41" s="83"/>
      <c r="AHJ41" s="83"/>
      <c r="AHK41" s="83"/>
      <c r="AHL41" s="83"/>
      <c r="AHM41" s="83"/>
      <c r="AHN41" s="83"/>
      <c r="AHO41" s="83"/>
      <c r="AHP41" s="83"/>
      <c r="AHQ41" s="83"/>
      <c r="AHR41" s="83"/>
      <c r="AHS41" s="83"/>
      <c r="AHT41" s="83"/>
      <c r="AHU41" s="83"/>
      <c r="AHV41" s="83"/>
      <c r="AHW41" s="83"/>
      <c r="AHX41" s="83"/>
      <c r="AHY41" s="83"/>
      <c r="AHZ41" s="83"/>
      <c r="AIA41" s="83"/>
      <c r="AIB41" s="83"/>
      <c r="AIC41" s="83"/>
      <c r="AID41" s="83"/>
      <c r="AIE41" s="83"/>
      <c r="AIF41" s="83"/>
      <c r="AIG41" s="83"/>
      <c r="AIH41" s="83"/>
      <c r="AII41" s="83"/>
      <c r="AIJ41" s="83"/>
      <c r="AIK41" s="83"/>
      <c r="AIL41" s="83"/>
      <c r="AIM41" s="83"/>
      <c r="AIN41" s="83"/>
      <c r="AIO41" s="83"/>
      <c r="AIP41" s="83"/>
      <c r="AIQ41" s="83"/>
      <c r="AIR41" s="83"/>
      <c r="AIS41" s="83"/>
      <c r="AIT41" s="83"/>
      <c r="AIU41" s="83"/>
      <c r="AIV41" s="83"/>
      <c r="AIW41" s="83"/>
      <c r="AIX41" s="83"/>
      <c r="AIY41" s="83"/>
      <c r="AIZ41" s="83"/>
      <c r="AJA41" s="83"/>
      <c r="AJB41" s="83"/>
      <c r="AJC41" s="83"/>
      <c r="AJD41" s="83"/>
      <c r="AJE41" s="83"/>
      <c r="AJF41" s="83"/>
      <c r="AJG41" s="83"/>
      <c r="AJH41" s="83"/>
      <c r="AJI41" s="83"/>
      <c r="AJJ41" s="83"/>
      <c r="AJK41" s="83"/>
      <c r="AJL41" s="83"/>
      <c r="AJM41" s="83"/>
      <c r="AJN41" s="83"/>
      <c r="AJO41" s="83"/>
      <c r="AJP41" s="83"/>
      <c r="AJQ41" s="83"/>
      <c r="AJR41" s="83"/>
      <c r="AJS41" s="83"/>
      <c r="AJT41" s="83"/>
      <c r="AJU41" s="83"/>
      <c r="AJV41" s="83"/>
      <c r="AJW41" s="83"/>
      <c r="AJX41" s="83"/>
      <c r="AJY41" s="83"/>
      <c r="AJZ41" s="83"/>
      <c r="AKA41" s="83"/>
      <c r="AKB41" s="83"/>
      <c r="AKC41" s="83"/>
      <c r="AKD41" s="83"/>
      <c r="AKE41" s="83"/>
      <c r="AKF41" s="83"/>
      <c r="AKG41" s="83"/>
      <c r="AKH41" s="83"/>
      <c r="AKI41" s="83"/>
      <c r="AKJ41" s="83"/>
      <c r="AKK41" s="83"/>
      <c r="AKL41" s="83"/>
      <c r="AKM41" s="83"/>
      <c r="AKN41" s="83"/>
      <c r="AKO41" s="83"/>
      <c r="AKP41" s="83"/>
      <c r="AKQ41" s="83"/>
      <c r="AKR41" s="83"/>
      <c r="AKS41" s="83"/>
      <c r="AKT41" s="83"/>
      <c r="AKU41" s="83"/>
      <c r="AKV41" s="83"/>
      <c r="AKW41" s="83"/>
      <c r="AKX41" s="83"/>
      <c r="AKY41" s="83"/>
      <c r="AKZ41" s="83"/>
      <c r="ALA41" s="83"/>
      <c r="ALB41" s="83"/>
      <c r="ALC41" s="83"/>
      <c r="ALD41" s="83"/>
      <c r="ALE41" s="83"/>
      <c r="ALF41" s="83"/>
      <c r="ALG41" s="83"/>
      <c r="ALH41" s="83"/>
      <c r="ALI41" s="83"/>
      <c r="ALJ41" s="83"/>
      <c r="ALK41" s="83"/>
      <c r="ALL41" s="83"/>
      <c r="ALM41" s="83"/>
      <c r="ALN41" s="83"/>
      <c r="ALO41" s="83"/>
      <c r="ALP41" s="83"/>
      <c r="ALQ41" s="83"/>
      <c r="ALR41" s="83"/>
      <c r="ALS41" s="83"/>
      <c r="ALT41" s="83"/>
      <c r="ALU41" s="83"/>
      <c r="ALV41" s="83"/>
      <c r="ALW41" s="83"/>
      <c r="ALX41" s="83"/>
      <c r="ALY41" s="83"/>
      <c r="ALZ41" s="83"/>
      <c r="AMA41" s="83"/>
      <c r="AMB41" s="83"/>
      <c r="AMC41" s="83"/>
      <c r="AMD41" s="83"/>
    </row>
    <row r="42" spans="1:1018" x14ac:dyDescent="0.2">
      <c r="A42" s="29" t="s">
        <v>233</v>
      </c>
      <c r="B42" s="56" t="s">
        <v>331</v>
      </c>
      <c r="C42" s="54"/>
      <c r="D42" s="54"/>
      <c r="F42" s="54"/>
      <c r="H42" s="54"/>
      <c r="I42" s="54"/>
      <c r="J42" s="54"/>
      <c r="K42" s="47">
        <v>1</v>
      </c>
      <c r="L42" s="55"/>
      <c r="Q42" s="78"/>
      <c r="R42" s="78"/>
    </row>
    <row r="43" spans="1:1018" x14ac:dyDescent="0.2">
      <c r="A43" s="29" t="s">
        <v>28</v>
      </c>
      <c r="B43" s="56" t="s">
        <v>332</v>
      </c>
      <c r="C43" s="54"/>
      <c r="D43" s="54"/>
      <c r="E43" s="47">
        <v>1</v>
      </c>
      <c r="F43" s="54"/>
      <c r="H43" s="54"/>
      <c r="I43" s="54"/>
      <c r="J43" s="54"/>
      <c r="L43" s="55"/>
      <c r="N43" s="47">
        <v>2</v>
      </c>
      <c r="Q43" s="78">
        <v>5</v>
      </c>
      <c r="R43" s="78"/>
    </row>
    <row r="44" spans="1:1018" x14ac:dyDescent="0.2">
      <c r="A44" s="29" t="s">
        <v>29</v>
      </c>
      <c r="B44" s="56" t="s">
        <v>333</v>
      </c>
      <c r="C44" s="54"/>
      <c r="D44" s="54"/>
      <c r="F44" s="54"/>
      <c r="G44" s="47">
        <v>2</v>
      </c>
      <c r="H44" s="54"/>
      <c r="I44" s="54"/>
      <c r="J44" s="54"/>
      <c r="K44" s="78">
        <v>2</v>
      </c>
      <c r="L44" s="55"/>
      <c r="N44" s="47">
        <v>2</v>
      </c>
      <c r="Q44" s="78">
        <v>3</v>
      </c>
      <c r="R44" s="78"/>
      <c r="S44" s="82"/>
      <c r="T44" s="78"/>
      <c r="U44" s="78"/>
      <c r="V44" s="78"/>
      <c r="W44" s="78"/>
      <c r="X44" s="78"/>
      <c r="Y44" s="78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  <c r="CU44" s="83"/>
      <c r="CV44" s="83"/>
      <c r="CW44" s="83"/>
      <c r="CX44" s="83"/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3"/>
      <c r="DL44" s="83"/>
      <c r="DM44" s="83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  <c r="ET44" s="83"/>
      <c r="EU44" s="83"/>
      <c r="EV44" s="83"/>
      <c r="EW44" s="83"/>
      <c r="EX44" s="83"/>
      <c r="EY44" s="83"/>
      <c r="EZ44" s="83"/>
      <c r="FA44" s="83"/>
      <c r="FB44" s="83"/>
      <c r="FC44" s="83"/>
      <c r="FD44" s="83"/>
      <c r="FE44" s="83"/>
      <c r="FF44" s="83"/>
      <c r="FG44" s="83"/>
      <c r="FH44" s="83"/>
      <c r="FI44" s="83"/>
      <c r="FJ44" s="83"/>
      <c r="FK44" s="83"/>
      <c r="FL44" s="83"/>
      <c r="FM44" s="83"/>
      <c r="FN44" s="83"/>
      <c r="FO44" s="83"/>
      <c r="FP44" s="83"/>
      <c r="FQ44" s="83"/>
      <c r="FR44" s="83"/>
      <c r="FS44" s="83"/>
      <c r="FT44" s="83"/>
      <c r="FU44" s="83"/>
      <c r="FV44" s="83"/>
      <c r="FW44" s="83"/>
      <c r="FX44" s="83"/>
      <c r="FY44" s="83"/>
      <c r="FZ44" s="83"/>
      <c r="GA44" s="83"/>
      <c r="GB44" s="83"/>
      <c r="GC44" s="83"/>
      <c r="GD44" s="83"/>
      <c r="GE44" s="83"/>
      <c r="GF44" s="83"/>
      <c r="GG44" s="83"/>
      <c r="GH44" s="83"/>
      <c r="GI44" s="83"/>
      <c r="GJ44" s="83"/>
      <c r="GK44" s="83"/>
      <c r="GL44" s="83"/>
      <c r="GM44" s="83"/>
      <c r="GN44" s="83"/>
      <c r="GO44" s="83"/>
      <c r="GP44" s="83"/>
      <c r="GQ44" s="83"/>
      <c r="GR44" s="83"/>
      <c r="GS44" s="83"/>
      <c r="GT44" s="83"/>
      <c r="GU44" s="83"/>
      <c r="GV44" s="83"/>
      <c r="GW44" s="83"/>
      <c r="GX44" s="83"/>
      <c r="GY44" s="83"/>
      <c r="GZ44" s="83"/>
      <c r="HA44" s="83"/>
      <c r="HB44" s="83"/>
      <c r="HC44" s="83"/>
      <c r="HD44" s="83"/>
      <c r="HE44" s="83"/>
      <c r="HF44" s="83"/>
      <c r="HG44" s="83"/>
      <c r="HH44" s="83"/>
      <c r="HI44" s="83"/>
      <c r="HJ44" s="83"/>
      <c r="HK44" s="83"/>
      <c r="HL44" s="83"/>
      <c r="HM44" s="83"/>
      <c r="HN44" s="83"/>
      <c r="HO44" s="83"/>
      <c r="HP44" s="83"/>
      <c r="HQ44" s="83"/>
      <c r="HR44" s="83"/>
      <c r="HS44" s="83"/>
      <c r="HT44" s="83"/>
      <c r="HU44" s="83"/>
      <c r="HV44" s="83"/>
      <c r="HW44" s="83"/>
      <c r="HX44" s="83"/>
      <c r="HY44" s="83"/>
      <c r="HZ44" s="83"/>
      <c r="IA44" s="83"/>
      <c r="IB44" s="83"/>
      <c r="IC44" s="83"/>
      <c r="ID44" s="83"/>
      <c r="IE44" s="83"/>
      <c r="IF44" s="83"/>
      <c r="IG44" s="83"/>
      <c r="IH44" s="83"/>
      <c r="II44" s="83"/>
      <c r="IJ44" s="83"/>
      <c r="IK44" s="83"/>
      <c r="IL44" s="83"/>
      <c r="IM44" s="83"/>
      <c r="IN44" s="83"/>
      <c r="IO44" s="83"/>
      <c r="IP44" s="83"/>
      <c r="IQ44" s="83"/>
      <c r="IR44" s="83"/>
      <c r="IS44" s="83"/>
      <c r="IT44" s="83"/>
      <c r="IU44" s="83"/>
      <c r="IV44" s="83"/>
      <c r="IW44" s="83"/>
      <c r="IX44" s="83"/>
      <c r="IY44" s="83"/>
      <c r="IZ44" s="83"/>
      <c r="JA44" s="83"/>
      <c r="JB44" s="83"/>
      <c r="JC44" s="83"/>
      <c r="JD44" s="83"/>
      <c r="JE44" s="83"/>
      <c r="JF44" s="83"/>
      <c r="JG44" s="83"/>
      <c r="JH44" s="83"/>
      <c r="JI44" s="83"/>
      <c r="JJ44" s="83"/>
      <c r="JK44" s="83"/>
      <c r="JL44" s="83"/>
      <c r="JM44" s="83"/>
      <c r="JN44" s="83"/>
      <c r="JO44" s="83"/>
      <c r="JP44" s="83"/>
      <c r="JQ44" s="83"/>
      <c r="JR44" s="83"/>
      <c r="JS44" s="83"/>
      <c r="JT44" s="83"/>
      <c r="JU44" s="83"/>
      <c r="JV44" s="83"/>
      <c r="JW44" s="83"/>
      <c r="JX44" s="83"/>
      <c r="JY44" s="83"/>
      <c r="JZ44" s="83"/>
      <c r="KA44" s="83"/>
      <c r="KB44" s="83"/>
      <c r="KC44" s="83"/>
      <c r="KD44" s="83"/>
      <c r="KE44" s="83"/>
      <c r="KF44" s="83"/>
      <c r="KG44" s="83"/>
      <c r="KH44" s="83"/>
      <c r="KI44" s="83"/>
      <c r="KJ44" s="83"/>
      <c r="KK44" s="83"/>
      <c r="KL44" s="83"/>
      <c r="KM44" s="83"/>
      <c r="KN44" s="83"/>
      <c r="KO44" s="83"/>
      <c r="KP44" s="83"/>
      <c r="KQ44" s="83"/>
      <c r="KR44" s="83"/>
      <c r="KS44" s="83"/>
      <c r="KT44" s="83"/>
      <c r="KU44" s="83"/>
      <c r="KV44" s="83"/>
      <c r="KW44" s="83"/>
      <c r="KX44" s="83"/>
      <c r="KY44" s="83"/>
      <c r="KZ44" s="83"/>
      <c r="LA44" s="83"/>
      <c r="LB44" s="83"/>
      <c r="LC44" s="83"/>
      <c r="LD44" s="83"/>
      <c r="LE44" s="83"/>
      <c r="LF44" s="83"/>
      <c r="LG44" s="83"/>
      <c r="LH44" s="83"/>
      <c r="LI44" s="83"/>
      <c r="LJ44" s="83"/>
      <c r="LK44" s="83"/>
      <c r="LL44" s="83"/>
      <c r="LM44" s="83"/>
      <c r="LN44" s="83"/>
      <c r="LO44" s="83"/>
      <c r="LP44" s="83"/>
      <c r="LQ44" s="83"/>
      <c r="LR44" s="83"/>
      <c r="LS44" s="83"/>
      <c r="LT44" s="83"/>
      <c r="LU44" s="83"/>
      <c r="LV44" s="83"/>
      <c r="LW44" s="83"/>
      <c r="LX44" s="83"/>
      <c r="LY44" s="83"/>
      <c r="LZ44" s="83"/>
      <c r="MA44" s="83"/>
      <c r="MB44" s="83"/>
      <c r="MC44" s="83"/>
      <c r="MD44" s="83"/>
      <c r="ME44" s="83"/>
      <c r="MF44" s="83"/>
      <c r="MG44" s="83"/>
      <c r="MH44" s="83"/>
      <c r="MI44" s="83"/>
      <c r="MJ44" s="83"/>
      <c r="MK44" s="83"/>
      <c r="ML44" s="83"/>
      <c r="MM44" s="83"/>
      <c r="MN44" s="83"/>
      <c r="MO44" s="83"/>
      <c r="MP44" s="83"/>
      <c r="MQ44" s="83"/>
      <c r="MR44" s="83"/>
      <c r="MS44" s="83"/>
      <c r="MT44" s="83"/>
      <c r="MU44" s="83"/>
      <c r="MV44" s="83"/>
      <c r="MW44" s="83"/>
      <c r="MX44" s="83"/>
      <c r="MY44" s="83"/>
      <c r="MZ44" s="83"/>
      <c r="NA44" s="83"/>
      <c r="NB44" s="83"/>
      <c r="NC44" s="83"/>
      <c r="ND44" s="83"/>
      <c r="NE44" s="83"/>
      <c r="NF44" s="83"/>
      <c r="NG44" s="83"/>
      <c r="NH44" s="83"/>
      <c r="NI44" s="83"/>
      <c r="NJ44" s="83"/>
      <c r="NK44" s="83"/>
      <c r="NL44" s="83"/>
      <c r="NM44" s="83"/>
      <c r="NN44" s="83"/>
      <c r="NO44" s="83"/>
      <c r="NP44" s="83"/>
      <c r="NQ44" s="83"/>
      <c r="NR44" s="83"/>
      <c r="NS44" s="83"/>
      <c r="NT44" s="83"/>
      <c r="NU44" s="83"/>
      <c r="NV44" s="83"/>
      <c r="NW44" s="83"/>
      <c r="NX44" s="83"/>
      <c r="NY44" s="83"/>
      <c r="NZ44" s="83"/>
      <c r="OA44" s="83"/>
      <c r="OB44" s="83"/>
      <c r="OC44" s="83"/>
      <c r="OD44" s="83"/>
      <c r="OE44" s="83"/>
      <c r="OF44" s="83"/>
      <c r="OG44" s="83"/>
      <c r="OH44" s="83"/>
      <c r="OI44" s="83"/>
      <c r="OJ44" s="83"/>
      <c r="OK44" s="83"/>
      <c r="OL44" s="83"/>
      <c r="OM44" s="83"/>
      <c r="ON44" s="83"/>
      <c r="OO44" s="83"/>
      <c r="OP44" s="83"/>
      <c r="OQ44" s="83"/>
      <c r="OR44" s="83"/>
      <c r="OS44" s="83"/>
      <c r="OT44" s="83"/>
      <c r="OU44" s="83"/>
      <c r="OV44" s="83"/>
      <c r="OW44" s="83"/>
      <c r="OX44" s="83"/>
      <c r="OY44" s="83"/>
      <c r="OZ44" s="83"/>
      <c r="PA44" s="83"/>
      <c r="PB44" s="83"/>
      <c r="PC44" s="83"/>
      <c r="PD44" s="83"/>
      <c r="PE44" s="83"/>
      <c r="PF44" s="83"/>
      <c r="PG44" s="83"/>
      <c r="PH44" s="83"/>
      <c r="PI44" s="83"/>
      <c r="PJ44" s="83"/>
      <c r="PK44" s="83"/>
      <c r="PL44" s="83"/>
      <c r="PM44" s="83"/>
      <c r="PN44" s="83"/>
      <c r="PO44" s="83"/>
      <c r="PP44" s="83"/>
      <c r="PQ44" s="83"/>
      <c r="PR44" s="83"/>
      <c r="PS44" s="83"/>
      <c r="PT44" s="83"/>
      <c r="PU44" s="83"/>
      <c r="PV44" s="83"/>
      <c r="PW44" s="83"/>
      <c r="PX44" s="83"/>
      <c r="PY44" s="83"/>
      <c r="PZ44" s="83"/>
      <c r="QA44" s="83"/>
      <c r="QB44" s="83"/>
      <c r="QC44" s="83"/>
      <c r="QD44" s="83"/>
      <c r="QE44" s="83"/>
      <c r="QF44" s="83"/>
      <c r="QG44" s="83"/>
      <c r="QH44" s="83"/>
      <c r="QI44" s="83"/>
      <c r="QJ44" s="83"/>
      <c r="QK44" s="83"/>
      <c r="QL44" s="83"/>
      <c r="QM44" s="83"/>
      <c r="QN44" s="83"/>
      <c r="QO44" s="83"/>
      <c r="QP44" s="83"/>
      <c r="QQ44" s="83"/>
      <c r="QR44" s="83"/>
      <c r="QS44" s="83"/>
      <c r="QT44" s="83"/>
      <c r="QU44" s="83"/>
      <c r="QV44" s="83"/>
      <c r="QW44" s="83"/>
      <c r="QX44" s="83"/>
      <c r="QY44" s="83"/>
      <c r="QZ44" s="83"/>
      <c r="RA44" s="83"/>
      <c r="RB44" s="83"/>
      <c r="RC44" s="83"/>
      <c r="RD44" s="83"/>
      <c r="RE44" s="83"/>
      <c r="RF44" s="83"/>
      <c r="RG44" s="83"/>
      <c r="RH44" s="83"/>
      <c r="RI44" s="83"/>
      <c r="RJ44" s="83"/>
      <c r="RK44" s="83"/>
      <c r="RL44" s="83"/>
      <c r="RM44" s="83"/>
      <c r="RN44" s="83"/>
      <c r="RO44" s="83"/>
      <c r="RP44" s="83"/>
      <c r="RQ44" s="83"/>
      <c r="RR44" s="83"/>
      <c r="RS44" s="83"/>
      <c r="RT44" s="83"/>
      <c r="RU44" s="83"/>
      <c r="RV44" s="83"/>
      <c r="RW44" s="83"/>
      <c r="RX44" s="83"/>
      <c r="RY44" s="83"/>
      <c r="RZ44" s="83"/>
      <c r="SA44" s="83"/>
      <c r="SB44" s="83"/>
      <c r="SC44" s="83"/>
      <c r="SD44" s="83"/>
      <c r="SE44" s="83"/>
      <c r="SF44" s="83"/>
      <c r="SG44" s="83"/>
      <c r="SH44" s="83"/>
      <c r="SI44" s="83"/>
      <c r="SJ44" s="83"/>
      <c r="SK44" s="83"/>
      <c r="SL44" s="83"/>
      <c r="SM44" s="83"/>
      <c r="SN44" s="83"/>
      <c r="SO44" s="83"/>
      <c r="SP44" s="83"/>
      <c r="SQ44" s="83"/>
      <c r="SR44" s="83"/>
      <c r="SS44" s="83"/>
      <c r="ST44" s="83"/>
      <c r="SU44" s="83"/>
      <c r="SV44" s="83"/>
      <c r="SW44" s="83"/>
      <c r="SX44" s="83"/>
      <c r="SY44" s="83"/>
      <c r="SZ44" s="83"/>
      <c r="TA44" s="83"/>
      <c r="TB44" s="83"/>
      <c r="TC44" s="83"/>
      <c r="TD44" s="83"/>
      <c r="TE44" s="83"/>
      <c r="TF44" s="83"/>
      <c r="TG44" s="83"/>
      <c r="TH44" s="83"/>
      <c r="TI44" s="83"/>
      <c r="TJ44" s="83"/>
      <c r="TK44" s="83"/>
      <c r="TL44" s="83"/>
      <c r="TM44" s="83"/>
      <c r="TN44" s="83"/>
      <c r="TO44" s="83"/>
      <c r="TP44" s="83"/>
      <c r="TQ44" s="83"/>
      <c r="TR44" s="83"/>
      <c r="TS44" s="83"/>
      <c r="TT44" s="83"/>
      <c r="TU44" s="83"/>
      <c r="TV44" s="83"/>
      <c r="TW44" s="83"/>
      <c r="TX44" s="83"/>
      <c r="TY44" s="83"/>
      <c r="TZ44" s="83"/>
      <c r="UA44" s="83"/>
      <c r="UB44" s="83"/>
      <c r="UC44" s="83"/>
      <c r="UD44" s="83"/>
      <c r="UE44" s="83"/>
      <c r="UF44" s="83"/>
      <c r="UG44" s="83"/>
      <c r="UH44" s="83"/>
      <c r="UI44" s="83"/>
      <c r="UJ44" s="83"/>
      <c r="UK44" s="83"/>
      <c r="UL44" s="83"/>
      <c r="UM44" s="83"/>
      <c r="UN44" s="83"/>
      <c r="UO44" s="83"/>
      <c r="UP44" s="83"/>
      <c r="UQ44" s="83"/>
      <c r="UR44" s="83"/>
      <c r="US44" s="83"/>
      <c r="UT44" s="83"/>
      <c r="UU44" s="83"/>
      <c r="UV44" s="83"/>
      <c r="UW44" s="83"/>
      <c r="UX44" s="83"/>
      <c r="UY44" s="83"/>
      <c r="UZ44" s="83"/>
      <c r="VA44" s="83"/>
      <c r="VB44" s="83"/>
      <c r="VC44" s="83"/>
      <c r="VD44" s="83"/>
      <c r="VE44" s="83"/>
      <c r="VF44" s="83"/>
      <c r="VG44" s="83"/>
      <c r="VH44" s="83"/>
      <c r="VI44" s="83"/>
      <c r="VJ44" s="83"/>
      <c r="VK44" s="83"/>
      <c r="VL44" s="83"/>
      <c r="VM44" s="83"/>
      <c r="VN44" s="83"/>
      <c r="VO44" s="83"/>
      <c r="VP44" s="83"/>
      <c r="VQ44" s="83"/>
      <c r="VR44" s="83"/>
      <c r="VS44" s="83"/>
      <c r="VT44" s="83"/>
      <c r="VU44" s="83"/>
      <c r="VV44" s="83"/>
      <c r="VW44" s="83"/>
      <c r="VX44" s="83"/>
      <c r="VY44" s="83"/>
      <c r="VZ44" s="83"/>
      <c r="WA44" s="83"/>
      <c r="WB44" s="83"/>
      <c r="WC44" s="83"/>
      <c r="WD44" s="83"/>
      <c r="WE44" s="83"/>
      <c r="WF44" s="83"/>
      <c r="WG44" s="83"/>
      <c r="WH44" s="83"/>
      <c r="WI44" s="83"/>
      <c r="WJ44" s="83"/>
      <c r="WK44" s="83"/>
      <c r="WL44" s="83"/>
      <c r="WM44" s="83"/>
      <c r="WN44" s="83"/>
      <c r="WO44" s="83"/>
      <c r="WP44" s="83"/>
      <c r="WQ44" s="83"/>
      <c r="WR44" s="83"/>
      <c r="WS44" s="83"/>
      <c r="WT44" s="83"/>
      <c r="WU44" s="83"/>
      <c r="WV44" s="83"/>
      <c r="WW44" s="83"/>
      <c r="WX44" s="83"/>
      <c r="WY44" s="83"/>
      <c r="WZ44" s="83"/>
      <c r="XA44" s="83"/>
      <c r="XB44" s="83"/>
      <c r="XC44" s="83"/>
      <c r="XD44" s="83"/>
      <c r="XE44" s="83"/>
      <c r="XF44" s="83"/>
      <c r="XG44" s="83"/>
      <c r="XH44" s="83"/>
      <c r="XI44" s="83"/>
      <c r="XJ44" s="83"/>
      <c r="XK44" s="83"/>
      <c r="XL44" s="83"/>
      <c r="XM44" s="83"/>
      <c r="XN44" s="83"/>
      <c r="XO44" s="83"/>
      <c r="XP44" s="83"/>
      <c r="XQ44" s="83"/>
      <c r="XR44" s="83"/>
      <c r="XS44" s="83"/>
      <c r="XT44" s="83"/>
      <c r="XU44" s="83"/>
      <c r="XV44" s="83"/>
      <c r="XW44" s="83"/>
      <c r="XX44" s="83"/>
      <c r="XY44" s="83"/>
      <c r="XZ44" s="83"/>
      <c r="YA44" s="83"/>
      <c r="YB44" s="83"/>
      <c r="YC44" s="83"/>
      <c r="YD44" s="83"/>
      <c r="YE44" s="83"/>
      <c r="YF44" s="83"/>
      <c r="YG44" s="83"/>
      <c r="YH44" s="83"/>
      <c r="YI44" s="83"/>
      <c r="YJ44" s="83"/>
      <c r="YK44" s="83"/>
      <c r="YL44" s="83"/>
      <c r="YM44" s="83"/>
      <c r="YN44" s="83"/>
      <c r="YO44" s="83"/>
      <c r="YP44" s="83"/>
      <c r="YQ44" s="83"/>
      <c r="YR44" s="83"/>
      <c r="YS44" s="83"/>
      <c r="YT44" s="83"/>
      <c r="YU44" s="83"/>
      <c r="YV44" s="83"/>
      <c r="YW44" s="83"/>
      <c r="YX44" s="83"/>
      <c r="YY44" s="83"/>
      <c r="YZ44" s="83"/>
      <c r="ZA44" s="83"/>
      <c r="ZB44" s="83"/>
      <c r="ZC44" s="83"/>
      <c r="ZD44" s="83"/>
      <c r="ZE44" s="83"/>
      <c r="ZF44" s="83"/>
      <c r="ZG44" s="83"/>
      <c r="ZH44" s="83"/>
      <c r="ZI44" s="83"/>
      <c r="ZJ44" s="83"/>
      <c r="ZK44" s="83"/>
      <c r="ZL44" s="83"/>
      <c r="ZM44" s="83"/>
      <c r="ZN44" s="83"/>
      <c r="ZO44" s="83"/>
      <c r="ZP44" s="83"/>
      <c r="ZQ44" s="83"/>
      <c r="ZR44" s="83"/>
      <c r="ZS44" s="83"/>
      <c r="ZT44" s="83"/>
      <c r="ZU44" s="83"/>
      <c r="ZV44" s="83"/>
      <c r="ZW44" s="83"/>
      <c r="ZX44" s="83"/>
      <c r="ZY44" s="83"/>
      <c r="ZZ44" s="83"/>
      <c r="AAA44" s="83"/>
      <c r="AAB44" s="83"/>
      <c r="AAC44" s="83"/>
      <c r="AAD44" s="83"/>
      <c r="AAE44" s="83"/>
      <c r="AAF44" s="83"/>
      <c r="AAG44" s="83"/>
      <c r="AAH44" s="83"/>
      <c r="AAI44" s="83"/>
      <c r="AAJ44" s="83"/>
      <c r="AAK44" s="83"/>
      <c r="AAL44" s="83"/>
      <c r="AAM44" s="83"/>
      <c r="AAN44" s="83"/>
      <c r="AAO44" s="83"/>
      <c r="AAP44" s="83"/>
      <c r="AAQ44" s="83"/>
      <c r="AAR44" s="83"/>
      <c r="AAS44" s="83"/>
      <c r="AAT44" s="83"/>
      <c r="AAU44" s="83"/>
      <c r="AAV44" s="83"/>
      <c r="AAW44" s="83"/>
      <c r="AAX44" s="83"/>
      <c r="AAY44" s="83"/>
      <c r="AAZ44" s="83"/>
      <c r="ABA44" s="83"/>
      <c r="ABB44" s="83"/>
      <c r="ABC44" s="83"/>
      <c r="ABD44" s="83"/>
      <c r="ABE44" s="83"/>
      <c r="ABF44" s="83"/>
      <c r="ABG44" s="83"/>
      <c r="ABH44" s="83"/>
      <c r="ABI44" s="83"/>
      <c r="ABJ44" s="83"/>
      <c r="ABK44" s="83"/>
      <c r="ABL44" s="83"/>
      <c r="ABM44" s="83"/>
      <c r="ABN44" s="83"/>
      <c r="ABO44" s="83"/>
      <c r="ABP44" s="83"/>
      <c r="ABQ44" s="83"/>
      <c r="ABR44" s="83"/>
      <c r="ABS44" s="83"/>
      <c r="ABT44" s="83"/>
      <c r="ABU44" s="83"/>
      <c r="ABV44" s="83"/>
      <c r="ABW44" s="83"/>
      <c r="ABX44" s="83"/>
      <c r="ABY44" s="83"/>
      <c r="ABZ44" s="83"/>
      <c r="ACA44" s="83"/>
      <c r="ACB44" s="83"/>
      <c r="ACC44" s="83"/>
      <c r="ACD44" s="83"/>
      <c r="ACE44" s="83"/>
      <c r="ACF44" s="83"/>
      <c r="ACG44" s="83"/>
      <c r="ACH44" s="83"/>
      <c r="ACI44" s="83"/>
      <c r="ACJ44" s="83"/>
      <c r="ACK44" s="83"/>
      <c r="ACL44" s="83"/>
      <c r="ACM44" s="83"/>
      <c r="ACN44" s="83"/>
      <c r="ACO44" s="83"/>
      <c r="ACP44" s="83"/>
      <c r="ACQ44" s="83"/>
      <c r="ACR44" s="83"/>
      <c r="ACS44" s="83"/>
      <c r="ACT44" s="83"/>
      <c r="ACU44" s="83"/>
      <c r="ACV44" s="83"/>
      <c r="ACW44" s="83"/>
      <c r="ACX44" s="83"/>
      <c r="ACY44" s="83"/>
      <c r="ACZ44" s="83"/>
      <c r="ADA44" s="83"/>
      <c r="ADB44" s="83"/>
      <c r="ADC44" s="83"/>
      <c r="ADD44" s="83"/>
      <c r="ADE44" s="83"/>
      <c r="ADF44" s="83"/>
      <c r="ADG44" s="83"/>
      <c r="ADH44" s="83"/>
      <c r="ADI44" s="83"/>
      <c r="ADJ44" s="83"/>
      <c r="ADK44" s="83"/>
      <c r="ADL44" s="83"/>
      <c r="ADM44" s="83"/>
      <c r="ADN44" s="83"/>
      <c r="ADO44" s="83"/>
      <c r="ADP44" s="83"/>
      <c r="ADQ44" s="83"/>
      <c r="ADR44" s="83"/>
      <c r="ADS44" s="83"/>
      <c r="ADT44" s="83"/>
      <c r="ADU44" s="83"/>
      <c r="ADV44" s="83"/>
      <c r="ADW44" s="83"/>
      <c r="ADX44" s="83"/>
      <c r="ADY44" s="83"/>
      <c r="ADZ44" s="83"/>
      <c r="AEA44" s="83"/>
      <c r="AEB44" s="83"/>
      <c r="AEC44" s="83"/>
      <c r="AED44" s="83"/>
      <c r="AEE44" s="83"/>
      <c r="AEF44" s="83"/>
      <c r="AEG44" s="83"/>
      <c r="AEH44" s="83"/>
      <c r="AEI44" s="83"/>
      <c r="AEJ44" s="83"/>
      <c r="AEK44" s="83"/>
      <c r="AEL44" s="83"/>
      <c r="AEM44" s="83"/>
      <c r="AEN44" s="83"/>
      <c r="AEO44" s="83"/>
      <c r="AEP44" s="83"/>
      <c r="AEQ44" s="83"/>
      <c r="AER44" s="83"/>
      <c r="AES44" s="83"/>
      <c r="AET44" s="83"/>
      <c r="AEU44" s="83"/>
      <c r="AEV44" s="83"/>
      <c r="AEW44" s="83"/>
      <c r="AEX44" s="83"/>
      <c r="AEY44" s="83"/>
      <c r="AEZ44" s="83"/>
      <c r="AFA44" s="83"/>
      <c r="AFB44" s="83"/>
      <c r="AFC44" s="83"/>
      <c r="AFD44" s="83"/>
      <c r="AFE44" s="83"/>
      <c r="AFF44" s="83"/>
      <c r="AFG44" s="83"/>
      <c r="AFH44" s="83"/>
      <c r="AFI44" s="83"/>
      <c r="AFJ44" s="83"/>
      <c r="AFK44" s="83"/>
      <c r="AFL44" s="83"/>
      <c r="AFM44" s="83"/>
      <c r="AFN44" s="83"/>
      <c r="AFO44" s="83"/>
      <c r="AFP44" s="83"/>
      <c r="AFQ44" s="83"/>
      <c r="AFR44" s="83"/>
      <c r="AFS44" s="83"/>
      <c r="AFT44" s="83"/>
      <c r="AFU44" s="83"/>
      <c r="AFV44" s="83"/>
      <c r="AFW44" s="83"/>
      <c r="AFX44" s="83"/>
      <c r="AFY44" s="83"/>
      <c r="AFZ44" s="83"/>
      <c r="AGA44" s="83"/>
      <c r="AGB44" s="83"/>
      <c r="AGC44" s="83"/>
      <c r="AGD44" s="83"/>
      <c r="AGE44" s="83"/>
      <c r="AGF44" s="83"/>
      <c r="AGG44" s="83"/>
      <c r="AGH44" s="83"/>
      <c r="AGI44" s="83"/>
      <c r="AGJ44" s="83"/>
      <c r="AGK44" s="83"/>
      <c r="AGL44" s="83"/>
      <c r="AGM44" s="83"/>
      <c r="AGN44" s="83"/>
      <c r="AGO44" s="83"/>
      <c r="AGP44" s="83"/>
      <c r="AGQ44" s="83"/>
      <c r="AGR44" s="83"/>
      <c r="AGS44" s="83"/>
      <c r="AGT44" s="83"/>
      <c r="AGU44" s="83"/>
      <c r="AGV44" s="83"/>
      <c r="AGW44" s="83"/>
      <c r="AGX44" s="83"/>
      <c r="AGY44" s="83"/>
      <c r="AGZ44" s="83"/>
      <c r="AHA44" s="83"/>
      <c r="AHB44" s="83"/>
      <c r="AHC44" s="83"/>
      <c r="AHD44" s="83"/>
      <c r="AHE44" s="83"/>
      <c r="AHF44" s="83"/>
      <c r="AHG44" s="83"/>
      <c r="AHH44" s="83"/>
      <c r="AHI44" s="83"/>
      <c r="AHJ44" s="83"/>
      <c r="AHK44" s="83"/>
      <c r="AHL44" s="83"/>
      <c r="AHM44" s="83"/>
      <c r="AHN44" s="83"/>
      <c r="AHO44" s="83"/>
      <c r="AHP44" s="83"/>
      <c r="AHQ44" s="83"/>
      <c r="AHR44" s="83"/>
      <c r="AHS44" s="83"/>
      <c r="AHT44" s="83"/>
      <c r="AHU44" s="83"/>
      <c r="AHV44" s="83"/>
      <c r="AHW44" s="83"/>
      <c r="AHX44" s="83"/>
      <c r="AHY44" s="83"/>
      <c r="AHZ44" s="83"/>
      <c r="AIA44" s="83"/>
      <c r="AIB44" s="83"/>
      <c r="AIC44" s="83"/>
      <c r="AID44" s="83"/>
      <c r="AIE44" s="83"/>
      <c r="AIF44" s="83"/>
      <c r="AIG44" s="83"/>
      <c r="AIH44" s="83"/>
      <c r="AII44" s="83"/>
      <c r="AIJ44" s="83"/>
      <c r="AIK44" s="83"/>
      <c r="AIL44" s="83"/>
      <c r="AIM44" s="83"/>
      <c r="AIN44" s="83"/>
      <c r="AIO44" s="83"/>
      <c r="AIP44" s="83"/>
      <c r="AIQ44" s="83"/>
      <c r="AIR44" s="83"/>
      <c r="AIS44" s="83"/>
      <c r="AIT44" s="83"/>
      <c r="AIU44" s="83"/>
      <c r="AIV44" s="83"/>
      <c r="AIW44" s="83"/>
      <c r="AIX44" s="83"/>
      <c r="AIY44" s="83"/>
      <c r="AIZ44" s="83"/>
      <c r="AJA44" s="83"/>
      <c r="AJB44" s="83"/>
      <c r="AJC44" s="83"/>
      <c r="AJD44" s="83"/>
      <c r="AJE44" s="83"/>
      <c r="AJF44" s="83"/>
      <c r="AJG44" s="83"/>
      <c r="AJH44" s="83"/>
      <c r="AJI44" s="83"/>
      <c r="AJJ44" s="83"/>
      <c r="AJK44" s="83"/>
      <c r="AJL44" s="83"/>
      <c r="AJM44" s="83"/>
      <c r="AJN44" s="83"/>
      <c r="AJO44" s="83"/>
      <c r="AJP44" s="83"/>
      <c r="AJQ44" s="83"/>
      <c r="AJR44" s="83"/>
      <c r="AJS44" s="83"/>
      <c r="AJT44" s="83"/>
      <c r="AJU44" s="83"/>
      <c r="AJV44" s="83"/>
      <c r="AJW44" s="83"/>
      <c r="AJX44" s="83"/>
      <c r="AJY44" s="83"/>
      <c r="AJZ44" s="83"/>
      <c r="AKA44" s="83"/>
      <c r="AKB44" s="83"/>
      <c r="AKC44" s="83"/>
      <c r="AKD44" s="83"/>
      <c r="AKE44" s="83"/>
      <c r="AKF44" s="83"/>
      <c r="AKG44" s="83"/>
      <c r="AKH44" s="83"/>
      <c r="AKI44" s="83"/>
      <c r="AKJ44" s="83"/>
      <c r="AKK44" s="83"/>
      <c r="AKL44" s="83"/>
      <c r="AKM44" s="83"/>
      <c r="AKN44" s="83"/>
      <c r="AKO44" s="83"/>
      <c r="AKP44" s="83"/>
      <c r="AKQ44" s="83"/>
      <c r="AKR44" s="83"/>
      <c r="AKS44" s="83"/>
      <c r="AKT44" s="83"/>
      <c r="AKU44" s="83"/>
      <c r="AKV44" s="83"/>
      <c r="AKW44" s="83"/>
      <c r="AKX44" s="83"/>
      <c r="AKY44" s="83"/>
      <c r="AKZ44" s="83"/>
      <c r="ALA44" s="83"/>
      <c r="ALB44" s="83"/>
      <c r="ALC44" s="83"/>
      <c r="ALD44" s="83"/>
      <c r="ALE44" s="83"/>
      <c r="ALF44" s="83"/>
      <c r="ALG44" s="83"/>
      <c r="ALH44" s="83"/>
      <c r="ALI44" s="83"/>
      <c r="ALJ44" s="83"/>
      <c r="ALK44" s="83"/>
      <c r="ALL44" s="83"/>
      <c r="ALM44" s="83"/>
      <c r="ALN44" s="83"/>
      <c r="ALO44" s="83"/>
      <c r="ALP44" s="83"/>
      <c r="ALQ44" s="83"/>
      <c r="ALR44" s="83"/>
      <c r="ALS44" s="83"/>
      <c r="ALT44" s="83"/>
      <c r="ALU44" s="83"/>
      <c r="ALV44" s="83"/>
      <c r="ALW44" s="83"/>
      <c r="ALX44" s="83"/>
      <c r="ALY44" s="83"/>
      <c r="ALZ44" s="83"/>
      <c r="AMA44" s="83"/>
      <c r="AMB44" s="83"/>
      <c r="AMC44" s="83"/>
      <c r="AMD44" s="83"/>
    </row>
    <row r="45" spans="1:1018" x14ac:dyDescent="0.2">
      <c r="A45" s="83" t="s">
        <v>24</v>
      </c>
      <c r="B45" s="84" t="s">
        <v>320</v>
      </c>
      <c r="C45" s="54"/>
      <c r="D45" s="54"/>
      <c r="E45" s="78">
        <v>1</v>
      </c>
      <c r="F45" s="54"/>
      <c r="G45" s="78"/>
      <c r="H45" s="54"/>
      <c r="I45" s="54"/>
      <c r="J45" s="54"/>
      <c r="K45" s="47">
        <v>1</v>
      </c>
      <c r="L45" s="55"/>
      <c r="N45" s="47">
        <v>1</v>
      </c>
      <c r="Q45" s="78">
        <v>2</v>
      </c>
      <c r="R45" s="78">
        <v>1</v>
      </c>
    </row>
    <row r="46" spans="1:1018" x14ac:dyDescent="0.2">
      <c r="A46" s="83" t="s">
        <v>124</v>
      </c>
      <c r="B46" s="84" t="s">
        <v>873</v>
      </c>
      <c r="C46" s="54"/>
      <c r="D46" s="54"/>
      <c r="E46" s="78"/>
      <c r="F46" s="54"/>
      <c r="G46" s="78"/>
      <c r="H46" s="54"/>
      <c r="I46" s="54"/>
      <c r="J46" s="54"/>
      <c r="L46" s="55"/>
      <c r="N46" s="47">
        <v>1</v>
      </c>
      <c r="Q46" s="78">
        <v>2</v>
      </c>
      <c r="R46" s="78"/>
    </row>
    <row r="47" spans="1:1018" x14ac:dyDescent="0.2">
      <c r="A47" s="29" t="s">
        <v>22</v>
      </c>
      <c r="B47" s="56" t="s">
        <v>87</v>
      </c>
      <c r="C47" s="54"/>
      <c r="D47" s="54"/>
      <c r="E47" s="47">
        <v>4</v>
      </c>
      <c r="F47" s="54"/>
      <c r="G47" s="47">
        <v>3</v>
      </c>
      <c r="H47" s="54"/>
      <c r="I47" s="54"/>
      <c r="J47" s="54"/>
      <c r="K47" s="47">
        <v>3</v>
      </c>
      <c r="L47" s="55"/>
      <c r="N47" s="47">
        <v>2</v>
      </c>
      <c r="Q47" s="78">
        <v>3</v>
      </c>
      <c r="R47" s="78"/>
    </row>
    <row r="48" spans="1:1018" x14ac:dyDescent="0.2">
      <c r="A48" s="29" t="s">
        <v>7</v>
      </c>
      <c r="B48" s="56" t="s">
        <v>335</v>
      </c>
      <c r="C48" s="54"/>
      <c r="D48" s="54"/>
      <c r="E48" s="47">
        <v>13</v>
      </c>
      <c r="F48" s="54"/>
      <c r="G48" s="47">
        <v>11</v>
      </c>
      <c r="H48" s="54"/>
      <c r="I48" s="54"/>
      <c r="J48" s="54"/>
      <c r="K48" s="47">
        <v>7</v>
      </c>
      <c r="L48" s="55"/>
      <c r="N48" s="47">
        <v>13</v>
      </c>
      <c r="Q48" s="78">
        <v>18</v>
      </c>
      <c r="R48" s="78"/>
    </row>
    <row r="49" spans="1:1018" x14ac:dyDescent="0.2">
      <c r="A49" s="29" t="s">
        <v>11</v>
      </c>
      <c r="B49" s="56" t="s">
        <v>47</v>
      </c>
      <c r="C49" s="54"/>
      <c r="D49" s="54"/>
      <c r="E49" s="47">
        <v>6</v>
      </c>
      <c r="F49" s="54"/>
      <c r="G49" s="47">
        <v>16</v>
      </c>
      <c r="H49" s="54"/>
      <c r="I49" s="54"/>
      <c r="J49" s="54"/>
      <c r="L49" s="55"/>
      <c r="N49" s="47">
        <v>36</v>
      </c>
      <c r="O49" s="47">
        <v>3</v>
      </c>
      <c r="Q49" s="78">
        <v>39</v>
      </c>
      <c r="R49" s="78"/>
    </row>
    <row r="50" spans="1:1018" x14ac:dyDescent="0.2">
      <c r="A50" s="29" t="s">
        <v>135</v>
      </c>
      <c r="B50" s="56" t="s">
        <v>318</v>
      </c>
      <c r="Q50" s="78"/>
      <c r="R50" s="78">
        <v>1</v>
      </c>
    </row>
    <row r="51" spans="1:1018" x14ac:dyDescent="0.2">
      <c r="A51" s="83" t="s">
        <v>226</v>
      </c>
      <c r="B51" s="84" t="s">
        <v>337</v>
      </c>
      <c r="C51" s="54"/>
      <c r="D51" s="54"/>
      <c r="E51" s="78">
        <v>1</v>
      </c>
      <c r="F51" s="54"/>
      <c r="G51" s="78">
        <v>2</v>
      </c>
      <c r="H51" s="54"/>
      <c r="I51" s="54"/>
      <c r="J51" s="54"/>
      <c r="L51" s="55"/>
      <c r="N51" s="47">
        <v>1</v>
      </c>
      <c r="Q51" s="78"/>
      <c r="R51" s="78"/>
    </row>
    <row r="52" spans="1:1018" x14ac:dyDescent="0.2">
      <c r="A52" s="83" t="s">
        <v>45</v>
      </c>
      <c r="B52" s="84" t="s">
        <v>338</v>
      </c>
      <c r="C52" s="54"/>
      <c r="D52" s="54"/>
      <c r="E52" s="78"/>
      <c r="F52" s="54"/>
      <c r="G52" s="78"/>
      <c r="H52" s="54"/>
      <c r="I52" s="54"/>
      <c r="J52" s="54"/>
      <c r="L52" s="55"/>
      <c r="N52" s="47">
        <v>1</v>
      </c>
      <c r="Q52" s="78"/>
      <c r="R52" s="78"/>
    </row>
    <row r="53" spans="1:1018" x14ac:dyDescent="0.2">
      <c r="A53" s="29" t="s">
        <v>8</v>
      </c>
      <c r="B53" s="56" t="s">
        <v>336</v>
      </c>
      <c r="C53" s="54"/>
      <c r="D53" s="54"/>
      <c r="E53" s="47">
        <v>11</v>
      </c>
      <c r="F53" s="54"/>
      <c r="G53" s="47">
        <v>6</v>
      </c>
      <c r="H53" s="54"/>
      <c r="I53" s="54"/>
      <c r="J53" s="54"/>
      <c r="K53" s="78">
        <v>10</v>
      </c>
      <c r="L53" s="55"/>
      <c r="N53" s="47">
        <v>10</v>
      </c>
      <c r="O53" s="47">
        <v>2</v>
      </c>
      <c r="Q53" s="78">
        <v>32</v>
      </c>
      <c r="R53" s="78"/>
      <c r="S53" s="82"/>
      <c r="T53" s="78"/>
      <c r="U53" s="78"/>
      <c r="V53" s="78"/>
      <c r="W53" s="78"/>
      <c r="X53" s="78"/>
      <c r="Y53" s="78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83"/>
      <c r="CZ53" s="83"/>
      <c r="DA53" s="83"/>
      <c r="DB53" s="83"/>
      <c r="DC53" s="83"/>
      <c r="DD53" s="83"/>
      <c r="DE53" s="83"/>
      <c r="DF53" s="83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3"/>
      <c r="DV53" s="83"/>
      <c r="DW53" s="83"/>
      <c r="DX53" s="83"/>
      <c r="DY53" s="83"/>
      <c r="DZ53" s="83"/>
      <c r="EA53" s="83"/>
      <c r="EB53" s="83"/>
      <c r="EC53" s="83"/>
      <c r="ED53" s="83"/>
      <c r="EE53" s="83"/>
      <c r="EF53" s="83"/>
      <c r="EG53" s="83"/>
      <c r="EH53" s="83"/>
      <c r="EI53" s="83"/>
      <c r="EJ53" s="83"/>
      <c r="EK53" s="83"/>
      <c r="EL53" s="83"/>
      <c r="EM53" s="83"/>
      <c r="EN53" s="83"/>
      <c r="EO53" s="83"/>
      <c r="EP53" s="83"/>
      <c r="EQ53" s="83"/>
      <c r="ER53" s="83"/>
      <c r="ES53" s="83"/>
      <c r="ET53" s="83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3"/>
      <c r="FJ53" s="83"/>
      <c r="FK53" s="83"/>
      <c r="FL53" s="83"/>
      <c r="FM53" s="83"/>
      <c r="FN53" s="83"/>
      <c r="FO53" s="83"/>
      <c r="FP53" s="83"/>
      <c r="FQ53" s="83"/>
      <c r="FR53" s="83"/>
      <c r="FS53" s="83"/>
      <c r="FT53" s="83"/>
      <c r="FU53" s="83"/>
      <c r="FV53" s="83"/>
      <c r="FW53" s="83"/>
      <c r="FX53" s="83"/>
      <c r="FY53" s="83"/>
      <c r="FZ53" s="83"/>
      <c r="GA53" s="83"/>
      <c r="GB53" s="83"/>
      <c r="GC53" s="83"/>
      <c r="GD53" s="83"/>
      <c r="GE53" s="83"/>
      <c r="GF53" s="83"/>
      <c r="GG53" s="83"/>
      <c r="GH53" s="83"/>
      <c r="GI53" s="83"/>
      <c r="GJ53" s="83"/>
      <c r="GK53" s="83"/>
      <c r="GL53" s="83"/>
      <c r="GM53" s="83"/>
      <c r="GN53" s="83"/>
      <c r="GO53" s="83"/>
      <c r="GP53" s="83"/>
      <c r="GQ53" s="83"/>
      <c r="GR53" s="83"/>
      <c r="GS53" s="83"/>
      <c r="GT53" s="83"/>
      <c r="GU53" s="83"/>
      <c r="GV53" s="83"/>
      <c r="GW53" s="83"/>
      <c r="GX53" s="83"/>
      <c r="GY53" s="83"/>
      <c r="GZ53" s="83"/>
      <c r="HA53" s="83"/>
      <c r="HB53" s="83"/>
      <c r="HC53" s="83"/>
      <c r="HD53" s="83"/>
      <c r="HE53" s="83"/>
      <c r="HF53" s="83"/>
      <c r="HG53" s="83"/>
      <c r="HH53" s="83"/>
      <c r="HI53" s="83"/>
      <c r="HJ53" s="83"/>
      <c r="HK53" s="83"/>
      <c r="HL53" s="83"/>
      <c r="HM53" s="83"/>
      <c r="HN53" s="83"/>
      <c r="HO53" s="83"/>
      <c r="HP53" s="83"/>
      <c r="HQ53" s="83"/>
      <c r="HR53" s="83"/>
      <c r="HS53" s="83"/>
      <c r="HT53" s="83"/>
      <c r="HU53" s="83"/>
      <c r="HV53" s="83"/>
      <c r="HW53" s="83"/>
      <c r="HX53" s="83"/>
      <c r="HY53" s="83"/>
      <c r="HZ53" s="83"/>
      <c r="IA53" s="83"/>
      <c r="IB53" s="83"/>
      <c r="IC53" s="83"/>
      <c r="ID53" s="83"/>
      <c r="IE53" s="83"/>
      <c r="IF53" s="83"/>
      <c r="IG53" s="83"/>
      <c r="IH53" s="83"/>
      <c r="II53" s="83"/>
      <c r="IJ53" s="83"/>
      <c r="IK53" s="83"/>
      <c r="IL53" s="83"/>
      <c r="IM53" s="83"/>
      <c r="IN53" s="83"/>
      <c r="IO53" s="83"/>
      <c r="IP53" s="83"/>
      <c r="IQ53" s="83"/>
      <c r="IR53" s="83"/>
      <c r="IS53" s="83"/>
      <c r="IT53" s="83"/>
      <c r="IU53" s="83"/>
      <c r="IV53" s="83"/>
      <c r="IW53" s="83"/>
      <c r="IX53" s="83"/>
      <c r="IY53" s="83"/>
      <c r="IZ53" s="83"/>
      <c r="JA53" s="83"/>
      <c r="JB53" s="83"/>
      <c r="JC53" s="83"/>
      <c r="JD53" s="83"/>
      <c r="JE53" s="83"/>
      <c r="JF53" s="83"/>
      <c r="JG53" s="83"/>
      <c r="JH53" s="83"/>
      <c r="JI53" s="83"/>
      <c r="JJ53" s="83"/>
      <c r="JK53" s="83"/>
      <c r="JL53" s="83"/>
      <c r="JM53" s="83"/>
      <c r="JN53" s="83"/>
      <c r="JO53" s="83"/>
      <c r="JP53" s="83"/>
      <c r="JQ53" s="83"/>
      <c r="JR53" s="83"/>
      <c r="JS53" s="83"/>
      <c r="JT53" s="83"/>
      <c r="JU53" s="83"/>
      <c r="JV53" s="83"/>
      <c r="JW53" s="83"/>
      <c r="JX53" s="83"/>
      <c r="JY53" s="83"/>
      <c r="JZ53" s="83"/>
      <c r="KA53" s="83"/>
      <c r="KB53" s="83"/>
      <c r="KC53" s="83"/>
      <c r="KD53" s="83"/>
      <c r="KE53" s="83"/>
      <c r="KF53" s="83"/>
      <c r="KG53" s="83"/>
      <c r="KH53" s="83"/>
      <c r="KI53" s="83"/>
      <c r="KJ53" s="83"/>
      <c r="KK53" s="83"/>
      <c r="KL53" s="83"/>
      <c r="KM53" s="83"/>
      <c r="KN53" s="83"/>
      <c r="KO53" s="83"/>
      <c r="KP53" s="83"/>
      <c r="KQ53" s="83"/>
      <c r="KR53" s="83"/>
      <c r="KS53" s="83"/>
      <c r="KT53" s="83"/>
      <c r="KU53" s="83"/>
      <c r="KV53" s="83"/>
      <c r="KW53" s="83"/>
      <c r="KX53" s="83"/>
      <c r="KY53" s="83"/>
      <c r="KZ53" s="83"/>
      <c r="LA53" s="83"/>
      <c r="LB53" s="83"/>
      <c r="LC53" s="83"/>
      <c r="LD53" s="83"/>
      <c r="LE53" s="83"/>
      <c r="LF53" s="83"/>
      <c r="LG53" s="83"/>
      <c r="LH53" s="83"/>
      <c r="LI53" s="83"/>
      <c r="LJ53" s="83"/>
      <c r="LK53" s="83"/>
      <c r="LL53" s="83"/>
      <c r="LM53" s="83"/>
      <c r="LN53" s="83"/>
      <c r="LO53" s="83"/>
      <c r="LP53" s="83"/>
      <c r="LQ53" s="83"/>
      <c r="LR53" s="83"/>
      <c r="LS53" s="83"/>
      <c r="LT53" s="83"/>
      <c r="LU53" s="83"/>
      <c r="LV53" s="83"/>
      <c r="LW53" s="83"/>
      <c r="LX53" s="83"/>
      <c r="LY53" s="83"/>
      <c r="LZ53" s="83"/>
      <c r="MA53" s="83"/>
      <c r="MB53" s="83"/>
      <c r="MC53" s="83"/>
      <c r="MD53" s="83"/>
      <c r="ME53" s="83"/>
      <c r="MF53" s="83"/>
      <c r="MG53" s="83"/>
      <c r="MH53" s="83"/>
      <c r="MI53" s="83"/>
      <c r="MJ53" s="83"/>
      <c r="MK53" s="83"/>
      <c r="ML53" s="83"/>
      <c r="MM53" s="83"/>
      <c r="MN53" s="83"/>
      <c r="MO53" s="83"/>
      <c r="MP53" s="83"/>
      <c r="MQ53" s="83"/>
      <c r="MR53" s="83"/>
      <c r="MS53" s="83"/>
      <c r="MT53" s="83"/>
      <c r="MU53" s="83"/>
      <c r="MV53" s="83"/>
      <c r="MW53" s="83"/>
      <c r="MX53" s="83"/>
      <c r="MY53" s="83"/>
      <c r="MZ53" s="83"/>
      <c r="NA53" s="83"/>
      <c r="NB53" s="83"/>
      <c r="NC53" s="83"/>
      <c r="ND53" s="83"/>
      <c r="NE53" s="83"/>
      <c r="NF53" s="83"/>
      <c r="NG53" s="83"/>
      <c r="NH53" s="83"/>
      <c r="NI53" s="83"/>
      <c r="NJ53" s="83"/>
      <c r="NK53" s="83"/>
      <c r="NL53" s="83"/>
      <c r="NM53" s="83"/>
      <c r="NN53" s="83"/>
      <c r="NO53" s="83"/>
      <c r="NP53" s="83"/>
      <c r="NQ53" s="83"/>
      <c r="NR53" s="83"/>
      <c r="NS53" s="83"/>
      <c r="NT53" s="83"/>
      <c r="NU53" s="83"/>
      <c r="NV53" s="83"/>
      <c r="NW53" s="83"/>
      <c r="NX53" s="83"/>
      <c r="NY53" s="83"/>
      <c r="NZ53" s="83"/>
      <c r="OA53" s="83"/>
      <c r="OB53" s="83"/>
      <c r="OC53" s="83"/>
      <c r="OD53" s="83"/>
      <c r="OE53" s="83"/>
      <c r="OF53" s="83"/>
      <c r="OG53" s="83"/>
      <c r="OH53" s="83"/>
      <c r="OI53" s="83"/>
      <c r="OJ53" s="83"/>
      <c r="OK53" s="83"/>
      <c r="OL53" s="83"/>
      <c r="OM53" s="83"/>
      <c r="ON53" s="83"/>
      <c r="OO53" s="83"/>
      <c r="OP53" s="83"/>
      <c r="OQ53" s="83"/>
      <c r="OR53" s="83"/>
      <c r="OS53" s="83"/>
      <c r="OT53" s="83"/>
      <c r="OU53" s="83"/>
      <c r="OV53" s="83"/>
      <c r="OW53" s="83"/>
      <c r="OX53" s="83"/>
      <c r="OY53" s="83"/>
      <c r="OZ53" s="83"/>
      <c r="PA53" s="83"/>
      <c r="PB53" s="83"/>
      <c r="PC53" s="83"/>
      <c r="PD53" s="83"/>
      <c r="PE53" s="83"/>
      <c r="PF53" s="83"/>
      <c r="PG53" s="83"/>
      <c r="PH53" s="83"/>
      <c r="PI53" s="83"/>
      <c r="PJ53" s="83"/>
      <c r="PK53" s="83"/>
      <c r="PL53" s="83"/>
      <c r="PM53" s="83"/>
      <c r="PN53" s="83"/>
      <c r="PO53" s="83"/>
      <c r="PP53" s="83"/>
      <c r="PQ53" s="83"/>
      <c r="PR53" s="83"/>
      <c r="PS53" s="83"/>
      <c r="PT53" s="83"/>
      <c r="PU53" s="83"/>
      <c r="PV53" s="83"/>
      <c r="PW53" s="83"/>
      <c r="PX53" s="83"/>
      <c r="PY53" s="83"/>
      <c r="PZ53" s="83"/>
      <c r="QA53" s="83"/>
      <c r="QB53" s="83"/>
      <c r="QC53" s="83"/>
      <c r="QD53" s="83"/>
      <c r="QE53" s="83"/>
      <c r="QF53" s="83"/>
      <c r="QG53" s="83"/>
      <c r="QH53" s="83"/>
      <c r="QI53" s="83"/>
      <c r="QJ53" s="83"/>
      <c r="QK53" s="83"/>
      <c r="QL53" s="83"/>
      <c r="QM53" s="83"/>
      <c r="QN53" s="83"/>
      <c r="QO53" s="83"/>
      <c r="QP53" s="83"/>
      <c r="QQ53" s="83"/>
      <c r="QR53" s="83"/>
      <c r="QS53" s="83"/>
      <c r="QT53" s="83"/>
      <c r="QU53" s="83"/>
      <c r="QV53" s="83"/>
      <c r="QW53" s="83"/>
      <c r="QX53" s="83"/>
      <c r="QY53" s="83"/>
      <c r="QZ53" s="83"/>
      <c r="RA53" s="83"/>
      <c r="RB53" s="83"/>
      <c r="RC53" s="83"/>
      <c r="RD53" s="83"/>
      <c r="RE53" s="83"/>
      <c r="RF53" s="83"/>
      <c r="RG53" s="83"/>
      <c r="RH53" s="83"/>
      <c r="RI53" s="83"/>
      <c r="RJ53" s="83"/>
      <c r="RK53" s="83"/>
      <c r="RL53" s="83"/>
      <c r="RM53" s="83"/>
      <c r="RN53" s="83"/>
      <c r="RO53" s="83"/>
      <c r="RP53" s="83"/>
      <c r="RQ53" s="83"/>
      <c r="RR53" s="83"/>
      <c r="RS53" s="83"/>
      <c r="RT53" s="83"/>
      <c r="RU53" s="83"/>
      <c r="RV53" s="83"/>
      <c r="RW53" s="83"/>
      <c r="RX53" s="83"/>
      <c r="RY53" s="83"/>
      <c r="RZ53" s="83"/>
      <c r="SA53" s="83"/>
      <c r="SB53" s="83"/>
      <c r="SC53" s="83"/>
      <c r="SD53" s="83"/>
      <c r="SE53" s="83"/>
      <c r="SF53" s="83"/>
      <c r="SG53" s="83"/>
      <c r="SH53" s="83"/>
      <c r="SI53" s="83"/>
      <c r="SJ53" s="83"/>
      <c r="SK53" s="83"/>
      <c r="SL53" s="83"/>
      <c r="SM53" s="83"/>
      <c r="SN53" s="83"/>
      <c r="SO53" s="83"/>
      <c r="SP53" s="83"/>
      <c r="SQ53" s="83"/>
      <c r="SR53" s="83"/>
      <c r="SS53" s="83"/>
      <c r="ST53" s="83"/>
      <c r="SU53" s="83"/>
      <c r="SV53" s="83"/>
      <c r="SW53" s="83"/>
      <c r="SX53" s="83"/>
      <c r="SY53" s="83"/>
      <c r="SZ53" s="83"/>
      <c r="TA53" s="83"/>
      <c r="TB53" s="83"/>
      <c r="TC53" s="83"/>
      <c r="TD53" s="83"/>
      <c r="TE53" s="83"/>
      <c r="TF53" s="83"/>
      <c r="TG53" s="83"/>
      <c r="TH53" s="83"/>
      <c r="TI53" s="83"/>
      <c r="TJ53" s="83"/>
      <c r="TK53" s="83"/>
      <c r="TL53" s="83"/>
      <c r="TM53" s="83"/>
      <c r="TN53" s="83"/>
      <c r="TO53" s="83"/>
      <c r="TP53" s="83"/>
      <c r="TQ53" s="83"/>
      <c r="TR53" s="83"/>
      <c r="TS53" s="83"/>
      <c r="TT53" s="83"/>
      <c r="TU53" s="83"/>
      <c r="TV53" s="83"/>
      <c r="TW53" s="83"/>
      <c r="TX53" s="83"/>
      <c r="TY53" s="83"/>
      <c r="TZ53" s="83"/>
      <c r="UA53" s="83"/>
      <c r="UB53" s="83"/>
      <c r="UC53" s="83"/>
      <c r="UD53" s="83"/>
      <c r="UE53" s="83"/>
      <c r="UF53" s="83"/>
      <c r="UG53" s="83"/>
      <c r="UH53" s="83"/>
      <c r="UI53" s="83"/>
      <c r="UJ53" s="83"/>
      <c r="UK53" s="83"/>
      <c r="UL53" s="83"/>
      <c r="UM53" s="83"/>
      <c r="UN53" s="83"/>
      <c r="UO53" s="83"/>
      <c r="UP53" s="83"/>
      <c r="UQ53" s="83"/>
      <c r="UR53" s="83"/>
      <c r="US53" s="83"/>
      <c r="UT53" s="83"/>
      <c r="UU53" s="83"/>
      <c r="UV53" s="83"/>
      <c r="UW53" s="83"/>
      <c r="UX53" s="83"/>
      <c r="UY53" s="83"/>
      <c r="UZ53" s="83"/>
      <c r="VA53" s="83"/>
      <c r="VB53" s="83"/>
      <c r="VC53" s="83"/>
      <c r="VD53" s="83"/>
      <c r="VE53" s="83"/>
      <c r="VF53" s="83"/>
      <c r="VG53" s="83"/>
      <c r="VH53" s="83"/>
      <c r="VI53" s="83"/>
      <c r="VJ53" s="83"/>
      <c r="VK53" s="83"/>
      <c r="VL53" s="83"/>
      <c r="VM53" s="83"/>
      <c r="VN53" s="83"/>
      <c r="VO53" s="83"/>
      <c r="VP53" s="83"/>
      <c r="VQ53" s="83"/>
      <c r="VR53" s="83"/>
      <c r="VS53" s="83"/>
      <c r="VT53" s="83"/>
      <c r="VU53" s="83"/>
      <c r="VV53" s="83"/>
      <c r="VW53" s="83"/>
      <c r="VX53" s="83"/>
      <c r="VY53" s="83"/>
      <c r="VZ53" s="83"/>
      <c r="WA53" s="83"/>
      <c r="WB53" s="83"/>
      <c r="WC53" s="83"/>
      <c r="WD53" s="83"/>
      <c r="WE53" s="83"/>
      <c r="WF53" s="83"/>
      <c r="WG53" s="83"/>
      <c r="WH53" s="83"/>
      <c r="WI53" s="83"/>
      <c r="WJ53" s="83"/>
      <c r="WK53" s="83"/>
      <c r="WL53" s="83"/>
      <c r="WM53" s="83"/>
      <c r="WN53" s="83"/>
      <c r="WO53" s="83"/>
      <c r="WP53" s="83"/>
      <c r="WQ53" s="83"/>
      <c r="WR53" s="83"/>
      <c r="WS53" s="83"/>
      <c r="WT53" s="83"/>
      <c r="WU53" s="83"/>
      <c r="WV53" s="83"/>
      <c r="WW53" s="83"/>
      <c r="WX53" s="83"/>
      <c r="WY53" s="83"/>
      <c r="WZ53" s="83"/>
      <c r="XA53" s="83"/>
      <c r="XB53" s="83"/>
      <c r="XC53" s="83"/>
      <c r="XD53" s="83"/>
      <c r="XE53" s="83"/>
      <c r="XF53" s="83"/>
      <c r="XG53" s="83"/>
      <c r="XH53" s="83"/>
      <c r="XI53" s="83"/>
      <c r="XJ53" s="83"/>
      <c r="XK53" s="83"/>
      <c r="XL53" s="83"/>
      <c r="XM53" s="83"/>
      <c r="XN53" s="83"/>
      <c r="XO53" s="83"/>
      <c r="XP53" s="83"/>
      <c r="XQ53" s="83"/>
      <c r="XR53" s="83"/>
      <c r="XS53" s="83"/>
      <c r="XT53" s="83"/>
      <c r="XU53" s="83"/>
      <c r="XV53" s="83"/>
      <c r="XW53" s="83"/>
      <c r="XX53" s="83"/>
      <c r="XY53" s="83"/>
      <c r="XZ53" s="83"/>
      <c r="YA53" s="83"/>
      <c r="YB53" s="83"/>
      <c r="YC53" s="83"/>
      <c r="YD53" s="83"/>
      <c r="YE53" s="83"/>
      <c r="YF53" s="83"/>
      <c r="YG53" s="83"/>
      <c r="YH53" s="83"/>
      <c r="YI53" s="83"/>
      <c r="YJ53" s="83"/>
      <c r="YK53" s="83"/>
      <c r="YL53" s="83"/>
      <c r="YM53" s="83"/>
      <c r="YN53" s="83"/>
      <c r="YO53" s="83"/>
      <c r="YP53" s="83"/>
      <c r="YQ53" s="83"/>
      <c r="YR53" s="83"/>
      <c r="YS53" s="83"/>
      <c r="YT53" s="83"/>
      <c r="YU53" s="83"/>
      <c r="YV53" s="83"/>
      <c r="YW53" s="83"/>
      <c r="YX53" s="83"/>
      <c r="YY53" s="83"/>
      <c r="YZ53" s="83"/>
      <c r="ZA53" s="83"/>
      <c r="ZB53" s="83"/>
      <c r="ZC53" s="83"/>
      <c r="ZD53" s="83"/>
      <c r="ZE53" s="83"/>
      <c r="ZF53" s="83"/>
      <c r="ZG53" s="83"/>
      <c r="ZH53" s="83"/>
      <c r="ZI53" s="83"/>
      <c r="ZJ53" s="83"/>
      <c r="ZK53" s="83"/>
      <c r="ZL53" s="83"/>
      <c r="ZM53" s="83"/>
      <c r="ZN53" s="83"/>
      <c r="ZO53" s="83"/>
      <c r="ZP53" s="83"/>
      <c r="ZQ53" s="83"/>
      <c r="ZR53" s="83"/>
      <c r="ZS53" s="83"/>
      <c r="ZT53" s="83"/>
      <c r="ZU53" s="83"/>
      <c r="ZV53" s="83"/>
      <c r="ZW53" s="83"/>
      <c r="ZX53" s="83"/>
      <c r="ZY53" s="83"/>
      <c r="ZZ53" s="83"/>
      <c r="AAA53" s="83"/>
      <c r="AAB53" s="83"/>
      <c r="AAC53" s="83"/>
      <c r="AAD53" s="83"/>
      <c r="AAE53" s="83"/>
      <c r="AAF53" s="83"/>
      <c r="AAG53" s="83"/>
      <c r="AAH53" s="83"/>
      <c r="AAI53" s="83"/>
      <c r="AAJ53" s="83"/>
      <c r="AAK53" s="83"/>
      <c r="AAL53" s="83"/>
      <c r="AAM53" s="83"/>
      <c r="AAN53" s="83"/>
      <c r="AAO53" s="83"/>
      <c r="AAP53" s="83"/>
      <c r="AAQ53" s="83"/>
      <c r="AAR53" s="83"/>
      <c r="AAS53" s="83"/>
      <c r="AAT53" s="83"/>
      <c r="AAU53" s="83"/>
      <c r="AAV53" s="83"/>
      <c r="AAW53" s="83"/>
      <c r="AAX53" s="83"/>
      <c r="AAY53" s="83"/>
      <c r="AAZ53" s="83"/>
      <c r="ABA53" s="83"/>
      <c r="ABB53" s="83"/>
      <c r="ABC53" s="83"/>
      <c r="ABD53" s="83"/>
      <c r="ABE53" s="83"/>
      <c r="ABF53" s="83"/>
      <c r="ABG53" s="83"/>
      <c r="ABH53" s="83"/>
      <c r="ABI53" s="83"/>
      <c r="ABJ53" s="83"/>
      <c r="ABK53" s="83"/>
      <c r="ABL53" s="83"/>
      <c r="ABM53" s="83"/>
      <c r="ABN53" s="83"/>
      <c r="ABO53" s="83"/>
      <c r="ABP53" s="83"/>
      <c r="ABQ53" s="83"/>
      <c r="ABR53" s="83"/>
      <c r="ABS53" s="83"/>
      <c r="ABT53" s="83"/>
      <c r="ABU53" s="83"/>
      <c r="ABV53" s="83"/>
      <c r="ABW53" s="83"/>
      <c r="ABX53" s="83"/>
      <c r="ABY53" s="83"/>
      <c r="ABZ53" s="83"/>
      <c r="ACA53" s="83"/>
      <c r="ACB53" s="83"/>
      <c r="ACC53" s="83"/>
      <c r="ACD53" s="83"/>
      <c r="ACE53" s="83"/>
      <c r="ACF53" s="83"/>
      <c r="ACG53" s="83"/>
      <c r="ACH53" s="83"/>
      <c r="ACI53" s="83"/>
      <c r="ACJ53" s="83"/>
      <c r="ACK53" s="83"/>
      <c r="ACL53" s="83"/>
      <c r="ACM53" s="83"/>
      <c r="ACN53" s="83"/>
      <c r="ACO53" s="83"/>
      <c r="ACP53" s="83"/>
      <c r="ACQ53" s="83"/>
      <c r="ACR53" s="83"/>
      <c r="ACS53" s="83"/>
      <c r="ACT53" s="83"/>
      <c r="ACU53" s="83"/>
      <c r="ACV53" s="83"/>
      <c r="ACW53" s="83"/>
      <c r="ACX53" s="83"/>
      <c r="ACY53" s="83"/>
      <c r="ACZ53" s="83"/>
      <c r="ADA53" s="83"/>
      <c r="ADB53" s="83"/>
      <c r="ADC53" s="83"/>
      <c r="ADD53" s="83"/>
      <c r="ADE53" s="83"/>
      <c r="ADF53" s="83"/>
      <c r="ADG53" s="83"/>
      <c r="ADH53" s="83"/>
      <c r="ADI53" s="83"/>
      <c r="ADJ53" s="83"/>
      <c r="ADK53" s="83"/>
      <c r="ADL53" s="83"/>
      <c r="ADM53" s="83"/>
      <c r="ADN53" s="83"/>
      <c r="ADO53" s="83"/>
      <c r="ADP53" s="83"/>
      <c r="ADQ53" s="83"/>
      <c r="ADR53" s="83"/>
      <c r="ADS53" s="83"/>
      <c r="ADT53" s="83"/>
      <c r="ADU53" s="83"/>
      <c r="ADV53" s="83"/>
      <c r="ADW53" s="83"/>
      <c r="ADX53" s="83"/>
      <c r="ADY53" s="83"/>
      <c r="ADZ53" s="83"/>
      <c r="AEA53" s="83"/>
      <c r="AEB53" s="83"/>
      <c r="AEC53" s="83"/>
      <c r="AED53" s="83"/>
      <c r="AEE53" s="83"/>
      <c r="AEF53" s="83"/>
      <c r="AEG53" s="83"/>
      <c r="AEH53" s="83"/>
      <c r="AEI53" s="83"/>
      <c r="AEJ53" s="83"/>
      <c r="AEK53" s="83"/>
      <c r="AEL53" s="83"/>
      <c r="AEM53" s="83"/>
      <c r="AEN53" s="83"/>
      <c r="AEO53" s="83"/>
      <c r="AEP53" s="83"/>
      <c r="AEQ53" s="83"/>
      <c r="AER53" s="83"/>
      <c r="AES53" s="83"/>
      <c r="AET53" s="83"/>
      <c r="AEU53" s="83"/>
      <c r="AEV53" s="83"/>
      <c r="AEW53" s="83"/>
      <c r="AEX53" s="83"/>
      <c r="AEY53" s="83"/>
      <c r="AEZ53" s="83"/>
      <c r="AFA53" s="83"/>
      <c r="AFB53" s="83"/>
      <c r="AFC53" s="83"/>
      <c r="AFD53" s="83"/>
      <c r="AFE53" s="83"/>
      <c r="AFF53" s="83"/>
      <c r="AFG53" s="83"/>
      <c r="AFH53" s="83"/>
      <c r="AFI53" s="83"/>
      <c r="AFJ53" s="83"/>
      <c r="AFK53" s="83"/>
      <c r="AFL53" s="83"/>
      <c r="AFM53" s="83"/>
      <c r="AFN53" s="83"/>
      <c r="AFO53" s="83"/>
      <c r="AFP53" s="83"/>
      <c r="AFQ53" s="83"/>
      <c r="AFR53" s="83"/>
      <c r="AFS53" s="83"/>
      <c r="AFT53" s="83"/>
      <c r="AFU53" s="83"/>
      <c r="AFV53" s="83"/>
      <c r="AFW53" s="83"/>
      <c r="AFX53" s="83"/>
      <c r="AFY53" s="83"/>
      <c r="AFZ53" s="83"/>
      <c r="AGA53" s="83"/>
      <c r="AGB53" s="83"/>
      <c r="AGC53" s="83"/>
      <c r="AGD53" s="83"/>
      <c r="AGE53" s="83"/>
      <c r="AGF53" s="83"/>
      <c r="AGG53" s="83"/>
      <c r="AGH53" s="83"/>
      <c r="AGI53" s="83"/>
      <c r="AGJ53" s="83"/>
      <c r="AGK53" s="83"/>
      <c r="AGL53" s="83"/>
      <c r="AGM53" s="83"/>
      <c r="AGN53" s="83"/>
      <c r="AGO53" s="83"/>
      <c r="AGP53" s="83"/>
      <c r="AGQ53" s="83"/>
      <c r="AGR53" s="83"/>
      <c r="AGS53" s="83"/>
      <c r="AGT53" s="83"/>
      <c r="AGU53" s="83"/>
      <c r="AGV53" s="83"/>
      <c r="AGW53" s="83"/>
      <c r="AGX53" s="83"/>
      <c r="AGY53" s="83"/>
      <c r="AGZ53" s="83"/>
      <c r="AHA53" s="83"/>
      <c r="AHB53" s="83"/>
      <c r="AHC53" s="83"/>
      <c r="AHD53" s="83"/>
      <c r="AHE53" s="83"/>
      <c r="AHF53" s="83"/>
      <c r="AHG53" s="83"/>
      <c r="AHH53" s="83"/>
      <c r="AHI53" s="83"/>
      <c r="AHJ53" s="83"/>
      <c r="AHK53" s="83"/>
      <c r="AHL53" s="83"/>
      <c r="AHM53" s="83"/>
      <c r="AHN53" s="83"/>
      <c r="AHO53" s="83"/>
      <c r="AHP53" s="83"/>
      <c r="AHQ53" s="83"/>
      <c r="AHR53" s="83"/>
      <c r="AHS53" s="83"/>
      <c r="AHT53" s="83"/>
      <c r="AHU53" s="83"/>
      <c r="AHV53" s="83"/>
      <c r="AHW53" s="83"/>
      <c r="AHX53" s="83"/>
      <c r="AHY53" s="83"/>
      <c r="AHZ53" s="83"/>
      <c r="AIA53" s="83"/>
      <c r="AIB53" s="83"/>
      <c r="AIC53" s="83"/>
      <c r="AID53" s="83"/>
      <c r="AIE53" s="83"/>
      <c r="AIF53" s="83"/>
      <c r="AIG53" s="83"/>
      <c r="AIH53" s="83"/>
      <c r="AII53" s="83"/>
      <c r="AIJ53" s="83"/>
      <c r="AIK53" s="83"/>
      <c r="AIL53" s="83"/>
      <c r="AIM53" s="83"/>
      <c r="AIN53" s="83"/>
      <c r="AIO53" s="83"/>
      <c r="AIP53" s="83"/>
      <c r="AIQ53" s="83"/>
      <c r="AIR53" s="83"/>
      <c r="AIS53" s="83"/>
      <c r="AIT53" s="83"/>
      <c r="AIU53" s="83"/>
      <c r="AIV53" s="83"/>
      <c r="AIW53" s="83"/>
      <c r="AIX53" s="83"/>
      <c r="AIY53" s="83"/>
      <c r="AIZ53" s="83"/>
      <c r="AJA53" s="83"/>
      <c r="AJB53" s="83"/>
      <c r="AJC53" s="83"/>
      <c r="AJD53" s="83"/>
      <c r="AJE53" s="83"/>
      <c r="AJF53" s="83"/>
      <c r="AJG53" s="83"/>
      <c r="AJH53" s="83"/>
      <c r="AJI53" s="83"/>
      <c r="AJJ53" s="83"/>
      <c r="AJK53" s="83"/>
      <c r="AJL53" s="83"/>
      <c r="AJM53" s="83"/>
      <c r="AJN53" s="83"/>
      <c r="AJO53" s="83"/>
      <c r="AJP53" s="83"/>
      <c r="AJQ53" s="83"/>
      <c r="AJR53" s="83"/>
      <c r="AJS53" s="83"/>
      <c r="AJT53" s="83"/>
      <c r="AJU53" s="83"/>
      <c r="AJV53" s="83"/>
      <c r="AJW53" s="83"/>
      <c r="AJX53" s="83"/>
      <c r="AJY53" s="83"/>
      <c r="AJZ53" s="83"/>
      <c r="AKA53" s="83"/>
      <c r="AKB53" s="83"/>
      <c r="AKC53" s="83"/>
      <c r="AKD53" s="83"/>
      <c r="AKE53" s="83"/>
      <c r="AKF53" s="83"/>
      <c r="AKG53" s="83"/>
      <c r="AKH53" s="83"/>
      <c r="AKI53" s="83"/>
      <c r="AKJ53" s="83"/>
      <c r="AKK53" s="83"/>
      <c r="AKL53" s="83"/>
      <c r="AKM53" s="83"/>
      <c r="AKN53" s="83"/>
      <c r="AKO53" s="83"/>
      <c r="AKP53" s="83"/>
      <c r="AKQ53" s="83"/>
      <c r="AKR53" s="83"/>
      <c r="AKS53" s="83"/>
      <c r="AKT53" s="83"/>
      <c r="AKU53" s="83"/>
      <c r="AKV53" s="83"/>
      <c r="AKW53" s="83"/>
      <c r="AKX53" s="83"/>
      <c r="AKY53" s="83"/>
      <c r="AKZ53" s="83"/>
      <c r="ALA53" s="83"/>
      <c r="ALB53" s="83"/>
      <c r="ALC53" s="83"/>
      <c r="ALD53" s="83"/>
      <c r="ALE53" s="83"/>
      <c r="ALF53" s="83"/>
      <c r="ALG53" s="83"/>
      <c r="ALH53" s="83"/>
      <c r="ALI53" s="83"/>
      <c r="ALJ53" s="83"/>
      <c r="ALK53" s="83"/>
      <c r="ALL53" s="83"/>
      <c r="ALM53" s="83"/>
      <c r="ALN53" s="83"/>
      <c r="ALO53" s="83"/>
      <c r="ALP53" s="83"/>
      <c r="ALQ53" s="83"/>
      <c r="ALR53" s="83"/>
      <c r="ALS53" s="83"/>
      <c r="ALT53" s="83"/>
      <c r="ALU53" s="83"/>
      <c r="ALV53" s="83"/>
      <c r="ALW53" s="83"/>
      <c r="ALX53" s="83"/>
      <c r="ALY53" s="83"/>
      <c r="ALZ53" s="83"/>
      <c r="AMA53" s="83"/>
      <c r="AMB53" s="83"/>
      <c r="AMC53" s="83"/>
      <c r="AMD53" s="83"/>
    </row>
    <row r="54" spans="1:1018" x14ac:dyDescent="0.2">
      <c r="A54" s="29" t="s">
        <v>138</v>
      </c>
      <c r="B54" s="56" t="s">
        <v>339</v>
      </c>
      <c r="C54" s="54"/>
      <c r="D54" s="54"/>
      <c r="F54" s="54"/>
      <c r="H54" s="54"/>
      <c r="I54" s="54"/>
      <c r="J54" s="54"/>
      <c r="K54" s="47">
        <v>1</v>
      </c>
      <c r="L54" s="55"/>
      <c r="N54" s="47">
        <v>2</v>
      </c>
      <c r="Q54" s="78">
        <v>6</v>
      </c>
      <c r="R54" s="78"/>
    </row>
    <row r="55" spans="1:1018" x14ac:dyDescent="0.2">
      <c r="A55" s="29" t="s">
        <v>12</v>
      </c>
      <c r="B55" s="56" t="s">
        <v>718</v>
      </c>
      <c r="C55" s="54"/>
      <c r="D55" s="54"/>
      <c r="F55" s="54"/>
      <c r="H55" s="54"/>
      <c r="I55" s="54"/>
      <c r="J55" s="54"/>
      <c r="K55" s="47">
        <v>1</v>
      </c>
      <c r="L55" s="55"/>
      <c r="Q55" s="78">
        <v>2</v>
      </c>
      <c r="R55" s="78"/>
    </row>
    <row r="56" spans="1:1018" x14ac:dyDescent="0.2">
      <c r="A56" s="29" t="s">
        <v>9</v>
      </c>
      <c r="B56" s="56" t="s">
        <v>442</v>
      </c>
      <c r="C56" s="54"/>
      <c r="D56" s="54"/>
      <c r="E56" s="47">
        <v>9</v>
      </c>
      <c r="F56" s="54"/>
      <c r="G56" s="47">
        <v>2</v>
      </c>
      <c r="H56" s="54"/>
      <c r="I56" s="54"/>
      <c r="J56" s="54"/>
      <c r="K56" s="47">
        <v>10</v>
      </c>
      <c r="L56" s="55"/>
      <c r="N56" s="47">
        <v>5</v>
      </c>
      <c r="O56" s="47">
        <v>1</v>
      </c>
      <c r="Q56" s="78">
        <v>4</v>
      </c>
      <c r="R56" s="78"/>
    </row>
    <row r="57" spans="1:1018" x14ac:dyDescent="0.2">
      <c r="A57" s="62" t="s">
        <v>1273</v>
      </c>
      <c r="B57" s="56" t="s">
        <v>880</v>
      </c>
      <c r="C57" s="54"/>
      <c r="D57" s="54"/>
      <c r="F57" s="54"/>
      <c r="H57" s="54"/>
      <c r="I57" s="54"/>
      <c r="J57" s="54"/>
      <c r="L57" s="55"/>
      <c r="Q57" s="78">
        <v>2</v>
      </c>
      <c r="R57" s="78"/>
    </row>
    <row r="58" spans="1:1018" x14ac:dyDescent="0.2">
      <c r="Q58" s="78"/>
      <c r="R58" s="78"/>
    </row>
    <row r="59" spans="1:1018" x14ac:dyDescent="0.2">
      <c r="A59" s="29" t="s">
        <v>477</v>
      </c>
      <c r="B59" s="56" t="s">
        <v>533</v>
      </c>
      <c r="O59" s="47">
        <v>19</v>
      </c>
      <c r="R59" s="47">
        <v>3</v>
      </c>
    </row>
    <row r="60" spans="1:1018" x14ac:dyDescent="0.2">
      <c r="A60" s="29" t="s">
        <v>155</v>
      </c>
      <c r="B60" s="56" t="s">
        <v>892</v>
      </c>
      <c r="O60" s="47">
        <v>9</v>
      </c>
      <c r="R60" s="47">
        <v>1</v>
      </c>
    </row>
    <row r="61" spans="1:1018" x14ac:dyDescent="0.2">
      <c r="A61" s="29" t="s">
        <v>816</v>
      </c>
      <c r="B61" s="56" t="s">
        <v>893</v>
      </c>
      <c r="O61" s="47">
        <v>2</v>
      </c>
      <c r="R61" s="47">
        <v>1</v>
      </c>
    </row>
    <row r="62" spans="1:1018" x14ac:dyDescent="0.2">
      <c r="A62" s="29" t="s">
        <v>247</v>
      </c>
      <c r="B62" s="56" t="s">
        <v>534</v>
      </c>
      <c r="O62" s="47">
        <v>1</v>
      </c>
      <c r="R62" s="47">
        <v>5</v>
      </c>
    </row>
    <row r="63" spans="1:1018" x14ac:dyDescent="0.2">
      <c r="A63" s="29" t="s">
        <v>551</v>
      </c>
      <c r="B63" s="56" t="s">
        <v>894</v>
      </c>
      <c r="O63" s="47">
        <v>1</v>
      </c>
      <c r="R63" s="47">
        <v>1</v>
      </c>
    </row>
    <row r="64" spans="1:1018" x14ac:dyDescent="0.2">
      <c r="A64" s="29" t="s">
        <v>824</v>
      </c>
      <c r="B64" s="56" t="s">
        <v>895</v>
      </c>
      <c r="O64" s="47">
        <v>1</v>
      </c>
    </row>
    <row r="65" spans="1:18" x14ac:dyDescent="0.2">
      <c r="A65" s="29" t="s">
        <v>225</v>
      </c>
      <c r="B65" s="56" t="s">
        <v>473</v>
      </c>
      <c r="C65" s="54"/>
      <c r="D65" s="54"/>
      <c r="E65" s="47">
        <v>1</v>
      </c>
      <c r="F65" s="54"/>
      <c r="H65" s="54"/>
      <c r="I65" s="54"/>
      <c r="J65" s="54"/>
      <c r="L65" s="55"/>
    </row>
    <row r="66" spans="1:18" x14ac:dyDescent="0.2">
      <c r="A66" s="29" t="s">
        <v>292</v>
      </c>
      <c r="B66" s="56" t="s">
        <v>342</v>
      </c>
      <c r="O66" s="47">
        <v>6</v>
      </c>
      <c r="R66" s="47">
        <v>1</v>
      </c>
    </row>
    <row r="67" spans="1:18" x14ac:dyDescent="0.2">
      <c r="A67" s="29" t="s">
        <v>248</v>
      </c>
      <c r="B67" s="56" t="s">
        <v>478</v>
      </c>
      <c r="O67" s="47">
        <v>1</v>
      </c>
      <c r="R67" s="47">
        <v>7</v>
      </c>
    </row>
    <row r="68" spans="1:18" x14ac:dyDescent="0.2">
      <c r="A68" s="29" t="s">
        <v>249</v>
      </c>
      <c r="B68" s="56" t="s">
        <v>630</v>
      </c>
      <c r="O68" s="47">
        <v>4</v>
      </c>
    </row>
    <row r="69" spans="1:18" x14ac:dyDescent="0.2">
      <c r="A69" s="29" t="s">
        <v>287</v>
      </c>
      <c r="B69" s="56" t="s">
        <v>453</v>
      </c>
      <c r="O69" s="47">
        <v>2</v>
      </c>
    </row>
    <row r="70" spans="1:18" x14ac:dyDescent="0.2">
      <c r="A70" s="29" t="s">
        <v>479</v>
      </c>
      <c r="B70" s="56" t="s">
        <v>480</v>
      </c>
      <c r="O70" s="47">
        <v>1</v>
      </c>
      <c r="R70" s="47">
        <v>1</v>
      </c>
    </row>
    <row r="71" spans="1:18" x14ac:dyDescent="0.2">
      <c r="A71" s="29" t="s">
        <v>173</v>
      </c>
      <c r="B71" s="56" t="s">
        <v>343</v>
      </c>
      <c r="O71" s="47">
        <v>5</v>
      </c>
      <c r="R71" s="47">
        <v>13</v>
      </c>
    </row>
    <row r="72" spans="1:18" x14ac:dyDescent="0.2">
      <c r="A72" s="29" t="s">
        <v>264</v>
      </c>
      <c r="B72" s="56" t="s">
        <v>631</v>
      </c>
      <c r="O72" s="47">
        <v>17</v>
      </c>
      <c r="R72" s="47">
        <v>14</v>
      </c>
    </row>
    <row r="73" spans="1:18" x14ac:dyDescent="0.2">
      <c r="A73" s="29" t="s">
        <v>174</v>
      </c>
      <c r="B73" s="56" t="s">
        <v>341</v>
      </c>
      <c r="R73" s="47">
        <v>3</v>
      </c>
    </row>
    <row r="74" spans="1:18" x14ac:dyDescent="0.2">
      <c r="A74" s="29" t="s">
        <v>269</v>
      </c>
      <c r="B74" s="56" t="s">
        <v>452</v>
      </c>
      <c r="O74" s="47">
        <v>16</v>
      </c>
      <c r="R74" s="47">
        <v>6</v>
      </c>
    </row>
    <row r="75" spans="1:18" x14ac:dyDescent="0.2">
      <c r="A75" s="29" t="s">
        <v>539</v>
      </c>
      <c r="B75" s="56" t="s">
        <v>550</v>
      </c>
      <c r="R75" s="47">
        <v>2</v>
      </c>
    </row>
    <row r="76" spans="1:18" x14ac:dyDescent="0.2">
      <c r="A76" s="29" t="s">
        <v>403</v>
      </c>
      <c r="B76" s="56" t="s">
        <v>415</v>
      </c>
      <c r="R76" s="47">
        <v>3</v>
      </c>
    </row>
    <row r="77" spans="1:18" x14ac:dyDescent="0.2">
      <c r="A77" s="29" t="s">
        <v>1235</v>
      </c>
      <c r="B77" s="56" t="s">
        <v>1238</v>
      </c>
      <c r="R77" s="47">
        <v>3</v>
      </c>
    </row>
    <row r="78" spans="1:18" x14ac:dyDescent="0.2">
      <c r="A78" s="29" t="s">
        <v>553</v>
      </c>
      <c r="B78" s="56" t="s">
        <v>628</v>
      </c>
      <c r="O78" s="47">
        <v>1</v>
      </c>
    </row>
    <row r="79" spans="1:18" x14ac:dyDescent="0.2">
      <c r="A79" s="29" t="s">
        <v>825</v>
      </c>
      <c r="B79" s="56" t="s">
        <v>907</v>
      </c>
      <c r="O79" s="47">
        <v>4</v>
      </c>
      <c r="R79" s="47">
        <v>4</v>
      </c>
    </row>
    <row r="80" spans="1:18" x14ac:dyDescent="0.2">
      <c r="A80" s="29" t="s">
        <v>288</v>
      </c>
      <c r="B80" s="56" t="s">
        <v>340</v>
      </c>
      <c r="C80" s="54"/>
      <c r="D80" s="54"/>
      <c r="F80" s="54"/>
      <c r="H80" s="54"/>
      <c r="I80" s="54"/>
      <c r="J80" s="54"/>
      <c r="K80" s="47">
        <v>4</v>
      </c>
      <c r="L80" s="55"/>
      <c r="O80" s="47">
        <v>4</v>
      </c>
      <c r="R80" s="47">
        <v>3</v>
      </c>
    </row>
    <row r="81" spans="1:18" x14ac:dyDescent="0.2">
      <c r="A81" s="29" t="s">
        <v>301</v>
      </c>
      <c r="B81" s="56" t="s">
        <v>451</v>
      </c>
      <c r="C81" s="54"/>
      <c r="D81" s="54"/>
      <c r="F81" s="54"/>
      <c r="H81" s="54"/>
      <c r="I81" s="54"/>
      <c r="J81" s="54"/>
      <c r="K81" s="47">
        <v>1</v>
      </c>
      <c r="L81" s="55"/>
      <c r="O81" s="47">
        <v>1</v>
      </c>
      <c r="Q81" s="47">
        <v>1</v>
      </c>
      <c r="R81" s="47">
        <v>9</v>
      </c>
    </row>
    <row r="82" spans="1:18" x14ac:dyDescent="0.2">
      <c r="A82" s="29" t="s">
        <v>826</v>
      </c>
      <c r="B82" s="56" t="s">
        <v>908</v>
      </c>
      <c r="O82" s="47">
        <v>1</v>
      </c>
    </row>
    <row r="83" spans="1:18" x14ac:dyDescent="0.2">
      <c r="A83" s="29" t="s">
        <v>1178</v>
      </c>
      <c r="B83" s="56" t="s">
        <v>1187</v>
      </c>
      <c r="R83" s="47">
        <v>5</v>
      </c>
    </row>
    <row r="84" spans="1:18" x14ac:dyDescent="0.2">
      <c r="A84" s="29" t="s">
        <v>554</v>
      </c>
      <c r="B84" s="56" t="s">
        <v>918</v>
      </c>
      <c r="O84" s="47">
        <v>11</v>
      </c>
      <c r="R84" s="47">
        <v>1</v>
      </c>
    </row>
    <row r="85" spans="1:18" x14ac:dyDescent="0.2">
      <c r="A85" s="29" t="s">
        <v>293</v>
      </c>
      <c r="B85" s="56" t="s">
        <v>356</v>
      </c>
      <c r="O85" s="47">
        <v>1</v>
      </c>
      <c r="R85" s="47">
        <v>5</v>
      </c>
    </row>
    <row r="86" spans="1:18" x14ac:dyDescent="0.2">
      <c r="A86" s="29" t="s">
        <v>555</v>
      </c>
      <c r="B86" s="56" t="s">
        <v>629</v>
      </c>
      <c r="O86" s="47">
        <v>3</v>
      </c>
      <c r="R86" s="47">
        <v>2</v>
      </c>
    </row>
    <row r="87" spans="1:18" x14ac:dyDescent="0.2">
      <c r="A87" s="29" t="s">
        <v>1012</v>
      </c>
      <c r="B87" s="56" t="s">
        <v>527</v>
      </c>
      <c r="R87" s="47">
        <v>9</v>
      </c>
    </row>
    <row r="88" spans="1:18" x14ac:dyDescent="0.2">
      <c r="A88" s="29" t="s">
        <v>270</v>
      </c>
      <c r="B88" s="56" t="s">
        <v>355</v>
      </c>
      <c r="O88" s="47">
        <v>23</v>
      </c>
      <c r="R88" s="47">
        <v>4</v>
      </c>
    </row>
    <row r="89" spans="1:18" x14ac:dyDescent="0.2">
      <c r="A89" s="29" t="s">
        <v>405</v>
      </c>
      <c r="B89" s="56" t="s">
        <v>417</v>
      </c>
      <c r="O89" s="47">
        <v>2</v>
      </c>
      <c r="R89" s="47">
        <v>4</v>
      </c>
    </row>
    <row r="90" spans="1:18" x14ac:dyDescent="0.2">
      <c r="A90" s="29" t="s">
        <v>741</v>
      </c>
      <c r="B90" s="56" t="s">
        <v>781</v>
      </c>
      <c r="R90" s="47">
        <v>1</v>
      </c>
    </row>
    <row r="91" spans="1:18" x14ac:dyDescent="0.2">
      <c r="A91" s="29" t="s">
        <v>711</v>
      </c>
      <c r="B91" s="56" t="s">
        <v>723</v>
      </c>
      <c r="O91" s="47">
        <v>1</v>
      </c>
    </row>
    <row r="92" spans="1:18" x14ac:dyDescent="0.2">
      <c r="A92" s="29" t="s">
        <v>556</v>
      </c>
      <c r="B92" s="56" t="s">
        <v>626</v>
      </c>
      <c r="O92" s="47">
        <v>2</v>
      </c>
      <c r="R92" s="47">
        <v>1</v>
      </c>
    </row>
    <row r="93" spans="1:18" x14ac:dyDescent="0.2">
      <c r="A93" s="29" t="s">
        <v>244</v>
      </c>
      <c r="B93" s="56" t="s">
        <v>354</v>
      </c>
      <c r="C93" s="54"/>
      <c r="D93" s="54"/>
      <c r="F93" s="54"/>
      <c r="H93" s="54"/>
      <c r="I93" s="54"/>
      <c r="J93" s="54"/>
      <c r="K93" s="47">
        <v>6</v>
      </c>
      <c r="L93" s="55"/>
      <c r="O93" s="47">
        <v>9</v>
      </c>
      <c r="Q93" s="47">
        <v>1</v>
      </c>
      <c r="R93" s="47">
        <v>9</v>
      </c>
    </row>
    <row r="94" spans="1:18" x14ac:dyDescent="0.2">
      <c r="A94" s="29" t="s">
        <v>176</v>
      </c>
      <c r="B94" s="56" t="s">
        <v>353</v>
      </c>
      <c r="C94" s="54"/>
      <c r="D94" s="54"/>
      <c r="F94" s="54"/>
      <c r="H94" s="54"/>
      <c r="I94" s="54"/>
      <c r="J94" s="54"/>
      <c r="L94" s="55"/>
      <c r="O94" s="47">
        <v>7</v>
      </c>
      <c r="R94" s="47">
        <v>8</v>
      </c>
    </row>
    <row r="95" spans="1:18" x14ac:dyDescent="0.2">
      <c r="A95" s="29" t="s">
        <v>294</v>
      </c>
      <c r="B95" s="56" t="s">
        <v>450</v>
      </c>
      <c r="C95" s="54"/>
      <c r="D95" s="54"/>
      <c r="F95" s="54"/>
      <c r="H95" s="54"/>
      <c r="I95" s="54"/>
      <c r="J95" s="54"/>
      <c r="L95" s="55"/>
      <c r="O95" s="47">
        <v>5</v>
      </c>
      <c r="R95" s="47">
        <v>1</v>
      </c>
    </row>
    <row r="96" spans="1:18" x14ac:dyDescent="0.2">
      <c r="A96" s="29" t="s">
        <v>407</v>
      </c>
      <c r="B96" s="56" t="s">
        <v>419</v>
      </c>
      <c r="C96" s="54"/>
      <c r="D96" s="54"/>
      <c r="F96" s="54"/>
      <c r="H96" s="54"/>
      <c r="I96" s="54"/>
      <c r="J96" s="54"/>
      <c r="L96" s="55"/>
      <c r="O96" s="47">
        <v>2</v>
      </c>
      <c r="R96" s="47">
        <v>11</v>
      </c>
    </row>
    <row r="97" spans="1:18" x14ac:dyDescent="0.2">
      <c r="A97" s="29" t="s">
        <v>483</v>
      </c>
      <c r="B97" s="56" t="s">
        <v>521</v>
      </c>
      <c r="C97" s="54"/>
      <c r="D97" s="54"/>
      <c r="F97" s="54"/>
      <c r="H97" s="54"/>
      <c r="I97" s="54"/>
      <c r="J97" s="54"/>
      <c r="L97" s="55"/>
      <c r="O97" s="47">
        <v>4</v>
      </c>
      <c r="R97" s="47">
        <v>2</v>
      </c>
    </row>
    <row r="98" spans="1:18" x14ac:dyDescent="0.2">
      <c r="A98" s="29" t="s">
        <v>295</v>
      </c>
      <c r="B98" s="56" t="s">
        <v>352</v>
      </c>
      <c r="C98" s="54"/>
      <c r="D98" s="54"/>
      <c r="F98" s="54"/>
      <c r="H98" s="54"/>
      <c r="I98" s="54"/>
      <c r="J98" s="54"/>
      <c r="L98" s="55"/>
      <c r="O98" s="47">
        <v>3</v>
      </c>
      <c r="R98" s="47">
        <v>6</v>
      </c>
    </row>
    <row r="99" spans="1:18" x14ac:dyDescent="0.2">
      <c r="A99" s="29" t="s">
        <v>827</v>
      </c>
      <c r="B99" s="56" t="s">
        <v>905</v>
      </c>
      <c r="C99" s="54"/>
      <c r="D99" s="54"/>
      <c r="F99" s="54"/>
      <c r="H99" s="54"/>
      <c r="I99" s="54"/>
      <c r="J99" s="54"/>
      <c r="L99" s="55"/>
      <c r="O99" s="47">
        <v>1</v>
      </c>
    </row>
    <row r="100" spans="1:18" x14ac:dyDescent="0.2">
      <c r="A100" s="29" t="s">
        <v>828</v>
      </c>
      <c r="B100" s="56" t="s">
        <v>906</v>
      </c>
      <c r="C100" s="54"/>
      <c r="D100" s="54"/>
      <c r="F100" s="54"/>
      <c r="H100" s="54"/>
      <c r="I100" s="54"/>
      <c r="J100" s="54"/>
      <c r="L100" s="55"/>
      <c r="O100" s="47">
        <v>1</v>
      </c>
    </row>
    <row r="101" spans="1:18" x14ac:dyDescent="0.2">
      <c r="A101" s="29" t="s">
        <v>790</v>
      </c>
      <c r="B101" s="56" t="s">
        <v>917</v>
      </c>
      <c r="C101" s="54"/>
      <c r="D101" s="54"/>
      <c r="F101" s="54"/>
      <c r="H101" s="54"/>
      <c r="I101" s="54"/>
      <c r="J101" s="54"/>
      <c r="L101" s="55"/>
      <c r="O101" s="47">
        <v>1</v>
      </c>
    </row>
    <row r="102" spans="1:18" x14ac:dyDescent="0.2">
      <c r="A102" s="29" t="s">
        <v>829</v>
      </c>
      <c r="B102" s="56" t="s">
        <v>916</v>
      </c>
      <c r="C102" s="54"/>
      <c r="D102" s="54"/>
      <c r="F102" s="54"/>
      <c r="H102" s="54"/>
      <c r="I102" s="54"/>
      <c r="J102" s="54"/>
      <c r="L102" s="55"/>
      <c r="O102" s="47">
        <v>3</v>
      </c>
    </row>
    <row r="103" spans="1:18" x14ac:dyDescent="0.2">
      <c r="A103" s="29" t="s">
        <v>830</v>
      </c>
      <c r="B103" s="56" t="s">
        <v>915</v>
      </c>
      <c r="C103" s="54"/>
      <c r="D103" s="54"/>
      <c r="F103" s="54"/>
      <c r="H103" s="54"/>
      <c r="I103" s="54"/>
      <c r="J103" s="54"/>
      <c r="L103" s="55"/>
      <c r="O103" s="47">
        <v>1</v>
      </c>
    </row>
    <row r="104" spans="1:18" x14ac:dyDescent="0.2">
      <c r="A104" s="29" t="s">
        <v>216</v>
      </c>
      <c r="B104" s="56" t="s">
        <v>351</v>
      </c>
      <c r="C104" s="54"/>
      <c r="D104" s="54"/>
      <c r="F104" s="54"/>
      <c r="H104" s="54"/>
      <c r="I104" s="54"/>
      <c r="J104" s="54"/>
      <c r="L104" s="55"/>
      <c r="O104" s="47">
        <v>22</v>
      </c>
      <c r="R104" s="47">
        <v>14</v>
      </c>
    </row>
    <row r="105" spans="1:18" x14ac:dyDescent="0.2">
      <c r="A105" s="29" t="s">
        <v>177</v>
      </c>
      <c r="B105" s="56" t="s">
        <v>522</v>
      </c>
      <c r="C105" s="54"/>
      <c r="D105" s="54"/>
      <c r="F105" s="54"/>
      <c r="H105" s="54"/>
      <c r="I105" s="54"/>
      <c r="J105" s="54"/>
      <c r="K105" s="47">
        <v>1</v>
      </c>
      <c r="L105" s="55"/>
      <c r="O105" s="47">
        <v>1</v>
      </c>
      <c r="Q105" s="47">
        <v>1</v>
      </c>
      <c r="R105" s="47">
        <v>13</v>
      </c>
    </row>
    <row r="106" spans="1:18" x14ac:dyDescent="0.2">
      <c r="A106" s="29" t="s">
        <v>565</v>
      </c>
      <c r="B106" s="56" t="s">
        <v>624</v>
      </c>
      <c r="C106" s="54"/>
      <c r="D106" s="54"/>
      <c r="F106" s="54"/>
      <c r="H106" s="54"/>
      <c r="I106" s="54"/>
      <c r="J106" s="54"/>
      <c r="L106" s="55"/>
      <c r="O106" s="47">
        <v>6</v>
      </c>
      <c r="R106" s="47">
        <v>1</v>
      </c>
    </row>
    <row r="107" spans="1:18" x14ac:dyDescent="0.2">
      <c r="A107" s="29" t="s">
        <v>315</v>
      </c>
      <c r="B107" s="56" t="s">
        <v>625</v>
      </c>
      <c r="C107" s="54"/>
      <c r="D107" s="54"/>
      <c r="F107" s="54"/>
      <c r="H107" s="54"/>
      <c r="I107" s="54"/>
      <c r="J107" s="54"/>
      <c r="L107" s="55"/>
      <c r="O107" s="47">
        <v>1</v>
      </c>
      <c r="R107" s="47">
        <v>6</v>
      </c>
    </row>
    <row r="108" spans="1:18" x14ac:dyDescent="0.2">
      <c r="A108" s="29" t="s">
        <v>156</v>
      </c>
      <c r="B108" s="56" t="s">
        <v>420</v>
      </c>
      <c r="O108" s="47">
        <v>2</v>
      </c>
      <c r="R108" s="47">
        <v>1</v>
      </c>
    </row>
    <row r="109" spans="1:18" x14ac:dyDescent="0.2">
      <c r="A109" s="29" t="s">
        <v>1076</v>
      </c>
      <c r="B109" s="56" t="s">
        <v>1147</v>
      </c>
      <c r="R109" s="47">
        <v>2</v>
      </c>
    </row>
    <row r="110" spans="1:18" x14ac:dyDescent="0.2">
      <c r="A110" s="29" t="s">
        <v>468</v>
      </c>
      <c r="B110" s="56" t="s">
        <v>449</v>
      </c>
      <c r="O110" s="47">
        <v>1</v>
      </c>
      <c r="R110" s="47">
        <v>3</v>
      </c>
    </row>
    <row r="111" spans="1:18" x14ac:dyDescent="0.2">
      <c r="A111" s="29" t="s">
        <v>832</v>
      </c>
      <c r="B111" s="56" t="s">
        <v>903</v>
      </c>
      <c r="O111" s="47">
        <v>2</v>
      </c>
      <c r="R111" s="47">
        <v>1</v>
      </c>
    </row>
    <row r="112" spans="1:18" x14ac:dyDescent="0.2">
      <c r="A112" s="29" t="s">
        <v>486</v>
      </c>
      <c r="B112" s="56" t="s">
        <v>525</v>
      </c>
      <c r="O112" s="47">
        <v>17</v>
      </c>
      <c r="R112" s="47">
        <v>14</v>
      </c>
    </row>
    <row r="113" spans="1:18" x14ac:dyDescent="0.2">
      <c r="A113" s="29" t="s">
        <v>130</v>
      </c>
      <c r="B113" s="56" t="s">
        <v>349</v>
      </c>
      <c r="O113" s="47">
        <v>1</v>
      </c>
      <c r="Q113" s="47">
        <v>1</v>
      </c>
      <c r="R113" s="47">
        <v>7</v>
      </c>
    </row>
    <row r="114" spans="1:18" x14ac:dyDescent="0.2">
      <c r="A114" s="29" t="s">
        <v>179</v>
      </c>
      <c r="B114" s="56" t="s">
        <v>348</v>
      </c>
      <c r="O114" s="47">
        <v>8</v>
      </c>
      <c r="R114" s="47">
        <v>6</v>
      </c>
    </row>
    <row r="115" spans="1:18" x14ac:dyDescent="0.2">
      <c r="A115" s="29" t="s">
        <v>234</v>
      </c>
      <c r="B115" s="56" t="s">
        <v>448</v>
      </c>
      <c r="C115" s="54"/>
      <c r="D115" s="54"/>
      <c r="E115" s="47">
        <v>8</v>
      </c>
      <c r="F115" s="54"/>
      <c r="G115" s="47">
        <v>2</v>
      </c>
      <c r="H115" s="54"/>
      <c r="I115" s="54"/>
      <c r="J115" s="54"/>
      <c r="K115" s="47">
        <v>16</v>
      </c>
      <c r="L115" s="55"/>
      <c r="O115" s="47">
        <v>24</v>
      </c>
      <c r="R115" s="47">
        <v>35</v>
      </c>
    </row>
    <row r="116" spans="1:18" x14ac:dyDescent="0.2">
      <c r="A116" s="29" t="s">
        <v>568</v>
      </c>
      <c r="B116" s="56" t="s">
        <v>622</v>
      </c>
      <c r="O116" s="47">
        <v>4</v>
      </c>
    </row>
    <row r="117" spans="1:18" x14ac:dyDescent="0.2">
      <c r="A117" s="29" t="s">
        <v>123</v>
      </c>
      <c r="B117" s="56" t="s">
        <v>347</v>
      </c>
      <c r="C117" s="54"/>
      <c r="D117" s="54"/>
      <c r="F117" s="54"/>
      <c r="H117" s="54"/>
      <c r="I117" s="54"/>
      <c r="J117" s="54"/>
      <c r="K117" s="47">
        <v>3</v>
      </c>
      <c r="L117" s="55"/>
      <c r="N117" s="47">
        <v>1</v>
      </c>
      <c r="O117" s="47">
        <v>11</v>
      </c>
      <c r="Q117" s="47">
        <v>2</v>
      </c>
      <c r="R117" s="47">
        <v>9</v>
      </c>
    </row>
    <row r="118" spans="1:18" x14ac:dyDescent="0.2">
      <c r="A118" s="29" t="s">
        <v>833</v>
      </c>
      <c r="B118" s="56" t="s">
        <v>904</v>
      </c>
      <c r="O118" s="47">
        <v>3</v>
      </c>
    </row>
    <row r="119" spans="1:18" x14ac:dyDescent="0.2">
      <c r="A119" s="29" t="s">
        <v>303</v>
      </c>
      <c r="B119" s="56" t="s">
        <v>421</v>
      </c>
      <c r="C119" s="54"/>
      <c r="D119" s="54"/>
      <c r="F119" s="54"/>
      <c r="H119" s="54"/>
      <c r="I119" s="54"/>
      <c r="J119" s="54"/>
      <c r="K119" s="47">
        <v>2</v>
      </c>
      <c r="L119" s="55"/>
      <c r="N119" s="47">
        <v>1</v>
      </c>
      <c r="O119" s="47">
        <v>7</v>
      </c>
      <c r="Q119" s="47">
        <v>12</v>
      </c>
      <c r="R119" s="47">
        <v>22</v>
      </c>
    </row>
    <row r="120" spans="1:18" x14ac:dyDescent="0.2">
      <c r="A120" s="29" t="s">
        <v>182</v>
      </c>
      <c r="B120" s="56" t="s">
        <v>526</v>
      </c>
      <c r="O120" s="47">
        <v>1</v>
      </c>
    </row>
    <row r="121" spans="1:18" x14ac:dyDescent="0.2">
      <c r="A121" s="29" t="s">
        <v>408</v>
      </c>
      <c r="B121" s="56" t="s">
        <v>422</v>
      </c>
      <c r="O121" s="47">
        <v>18</v>
      </c>
      <c r="R121" s="47">
        <v>5</v>
      </c>
    </row>
    <row r="122" spans="1:18" x14ac:dyDescent="0.2">
      <c r="A122" s="29" t="s">
        <v>296</v>
      </c>
      <c r="B122" s="56" t="s">
        <v>547</v>
      </c>
      <c r="O122" s="47">
        <v>22</v>
      </c>
      <c r="R122" s="47">
        <v>23</v>
      </c>
    </row>
    <row r="123" spans="1:18" x14ac:dyDescent="0.2">
      <c r="A123" s="29" t="s">
        <v>304</v>
      </c>
      <c r="B123" s="56" t="s">
        <v>345</v>
      </c>
      <c r="O123" s="47">
        <v>12</v>
      </c>
      <c r="R123" s="47">
        <v>14</v>
      </c>
    </row>
    <row r="124" spans="1:18" x14ac:dyDescent="0.2">
      <c r="A124" s="29" t="s">
        <v>252</v>
      </c>
      <c r="B124" s="56" t="s">
        <v>528</v>
      </c>
      <c r="O124" s="47">
        <v>5</v>
      </c>
      <c r="R124" s="47">
        <v>5</v>
      </c>
    </row>
    <row r="125" spans="1:18" x14ac:dyDescent="0.2">
      <c r="A125" s="83" t="s">
        <v>1146</v>
      </c>
      <c r="B125" s="84" t="s">
        <v>344</v>
      </c>
      <c r="C125" s="54"/>
      <c r="D125" s="54"/>
      <c r="E125" s="78">
        <v>3</v>
      </c>
      <c r="F125" s="54"/>
      <c r="G125" s="78">
        <v>1</v>
      </c>
      <c r="H125" s="54"/>
      <c r="I125" s="54"/>
      <c r="J125" s="54"/>
      <c r="K125" s="47">
        <v>2</v>
      </c>
      <c r="L125" s="55"/>
      <c r="O125" s="47">
        <v>5</v>
      </c>
      <c r="R125" s="47">
        <v>13</v>
      </c>
    </row>
    <row r="126" spans="1:18" x14ac:dyDescent="0.2">
      <c r="A126" s="83" t="s">
        <v>487</v>
      </c>
      <c r="B126" s="84" t="s">
        <v>529</v>
      </c>
      <c r="C126" s="54"/>
      <c r="D126" s="54"/>
      <c r="E126" s="78"/>
      <c r="F126" s="54"/>
      <c r="G126" s="78"/>
      <c r="H126" s="54"/>
      <c r="I126" s="54"/>
      <c r="J126" s="54"/>
      <c r="L126" s="55"/>
      <c r="O126" s="47">
        <v>2</v>
      </c>
      <c r="R126" s="47">
        <v>8</v>
      </c>
    </row>
    <row r="127" spans="1:18" x14ac:dyDescent="0.2">
      <c r="A127" s="29" t="s">
        <v>488</v>
      </c>
      <c r="B127" s="56" t="s">
        <v>530</v>
      </c>
      <c r="O127" s="47">
        <v>7</v>
      </c>
      <c r="R127" s="47">
        <v>3</v>
      </c>
    </row>
    <row r="128" spans="1:18" x14ac:dyDescent="0.2">
      <c r="A128" s="29" t="s">
        <v>397</v>
      </c>
      <c r="B128" s="56" t="s">
        <v>379</v>
      </c>
      <c r="R128" s="47">
        <v>1</v>
      </c>
    </row>
    <row r="129" spans="1:18" x14ac:dyDescent="0.2">
      <c r="A129" s="29" t="s">
        <v>409</v>
      </c>
      <c r="B129" s="56" t="s">
        <v>423</v>
      </c>
      <c r="O129" s="47">
        <v>10</v>
      </c>
    </row>
    <row r="130" spans="1:18" x14ac:dyDescent="0.2">
      <c r="A130" s="29" t="s">
        <v>184</v>
      </c>
      <c r="B130" s="56" t="s">
        <v>424</v>
      </c>
      <c r="R130" s="47">
        <v>2</v>
      </c>
    </row>
    <row r="131" spans="1:18" x14ac:dyDescent="0.2">
      <c r="A131" s="29" t="s">
        <v>569</v>
      </c>
      <c r="B131" s="56" t="s">
        <v>634</v>
      </c>
      <c r="O131" s="47">
        <v>1</v>
      </c>
    </row>
    <row r="132" spans="1:18" x14ac:dyDescent="0.2">
      <c r="A132" s="29" t="s">
        <v>185</v>
      </c>
      <c r="B132" s="56" t="s">
        <v>380</v>
      </c>
      <c r="C132" s="54"/>
      <c r="D132" s="54"/>
      <c r="F132" s="54"/>
      <c r="H132" s="54"/>
      <c r="I132" s="54"/>
      <c r="J132" s="54"/>
      <c r="K132" s="47">
        <v>2</v>
      </c>
      <c r="L132" s="55"/>
    </row>
    <row r="133" spans="1:18" x14ac:dyDescent="0.2">
      <c r="A133" s="29" t="s">
        <v>834</v>
      </c>
      <c r="B133" s="56" t="s">
        <v>914</v>
      </c>
      <c r="O133" s="47">
        <v>6</v>
      </c>
    </row>
    <row r="134" spans="1:18" x14ac:dyDescent="0.2">
      <c r="A134" s="29" t="s">
        <v>714</v>
      </c>
      <c r="B134" s="56" t="s">
        <v>721</v>
      </c>
      <c r="O134" s="47">
        <v>1</v>
      </c>
    </row>
    <row r="135" spans="1:18" x14ac:dyDescent="0.2">
      <c r="A135" s="29" t="s">
        <v>489</v>
      </c>
      <c r="B135" s="56" t="s">
        <v>531</v>
      </c>
      <c r="O135" s="47">
        <v>10</v>
      </c>
    </row>
    <row r="136" spans="1:18" x14ac:dyDescent="0.2">
      <c r="A136" s="29" t="s">
        <v>490</v>
      </c>
      <c r="B136" s="56" t="s">
        <v>532</v>
      </c>
      <c r="O136" s="47">
        <v>2</v>
      </c>
      <c r="R136" s="47">
        <v>2</v>
      </c>
    </row>
    <row r="137" spans="1:18" x14ac:dyDescent="0.2">
      <c r="A137" s="29" t="s">
        <v>282</v>
      </c>
      <c r="B137" s="56" t="s">
        <v>446</v>
      </c>
      <c r="R137" s="47">
        <v>4</v>
      </c>
    </row>
    <row r="138" spans="1:18" x14ac:dyDescent="0.2">
      <c r="A138" s="29" t="s">
        <v>1182</v>
      </c>
      <c r="B138" s="56" t="s">
        <v>1184</v>
      </c>
      <c r="R138" s="47">
        <v>1</v>
      </c>
    </row>
    <row r="139" spans="1:18" x14ac:dyDescent="0.2">
      <c r="A139" s="29" t="s">
        <v>108</v>
      </c>
      <c r="B139" s="56" t="s">
        <v>381</v>
      </c>
      <c r="C139" s="54"/>
      <c r="D139" s="54"/>
      <c r="E139" s="47">
        <v>1</v>
      </c>
      <c r="F139" s="54"/>
      <c r="H139" s="54"/>
      <c r="I139" s="54"/>
      <c r="J139" s="54"/>
      <c r="L139" s="55"/>
      <c r="O139" s="47">
        <v>1</v>
      </c>
      <c r="Q139" s="47">
        <v>2</v>
      </c>
      <c r="R139" s="47">
        <v>9</v>
      </c>
    </row>
    <row r="140" spans="1:18" x14ac:dyDescent="0.2">
      <c r="A140" s="29" t="s">
        <v>253</v>
      </c>
      <c r="B140" s="56" t="s">
        <v>377</v>
      </c>
      <c r="R140" s="47">
        <v>3</v>
      </c>
    </row>
    <row r="141" spans="1:18" x14ac:dyDescent="0.2">
      <c r="A141" s="29" t="s">
        <v>1210</v>
      </c>
      <c r="B141" s="56" t="s">
        <v>1222</v>
      </c>
      <c r="R141" s="47">
        <v>1</v>
      </c>
    </row>
    <row r="142" spans="1:18" x14ac:dyDescent="0.2">
      <c r="A142" s="29" t="s">
        <v>186</v>
      </c>
      <c r="B142" s="56" t="s">
        <v>376</v>
      </c>
      <c r="C142" s="54"/>
      <c r="D142" s="54"/>
      <c r="F142" s="54"/>
      <c r="H142" s="54"/>
      <c r="I142" s="54"/>
      <c r="J142" s="54"/>
      <c r="L142" s="55"/>
      <c r="O142" s="47">
        <v>10</v>
      </c>
      <c r="R142" s="47">
        <v>12</v>
      </c>
    </row>
    <row r="143" spans="1:18" x14ac:dyDescent="0.2">
      <c r="A143" s="29" t="s">
        <v>297</v>
      </c>
      <c r="B143" s="56" t="s">
        <v>519</v>
      </c>
      <c r="C143" s="54"/>
      <c r="D143" s="54"/>
      <c r="F143" s="54"/>
      <c r="H143" s="54"/>
      <c r="I143" s="54"/>
      <c r="J143" s="54"/>
      <c r="L143" s="55"/>
      <c r="O143" s="47">
        <v>5</v>
      </c>
      <c r="R143" s="47">
        <v>20</v>
      </c>
    </row>
    <row r="144" spans="1:18" x14ac:dyDescent="0.2">
      <c r="A144" s="29" t="s">
        <v>688</v>
      </c>
      <c r="B144" s="56" t="s">
        <v>704</v>
      </c>
      <c r="R144" s="47">
        <v>1</v>
      </c>
    </row>
    <row r="145" spans="1:18" x14ac:dyDescent="0.2">
      <c r="A145" s="29" t="s">
        <v>187</v>
      </c>
      <c r="B145" s="56" t="s">
        <v>375</v>
      </c>
      <c r="C145" s="54"/>
      <c r="D145" s="54"/>
      <c r="F145" s="54"/>
      <c r="H145" s="54"/>
      <c r="I145" s="54"/>
      <c r="J145" s="54"/>
      <c r="L145" s="55"/>
      <c r="O145" s="47">
        <v>3</v>
      </c>
      <c r="R145" s="47">
        <v>6</v>
      </c>
    </row>
    <row r="146" spans="1:18" x14ac:dyDescent="0.2">
      <c r="A146" s="29" t="s">
        <v>410</v>
      </c>
      <c r="B146" s="56" t="s">
        <v>425</v>
      </c>
      <c r="R146" s="47">
        <v>1</v>
      </c>
    </row>
    <row r="147" spans="1:18" x14ac:dyDescent="0.2">
      <c r="A147" s="29" t="s">
        <v>795</v>
      </c>
      <c r="B147" s="56" t="s">
        <v>900</v>
      </c>
      <c r="C147" s="54"/>
      <c r="D147" s="54"/>
      <c r="F147" s="54"/>
      <c r="H147" s="54"/>
      <c r="I147" s="54"/>
      <c r="J147" s="54"/>
      <c r="L147" s="55"/>
      <c r="O147" s="47">
        <v>1</v>
      </c>
      <c r="R147" s="47">
        <v>1</v>
      </c>
    </row>
    <row r="148" spans="1:18" x14ac:dyDescent="0.2">
      <c r="A148" s="29" t="s">
        <v>291</v>
      </c>
      <c r="B148" s="56" t="s">
        <v>426</v>
      </c>
      <c r="C148" s="54"/>
      <c r="D148" s="54"/>
      <c r="F148" s="54"/>
      <c r="H148" s="54"/>
      <c r="I148" s="54"/>
      <c r="J148" s="54"/>
      <c r="L148" s="55"/>
      <c r="O148" s="47">
        <v>9</v>
      </c>
      <c r="R148" s="47">
        <v>9</v>
      </c>
    </row>
    <row r="149" spans="1:18" x14ac:dyDescent="0.2">
      <c r="A149" s="29" t="s">
        <v>157</v>
      </c>
      <c r="B149" s="56" t="s">
        <v>518</v>
      </c>
      <c r="C149" s="54"/>
      <c r="D149" s="54"/>
      <c r="F149" s="54"/>
      <c r="H149" s="54"/>
      <c r="I149" s="54"/>
      <c r="J149" s="54"/>
      <c r="L149" s="55"/>
      <c r="O149" s="47">
        <v>10</v>
      </c>
      <c r="R149" s="47">
        <v>5</v>
      </c>
    </row>
    <row r="150" spans="1:18" x14ac:dyDescent="0.2">
      <c r="A150" s="29" t="s">
        <v>573</v>
      </c>
      <c r="B150" s="56" t="s">
        <v>620</v>
      </c>
      <c r="R150" s="47">
        <v>1</v>
      </c>
    </row>
    <row r="151" spans="1:18" x14ac:dyDescent="0.2">
      <c r="A151" s="29" t="s">
        <v>218</v>
      </c>
      <c r="B151" s="56" t="s">
        <v>901</v>
      </c>
      <c r="C151" s="54"/>
      <c r="D151" s="54"/>
      <c r="F151" s="54"/>
      <c r="H151" s="54"/>
      <c r="I151" s="54"/>
      <c r="J151" s="54"/>
      <c r="L151" s="55"/>
      <c r="O151" s="47">
        <v>14</v>
      </c>
      <c r="R151" s="47">
        <v>15</v>
      </c>
    </row>
    <row r="152" spans="1:18" x14ac:dyDescent="0.2">
      <c r="A152" s="29" t="s">
        <v>669</v>
      </c>
      <c r="B152" s="56" t="s">
        <v>681</v>
      </c>
      <c r="R152" s="47">
        <v>1</v>
      </c>
    </row>
    <row r="153" spans="1:18" x14ac:dyDescent="0.2">
      <c r="A153" s="29" t="s">
        <v>188</v>
      </c>
      <c r="B153" s="56" t="s">
        <v>374</v>
      </c>
      <c r="C153" s="54"/>
      <c r="D153" s="54"/>
      <c r="F153" s="54"/>
      <c r="H153" s="54"/>
      <c r="I153" s="54"/>
      <c r="J153" s="54"/>
      <c r="L153" s="55"/>
      <c r="O153" s="47">
        <v>5</v>
      </c>
      <c r="Q153" s="47">
        <v>1</v>
      </c>
      <c r="R153" s="47">
        <v>1</v>
      </c>
    </row>
    <row r="154" spans="1:18" x14ac:dyDescent="0.2">
      <c r="A154" s="29" t="s">
        <v>189</v>
      </c>
      <c r="B154" s="56" t="s">
        <v>373</v>
      </c>
      <c r="C154" s="54"/>
      <c r="D154" s="54"/>
      <c r="F154" s="54"/>
      <c r="H154" s="54"/>
      <c r="I154" s="54"/>
      <c r="J154" s="54"/>
      <c r="K154" s="47">
        <v>2</v>
      </c>
      <c r="L154" s="55"/>
      <c r="N154" s="47">
        <v>1</v>
      </c>
      <c r="O154" s="47">
        <v>9</v>
      </c>
      <c r="R154" s="47">
        <v>7</v>
      </c>
    </row>
    <row r="155" spans="1:18" x14ac:dyDescent="0.2">
      <c r="A155" s="29" t="s">
        <v>820</v>
      </c>
      <c r="B155" s="56" t="s">
        <v>912</v>
      </c>
      <c r="O155" s="47">
        <v>1</v>
      </c>
    </row>
    <row r="156" spans="1:18" x14ac:dyDescent="0.2">
      <c r="A156" s="29" t="s">
        <v>835</v>
      </c>
      <c r="B156" s="56" t="s">
        <v>847</v>
      </c>
      <c r="O156" s="47">
        <v>3</v>
      </c>
    </row>
    <row r="157" spans="1:18" x14ac:dyDescent="0.2">
      <c r="A157" s="29" t="s">
        <v>514</v>
      </c>
      <c r="B157" s="56" t="s">
        <v>515</v>
      </c>
      <c r="C157" s="54"/>
      <c r="D157" s="54"/>
      <c r="E157" s="47">
        <v>3</v>
      </c>
      <c r="F157" s="54"/>
      <c r="H157" s="54"/>
      <c r="I157" s="54"/>
      <c r="J157" s="54"/>
      <c r="L157" s="55"/>
      <c r="N157" s="47">
        <v>1</v>
      </c>
      <c r="O157" s="47">
        <v>6</v>
      </c>
      <c r="R157" s="47">
        <v>1</v>
      </c>
    </row>
    <row r="158" spans="1:18" x14ac:dyDescent="0.2">
      <c r="A158" s="29" t="s">
        <v>13</v>
      </c>
      <c r="B158" s="56" t="s">
        <v>372</v>
      </c>
      <c r="C158" s="54"/>
      <c r="D158" s="54"/>
      <c r="E158" s="47">
        <v>5</v>
      </c>
      <c r="F158" s="54"/>
      <c r="G158" s="47">
        <v>1</v>
      </c>
      <c r="H158" s="54"/>
      <c r="I158" s="54"/>
      <c r="J158" s="54"/>
      <c r="K158" s="47">
        <v>2</v>
      </c>
      <c r="L158" s="55"/>
      <c r="N158" s="47">
        <v>3</v>
      </c>
      <c r="Q158" s="47">
        <v>3</v>
      </c>
      <c r="R158" s="47">
        <v>3</v>
      </c>
    </row>
    <row r="159" spans="1:18" x14ac:dyDescent="0.2">
      <c r="A159" s="29" t="s">
        <v>190</v>
      </c>
      <c r="B159" s="56" t="s">
        <v>371</v>
      </c>
      <c r="C159" s="54"/>
      <c r="D159" s="54"/>
      <c r="F159" s="54"/>
      <c r="H159" s="54"/>
      <c r="I159" s="54"/>
      <c r="J159" s="54"/>
      <c r="L159" s="55"/>
      <c r="O159" s="47">
        <v>7</v>
      </c>
      <c r="R159" s="47">
        <v>10</v>
      </c>
    </row>
    <row r="160" spans="1:18" x14ac:dyDescent="0.2">
      <c r="A160" s="29" t="s">
        <v>255</v>
      </c>
      <c r="B160" s="56" t="s">
        <v>662</v>
      </c>
      <c r="C160" s="54"/>
      <c r="D160" s="54"/>
      <c r="F160" s="54"/>
      <c r="H160" s="54"/>
      <c r="I160" s="54"/>
      <c r="J160" s="54"/>
      <c r="L160" s="55"/>
      <c r="O160" s="47">
        <v>1</v>
      </c>
    </row>
    <row r="161" spans="1:18" x14ac:dyDescent="0.2">
      <c r="A161" s="29" t="s">
        <v>158</v>
      </c>
      <c r="B161" s="56" t="s">
        <v>370</v>
      </c>
      <c r="C161" s="54"/>
      <c r="D161" s="54"/>
      <c r="F161" s="54"/>
      <c r="H161" s="54"/>
      <c r="I161" s="54"/>
      <c r="J161" s="54"/>
      <c r="L161" s="55"/>
      <c r="O161" s="47">
        <v>11</v>
      </c>
      <c r="R161" s="47">
        <v>4</v>
      </c>
    </row>
    <row r="162" spans="1:18" x14ac:dyDescent="0.2">
      <c r="A162" s="29" t="s">
        <v>159</v>
      </c>
      <c r="B162" s="56" t="s">
        <v>913</v>
      </c>
      <c r="C162" s="54"/>
      <c r="D162" s="54"/>
      <c r="E162" s="47">
        <v>2</v>
      </c>
      <c r="F162" s="54"/>
      <c r="H162" s="54"/>
      <c r="I162" s="54"/>
      <c r="J162" s="54"/>
      <c r="K162" s="47">
        <v>10</v>
      </c>
      <c r="L162" s="55"/>
      <c r="O162" s="47">
        <v>11</v>
      </c>
      <c r="R162" s="47">
        <v>16</v>
      </c>
    </row>
    <row r="163" spans="1:18" x14ac:dyDescent="0.2">
      <c r="A163" s="29" t="s">
        <v>283</v>
      </c>
      <c r="B163" s="56" t="s">
        <v>369</v>
      </c>
      <c r="C163" s="54"/>
      <c r="D163" s="54"/>
      <c r="F163" s="54"/>
      <c r="H163" s="54"/>
      <c r="I163" s="54"/>
      <c r="J163" s="54"/>
      <c r="L163" s="55"/>
      <c r="O163" s="47">
        <v>1</v>
      </c>
      <c r="R163" s="47">
        <v>1</v>
      </c>
    </row>
    <row r="164" spans="1:18" x14ac:dyDescent="0.2">
      <c r="A164" s="29" t="s">
        <v>305</v>
      </c>
      <c r="B164" s="56" t="s">
        <v>953</v>
      </c>
      <c r="R164" s="47">
        <v>1</v>
      </c>
    </row>
    <row r="165" spans="1:18" x14ac:dyDescent="0.2">
      <c r="A165" s="29" t="s">
        <v>256</v>
      </c>
      <c r="B165" s="56" t="s">
        <v>368</v>
      </c>
      <c r="C165" s="54"/>
      <c r="D165" s="54"/>
      <c r="F165" s="54"/>
      <c r="H165" s="54"/>
      <c r="I165" s="54"/>
      <c r="J165" s="54"/>
      <c r="L165" s="55"/>
      <c r="O165" s="47">
        <v>1</v>
      </c>
      <c r="R165" s="47">
        <v>2</v>
      </c>
    </row>
    <row r="166" spans="1:18" x14ac:dyDescent="0.2">
      <c r="A166" s="29" t="s">
        <v>160</v>
      </c>
      <c r="B166" s="56" t="s">
        <v>367</v>
      </c>
      <c r="C166" s="54"/>
      <c r="D166" s="54"/>
      <c r="E166" s="47">
        <v>2</v>
      </c>
      <c r="F166" s="54"/>
      <c r="H166" s="54"/>
      <c r="I166" s="54"/>
      <c r="J166" s="54"/>
      <c r="K166" s="47">
        <v>6</v>
      </c>
      <c r="L166" s="55"/>
      <c r="O166" s="47">
        <v>7</v>
      </c>
      <c r="R166" s="47">
        <v>20</v>
      </c>
    </row>
    <row r="167" spans="1:18" x14ac:dyDescent="0.2">
      <c r="A167" s="29" t="s">
        <v>192</v>
      </c>
      <c r="B167" s="56" t="s">
        <v>366</v>
      </c>
      <c r="C167" s="54"/>
      <c r="D167" s="54"/>
      <c r="F167" s="54"/>
      <c r="H167" s="54"/>
      <c r="I167" s="54"/>
      <c r="J167" s="54"/>
      <c r="L167" s="55"/>
      <c r="O167" s="47">
        <v>1</v>
      </c>
      <c r="R167" s="47">
        <v>2</v>
      </c>
    </row>
    <row r="168" spans="1:18" x14ac:dyDescent="0.2">
      <c r="A168" s="29" t="s">
        <v>219</v>
      </c>
      <c r="B168" s="56" t="s">
        <v>427</v>
      </c>
      <c r="C168" s="54"/>
      <c r="D168" s="54"/>
      <c r="F168" s="54"/>
      <c r="H168" s="54"/>
      <c r="I168" s="54"/>
      <c r="J168" s="54"/>
      <c r="K168" s="47">
        <v>1</v>
      </c>
      <c r="L168" s="55"/>
      <c r="O168" s="47">
        <v>1</v>
      </c>
      <c r="R168" s="47">
        <v>6</v>
      </c>
    </row>
    <row r="169" spans="1:18" x14ac:dyDescent="0.2">
      <c r="A169" s="29" t="s">
        <v>689</v>
      </c>
      <c r="B169" s="56" t="s">
        <v>702</v>
      </c>
      <c r="C169" s="54"/>
      <c r="D169" s="54"/>
      <c r="F169" s="54"/>
      <c r="H169" s="54"/>
      <c r="I169" s="54"/>
      <c r="J169" s="54"/>
      <c r="L169" s="55"/>
      <c r="N169" s="47">
        <v>1</v>
      </c>
      <c r="R169" s="47">
        <v>9</v>
      </c>
    </row>
    <row r="170" spans="1:18" x14ac:dyDescent="0.2">
      <c r="A170" s="29" t="s">
        <v>161</v>
      </c>
      <c r="B170" s="56" t="s">
        <v>365</v>
      </c>
      <c r="C170" s="54"/>
      <c r="D170" s="54"/>
      <c r="F170" s="54"/>
      <c r="H170" s="54"/>
      <c r="I170" s="54"/>
      <c r="J170" s="54"/>
      <c r="K170" s="47">
        <v>2</v>
      </c>
      <c r="L170" s="55"/>
      <c r="O170" s="47">
        <v>7</v>
      </c>
      <c r="R170" s="47">
        <v>1</v>
      </c>
    </row>
    <row r="171" spans="1:18" x14ac:dyDescent="0.2">
      <c r="A171" s="29" t="s">
        <v>579</v>
      </c>
      <c r="B171" s="56" t="s">
        <v>675</v>
      </c>
      <c r="O171" s="47">
        <v>10</v>
      </c>
      <c r="R171" s="47">
        <v>2</v>
      </c>
    </row>
    <row r="172" spans="1:18" x14ac:dyDescent="0.2">
      <c r="A172" s="29" t="s">
        <v>257</v>
      </c>
      <c r="B172" s="56" t="s">
        <v>902</v>
      </c>
      <c r="O172" s="47">
        <v>5</v>
      </c>
      <c r="R172" s="47">
        <v>16</v>
      </c>
    </row>
    <row r="173" spans="1:18" x14ac:dyDescent="0.2">
      <c r="A173" s="29" t="s">
        <v>193</v>
      </c>
      <c r="B173" s="56" t="s">
        <v>364</v>
      </c>
      <c r="O173" s="47">
        <v>9</v>
      </c>
      <c r="R173" s="47">
        <v>19</v>
      </c>
    </row>
    <row r="174" spans="1:18" x14ac:dyDescent="0.2">
      <c r="A174" s="29" t="s">
        <v>307</v>
      </c>
      <c r="B174" s="56" t="s">
        <v>363</v>
      </c>
      <c r="R174" s="47">
        <v>1</v>
      </c>
    </row>
    <row r="175" spans="1:18" x14ac:dyDescent="0.2">
      <c r="A175" s="29" t="s">
        <v>258</v>
      </c>
      <c r="B175" s="56" t="s">
        <v>461</v>
      </c>
      <c r="O175" s="47">
        <v>5</v>
      </c>
      <c r="R175" s="47">
        <v>1</v>
      </c>
    </row>
    <row r="176" spans="1:18" x14ac:dyDescent="0.2">
      <c r="A176" s="29" t="s">
        <v>581</v>
      </c>
      <c r="B176" s="56" t="s">
        <v>639</v>
      </c>
      <c r="O176" s="47">
        <v>1</v>
      </c>
    </row>
    <row r="177" spans="1:18" x14ac:dyDescent="0.2">
      <c r="A177" s="29" t="s">
        <v>474</v>
      </c>
      <c r="B177" s="56" t="s">
        <v>537</v>
      </c>
      <c r="O177" s="47">
        <v>6</v>
      </c>
      <c r="R177" s="47">
        <v>13</v>
      </c>
    </row>
    <row r="178" spans="1:18" x14ac:dyDescent="0.2">
      <c r="A178" s="29" t="s">
        <v>465</v>
      </c>
      <c r="B178" s="56" t="s">
        <v>460</v>
      </c>
      <c r="R178" s="47">
        <v>6</v>
      </c>
    </row>
    <row r="179" spans="1:18" x14ac:dyDescent="0.2">
      <c r="A179" s="29" t="s">
        <v>299</v>
      </c>
      <c r="B179" s="56" t="s">
        <v>459</v>
      </c>
      <c r="O179" s="47">
        <v>16</v>
      </c>
      <c r="R179" s="47">
        <v>5</v>
      </c>
    </row>
    <row r="180" spans="1:18" x14ac:dyDescent="0.2">
      <c r="A180" s="29" t="s">
        <v>109</v>
      </c>
      <c r="B180" s="56" t="s">
        <v>362</v>
      </c>
      <c r="C180" s="54"/>
      <c r="D180" s="54"/>
      <c r="E180" s="47">
        <v>17</v>
      </c>
      <c r="F180" s="54"/>
      <c r="G180" s="47">
        <v>11</v>
      </c>
      <c r="H180" s="54"/>
      <c r="I180" s="54"/>
      <c r="J180" s="54"/>
      <c r="K180" s="47">
        <v>20</v>
      </c>
      <c r="L180" s="55"/>
      <c r="N180" s="47">
        <v>24</v>
      </c>
      <c r="O180" s="47">
        <v>35</v>
      </c>
      <c r="Q180" s="47">
        <v>20</v>
      </c>
      <c r="R180" s="47">
        <v>37</v>
      </c>
    </row>
    <row r="181" spans="1:18" x14ac:dyDescent="0.2">
      <c r="A181" s="29" t="s">
        <v>195</v>
      </c>
      <c r="B181" s="56" t="s">
        <v>361</v>
      </c>
      <c r="C181" s="54"/>
      <c r="D181" s="54"/>
      <c r="E181" s="47">
        <v>2</v>
      </c>
      <c r="F181" s="54"/>
      <c r="H181" s="54"/>
      <c r="I181" s="54"/>
      <c r="J181" s="54"/>
      <c r="K181" s="47">
        <v>16</v>
      </c>
      <c r="L181" s="55"/>
      <c r="N181" s="47">
        <v>3</v>
      </c>
      <c r="O181" s="47">
        <v>26</v>
      </c>
      <c r="Q181" s="47">
        <v>1</v>
      </c>
      <c r="R181" s="47">
        <v>26</v>
      </c>
    </row>
    <row r="182" spans="1:18" x14ac:dyDescent="0.2">
      <c r="A182" s="29" t="s">
        <v>196</v>
      </c>
      <c r="B182" s="56" t="s">
        <v>360</v>
      </c>
      <c r="O182" s="47">
        <v>7</v>
      </c>
      <c r="R182" s="47">
        <v>5</v>
      </c>
    </row>
    <row r="183" spans="1:18" x14ac:dyDescent="0.2">
      <c r="A183" s="29" t="s">
        <v>59</v>
      </c>
      <c r="B183" s="56" t="s">
        <v>60</v>
      </c>
      <c r="O183" s="47">
        <v>1</v>
      </c>
      <c r="R183" s="47">
        <v>3</v>
      </c>
    </row>
    <row r="184" spans="1:18" x14ac:dyDescent="0.2">
      <c r="A184" s="29" t="s">
        <v>227</v>
      </c>
      <c r="B184" s="56" t="s">
        <v>458</v>
      </c>
      <c r="R184" s="47">
        <v>1</v>
      </c>
    </row>
    <row r="185" spans="1:18" x14ac:dyDescent="0.2">
      <c r="A185" s="29" t="s">
        <v>164</v>
      </c>
      <c r="B185" s="56" t="s">
        <v>457</v>
      </c>
      <c r="O185" s="47">
        <v>13</v>
      </c>
      <c r="Q185" s="47">
        <v>5</v>
      </c>
      <c r="R185" s="47">
        <v>21</v>
      </c>
    </row>
    <row r="186" spans="1:18" x14ac:dyDescent="0.2">
      <c r="A186" s="29" t="s">
        <v>198</v>
      </c>
      <c r="B186" s="56" t="s">
        <v>508</v>
      </c>
      <c r="O186" s="47">
        <v>7</v>
      </c>
      <c r="R186" s="47">
        <v>2</v>
      </c>
    </row>
    <row r="187" spans="1:18" x14ac:dyDescent="0.2">
      <c r="A187" s="29" t="s">
        <v>220</v>
      </c>
      <c r="B187" s="56" t="s">
        <v>428</v>
      </c>
      <c r="O187" s="47">
        <v>5</v>
      </c>
      <c r="R187" s="47">
        <v>6</v>
      </c>
    </row>
    <row r="188" spans="1:18" x14ac:dyDescent="0.2">
      <c r="A188" s="29" t="s">
        <v>734</v>
      </c>
      <c r="B188" s="56" t="s">
        <v>911</v>
      </c>
      <c r="O188" s="47">
        <v>2</v>
      </c>
    </row>
    <row r="189" spans="1:18" x14ac:dyDescent="0.2">
      <c r="A189" s="29" t="s">
        <v>199</v>
      </c>
      <c r="B189" s="56" t="s">
        <v>359</v>
      </c>
      <c r="C189" s="54"/>
      <c r="D189" s="54"/>
      <c r="E189" s="47">
        <v>1</v>
      </c>
      <c r="F189" s="54"/>
      <c r="H189" s="54"/>
      <c r="I189" s="54"/>
      <c r="J189" s="54"/>
      <c r="L189" s="55"/>
      <c r="O189" s="47">
        <v>4</v>
      </c>
      <c r="R189" s="47">
        <v>12</v>
      </c>
    </row>
    <row r="190" spans="1:18" x14ac:dyDescent="0.2">
      <c r="A190" s="29" t="s">
        <v>411</v>
      </c>
      <c r="B190" s="56" t="s">
        <v>429</v>
      </c>
      <c r="O190" s="47">
        <v>1</v>
      </c>
      <c r="R190" s="47">
        <v>5</v>
      </c>
    </row>
    <row r="191" spans="1:18" x14ac:dyDescent="0.2">
      <c r="A191" s="29" t="s">
        <v>272</v>
      </c>
      <c r="B191" s="56" t="s">
        <v>1028</v>
      </c>
      <c r="R191" s="47">
        <v>1</v>
      </c>
    </row>
    <row r="192" spans="1:18" x14ac:dyDescent="0.2">
      <c r="A192" s="29" t="s">
        <v>273</v>
      </c>
      <c r="B192" s="56" t="s">
        <v>700</v>
      </c>
      <c r="C192" s="54"/>
      <c r="D192" s="54"/>
      <c r="F192" s="54"/>
      <c r="H192" s="54"/>
      <c r="I192" s="54"/>
      <c r="J192" s="54"/>
      <c r="K192" s="47">
        <v>2</v>
      </c>
      <c r="L192" s="55"/>
      <c r="O192" s="47">
        <v>4</v>
      </c>
      <c r="R192" s="47">
        <v>3</v>
      </c>
    </row>
    <row r="193" spans="1:18" x14ac:dyDescent="0.2">
      <c r="A193" s="29" t="s">
        <v>586</v>
      </c>
      <c r="B193" s="56" t="s">
        <v>618</v>
      </c>
      <c r="R193" s="47">
        <v>11</v>
      </c>
    </row>
    <row r="194" spans="1:18" x14ac:dyDescent="0.2">
      <c r="A194" s="29" t="s">
        <v>260</v>
      </c>
      <c r="B194" s="56" t="s">
        <v>507</v>
      </c>
      <c r="R194" s="47">
        <v>1</v>
      </c>
    </row>
    <row r="195" spans="1:18" x14ac:dyDescent="0.2">
      <c r="A195" s="29" t="s">
        <v>588</v>
      </c>
      <c r="B195" s="56" t="s">
        <v>680</v>
      </c>
      <c r="O195" s="47">
        <v>7</v>
      </c>
      <c r="R195" s="47">
        <v>1</v>
      </c>
    </row>
    <row r="196" spans="1:18" x14ac:dyDescent="0.2">
      <c r="A196" s="29" t="s">
        <v>590</v>
      </c>
      <c r="B196" s="56" t="s">
        <v>614</v>
      </c>
      <c r="O196" s="47">
        <v>3</v>
      </c>
      <c r="R196" s="47">
        <v>1</v>
      </c>
    </row>
    <row r="197" spans="1:18" x14ac:dyDescent="0.2">
      <c r="A197" s="29" t="s">
        <v>591</v>
      </c>
      <c r="B197" s="56" t="s">
        <v>611</v>
      </c>
      <c r="O197" s="47">
        <v>6</v>
      </c>
      <c r="R197" s="47">
        <v>1</v>
      </c>
    </row>
    <row r="198" spans="1:18" x14ac:dyDescent="0.2">
      <c r="A198" s="29" t="s">
        <v>836</v>
      </c>
      <c r="B198" s="56" t="s">
        <v>910</v>
      </c>
      <c r="O198" s="47">
        <v>2</v>
      </c>
    </row>
    <row r="199" spans="1:18" x14ac:dyDescent="0.2">
      <c r="A199" s="29" t="s">
        <v>200</v>
      </c>
      <c r="B199" s="56" t="s">
        <v>735</v>
      </c>
      <c r="O199" s="47">
        <v>1</v>
      </c>
      <c r="R199" s="47">
        <v>1</v>
      </c>
    </row>
    <row r="200" spans="1:18" x14ac:dyDescent="0.2">
      <c r="A200" s="29" t="s">
        <v>201</v>
      </c>
      <c r="B200" s="56" t="s">
        <v>358</v>
      </c>
      <c r="C200" s="54"/>
      <c r="D200" s="54"/>
      <c r="F200" s="54"/>
      <c r="H200" s="54"/>
      <c r="I200" s="54"/>
      <c r="J200" s="54"/>
      <c r="K200" s="47">
        <v>4</v>
      </c>
      <c r="L200" s="55"/>
      <c r="N200" s="47">
        <v>5</v>
      </c>
      <c r="O200" s="47">
        <v>16</v>
      </c>
      <c r="R200" s="47">
        <v>4</v>
      </c>
    </row>
    <row r="201" spans="1:18" x14ac:dyDescent="0.2">
      <c r="A201" s="29" t="s">
        <v>308</v>
      </c>
      <c r="B201" s="56" t="s">
        <v>506</v>
      </c>
      <c r="O201" s="47">
        <v>2</v>
      </c>
      <c r="R201" s="47">
        <v>2</v>
      </c>
    </row>
    <row r="202" spans="1:18" x14ac:dyDescent="0.2">
      <c r="A202" s="29" t="s">
        <v>1236</v>
      </c>
      <c r="B202" s="56" t="s">
        <v>1237</v>
      </c>
      <c r="R202" s="47">
        <v>1</v>
      </c>
    </row>
    <row r="203" spans="1:18" x14ac:dyDescent="0.2">
      <c r="A203" s="29" t="s">
        <v>166</v>
      </c>
      <c r="B203" s="56" t="s">
        <v>433</v>
      </c>
      <c r="O203" s="47">
        <v>8</v>
      </c>
      <c r="R203" s="47">
        <v>6</v>
      </c>
    </row>
    <row r="204" spans="1:18" x14ac:dyDescent="0.2">
      <c r="A204" s="29" t="s">
        <v>261</v>
      </c>
      <c r="B204" s="56" t="s">
        <v>660</v>
      </c>
      <c r="O204" s="47">
        <v>4</v>
      </c>
      <c r="R204" s="47">
        <v>7</v>
      </c>
    </row>
    <row r="205" spans="1:18" x14ac:dyDescent="0.2">
      <c r="A205" s="29" t="s">
        <v>837</v>
      </c>
      <c r="B205" s="56" t="s">
        <v>899</v>
      </c>
      <c r="O205" s="47">
        <v>1</v>
      </c>
      <c r="R205" s="47">
        <v>1</v>
      </c>
    </row>
    <row r="206" spans="1:18" x14ac:dyDescent="0.2">
      <c r="A206" s="29" t="s">
        <v>312</v>
      </c>
      <c r="B206" s="56" t="s">
        <v>394</v>
      </c>
      <c r="O206" s="47">
        <v>1</v>
      </c>
      <c r="R206" s="47">
        <v>3</v>
      </c>
    </row>
    <row r="207" spans="1:18" x14ac:dyDescent="0.2">
      <c r="A207" s="29" t="s">
        <v>167</v>
      </c>
      <c r="B207" s="56" t="s">
        <v>393</v>
      </c>
      <c r="O207" s="47">
        <v>4</v>
      </c>
      <c r="R207" s="47">
        <v>13</v>
      </c>
    </row>
    <row r="208" spans="1:18" x14ac:dyDescent="0.2">
      <c r="A208" s="29" t="s">
        <v>202</v>
      </c>
      <c r="B208" s="56" t="s">
        <v>392</v>
      </c>
      <c r="C208" s="54"/>
      <c r="D208" s="54"/>
      <c r="E208" s="47">
        <v>1</v>
      </c>
      <c r="F208" s="54"/>
      <c r="H208" s="54"/>
      <c r="I208" s="54"/>
      <c r="J208" s="54"/>
      <c r="K208" s="47">
        <v>10</v>
      </c>
      <c r="L208" s="55"/>
      <c r="O208" s="47">
        <v>9</v>
      </c>
      <c r="R208" s="47">
        <v>14</v>
      </c>
    </row>
    <row r="209" spans="1:18" x14ac:dyDescent="0.2">
      <c r="A209" s="29" t="s">
        <v>838</v>
      </c>
      <c r="B209" s="56" t="s">
        <v>898</v>
      </c>
      <c r="O209" s="47">
        <v>1</v>
      </c>
    </row>
    <row r="210" spans="1:18" x14ac:dyDescent="0.2">
      <c r="A210" s="29" t="s">
        <v>413</v>
      </c>
      <c r="B210" s="56" t="s">
        <v>434</v>
      </c>
      <c r="O210" s="47">
        <v>7</v>
      </c>
      <c r="R210" s="47">
        <v>1</v>
      </c>
    </row>
    <row r="211" spans="1:18" x14ac:dyDescent="0.2">
      <c r="A211" s="29" t="s">
        <v>467</v>
      </c>
      <c r="B211" s="56" t="s">
        <v>909</v>
      </c>
      <c r="C211" s="54"/>
      <c r="D211" s="54"/>
      <c r="E211" s="47">
        <v>2</v>
      </c>
      <c r="F211" s="54"/>
      <c r="H211" s="54"/>
      <c r="I211" s="54"/>
      <c r="J211" s="54"/>
      <c r="K211" s="47">
        <v>7</v>
      </c>
      <c r="L211" s="55"/>
      <c r="O211" s="47">
        <v>6</v>
      </c>
      <c r="R211" s="47">
        <v>10</v>
      </c>
    </row>
    <row r="212" spans="1:18" x14ac:dyDescent="0.2">
      <c r="A212" s="29" t="s">
        <v>169</v>
      </c>
      <c r="B212" s="56" t="s">
        <v>390</v>
      </c>
      <c r="O212" s="47">
        <v>11</v>
      </c>
      <c r="R212" s="47">
        <v>24</v>
      </c>
    </row>
    <row r="213" spans="1:18" x14ac:dyDescent="0.2">
      <c r="A213" s="29" t="s">
        <v>205</v>
      </c>
      <c r="B213" s="56" t="s">
        <v>943</v>
      </c>
      <c r="O213" s="47">
        <v>2</v>
      </c>
    </row>
    <row r="214" spans="1:18" x14ac:dyDescent="0.2">
      <c r="A214" s="29" t="s">
        <v>839</v>
      </c>
      <c r="B214" s="56" t="s">
        <v>897</v>
      </c>
      <c r="O214" s="47">
        <v>2</v>
      </c>
    </row>
    <row r="215" spans="1:18" x14ac:dyDescent="0.2">
      <c r="A215" s="29" t="s">
        <v>206</v>
      </c>
      <c r="B215" s="56" t="s">
        <v>502</v>
      </c>
      <c r="O215" s="47">
        <v>7</v>
      </c>
      <c r="R215" s="47">
        <v>12</v>
      </c>
    </row>
    <row r="216" spans="1:18" x14ac:dyDescent="0.2">
      <c r="A216" s="29" t="s">
        <v>840</v>
      </c>
      <c r="B216" s="56" t="s">
        <v>896</v>
      </c>
      <c r="O216" s="47">
        <v>1</v>
      </c>
    </row>
    <row r="217" spans="1:18" x14ac:dyDescent="0.2">
      <c r="A217" s="29" t="s">
        <v>170</v>
      </c>
      <c r="B217" s="56" t="s">
        <v>435</v>
      </c>
      <c r="O217" s="47">
        <v>3</v>
      </c>
    </row>
    <row r="218" spans="1:18" x14ac:dyDescent="0.2">
      <c r="A218" s="29" t="s">
        <v>275</v>
      </c>
      <c r="B218" s="56" t="s">
        <v>436</v>
      </c>
      <c r="C218" s="54"/>
      <c r="D218" s="54"/>
      <c r="E218" s="47">
        <v>1</v>
      </c>
      <c r="F218" s="54"/>
      <c r="H218" s="54"/>
      <c r="I218" s="54"/>
      <c r="J218" s="54"/>
      <c r="L218" s="55"/>
      <c r="O218" s="47">
        <v>6</v>
      </c>
      <c r="R218" s="47">
        <v>13</v>
      </c>
    </row>
    <row r="219" spans="1:18" x14ac:dyDescent="0.2">
      <c r="A219" s="29" t="s">
        <v>823</v>
      </c>
      <c r="B219" s="56" t="s">
        <v>922</v>
      </c>
      <c r="R219" s="47">
        <v>1</v>
      </c>
    </row>
    <row r="220" spans="1:18" x14ac:dyDescent="0.2">
      <c r="A220" s="29" t="s">
        <v>262</v>
      </c>
      <c r="B220" s="56" t="s">
        <v>389</v>
      </c>
      <c r="O220" s="47">
        <v>2</v>
      </c>
      <c r="R220" s="47">
        <v>19</v>
      </c>
    </row>
    <row r="221" spans="1:18" x14ac:dyDescent="0.2">
      <c r="A221" s="29" t="s">
        <v>414</v>
      </c>
      <c r="B221" s="56" t="s">
        <v>437</v>
      </c>
      <c r="O221" s="47">
        <v>1</v>
      </c>
      <c r="R221" s="47">
        <v>1</v>
      </c>
    </row>
    <row r="222" spans="1:18" x14ac:dyDescent="0.2">
      <c r="A222" s="29" t="s">
        <v>600</v>
      </c>
      <c r="B222" s="56" t="s">
        <v>603</v>
      </c>
      <c r="O222" s="47">
        <v>2</v>
      </c>
    </row>
    <row r="223" spans="1:18" x14ac:dyDescent="0.2">
      <c r="A223" s="29" t="s">
        <v>601</v>
      </c>
      <c r="B223" s="56" t="s">
        <v>602</v>
      </c>
      <c r="R223" s="47">
        <v>1</v>
      </c>
    </row>
    <row r="225" spans="1:18" x14ac:dyDescent="0.2">
      <c r="A225" s="29" t="s">
        <v>55</v>
      </c>
      <c r="B225" s="56" t="s">
        <v>388</v>
      </c>
      <c r="R225" s="47">
        <v>13</v>
      </c>
    </row>
    <row r="226" spans="1:18" x14ac:dyDescent="0.2">
      <c r="A226" s="29" t="s">
        <v>277</v>
      </c>
      <c r="B226" s="56" t="s">
        <v>654</v>
      </c>
      <c r="R226" s="47">
        <v>1</v>
      </c>
    </row>
    <row r="227" spans="1:18" x14ac:dyDescent="0.2">
      <c r="A227" s="29" t="s">
        <v>667</v>
      </c>
      <c r="B227" s="56" t="s">
        <v>674</v>
      </c>
      <c r="R227" s="47">
        <v>1</v>
      </c>
    </row>
    <row r="228" spans="1:18" x14ac:dyDescent="0.2">
      <c r="A228" s="29" t="s">
        <v>1190</v>
      </c>
      <c r="B228" s="56" t="s">
        <v>1191</v>
      </c>
      <c r="C228" s="77"/>
      <c r="D228" s="77"/>
      <c r="E228" s="30"/>
      <c r="F228" s="77"/>
      <c r="G228" s="30"/>
      <c r="H228" s="77"/>
      <c r="I228" s="77"/>
      <c r="J228" s="77"/>
      <c r="L228" s="55"/>
      <c r="R228" s="47">
        <v>1</v>
      </c>
    </row>
    <row r="229" spans="1:18" x14ac:dyDescent="0.2">
      <c r="A229" s="29" t="s">
        <v>38</v>
      </c>
      <c r="B229" s="56" t="s">
        <v>652</v>
      </c>
      <c r="C229" s="77"/>
      <c r="D229" s="77"/>
      <c r="E229" s="30"/>
      <c r="F229" s="77"/>
      <c r="G229" s="30"/>
      <c r="H229" s="77"/>
      <c r="I229" s="77"/>
      <c r="J229" s="77"/>
      <c r="L229" s="55"/>
      <c r="R229" s="47">
        <v>2</v>
      </c>
    </row>
    <row r="230" spans="1:18" x14ac:dyDescent="0.2">
      <c r="A230" s="29" t="s">
        <v>150</v>
      </c>
      <c r="B230" s="56" t="s">
        <v>386</v>
      </c>
      <c r="C230" s="54"/>
      <c r="D230" s="54"/>
      <c r="F230" s="54"/>
      <c r="H230" s="54"/>
      <c r="I230" s="54"/>
      <c r="J230" s="54"/>
      <c r="K230" s="47">
        <v>4</v>
      </c>
      <c r="L230" s="55"/>
      <c r="N230" s="47">
        <v>1</v>
      </c>
      <c r="O230" s="47">
        <v>6</v>
      </c>
      <c r="R230" s="47">
        <v>3</v>
      </c>
    </row>
    <row r="231" spans="1:18" x14ac:dyDescent="0.2">
      <c r="A231" s="29" t="s">
        <v>981</v>
      </c>
      <c r="B231" s="56" t="s">
        <v>942</v>
      </c>
      <c r="R231" s="47">
        <v>3</v>
      </c>
    </row>
    <row r="232" spans="1:18" x14ac:dyDescent="0.2">
      <c r="A232" s="29" t="s">
        <v>562</v>
      </c>
      <c r="B232" s="56" t="s">
        <v>647</v>
      </c>
      <c r="R232" s="47">
        <v>1</v>
      </c>
    </row>
    <row r="233" spans="1:18" x14ac:dyDescent="0.2">
      <c r="A233" s="29" t="s">
        <v>831</v>
      </c>
      <c r="B233" s="56" t="s">
        <v>919</v>
      </c>
      <c r="C233" s="54"/>
      <c r="D233" s="54"/>
      <c r="F233" s="54"/>
      <c r="H233" s="54"/>
      <c r="I233" s="54"/>
      <c r="J233" s="54"/>
      <c r="L233" s="55"/>
      <c r="O233" s="47">
        <v>1</v>
      </c>
    </row>
    <row r="234" spans="1:18" x14ac:dyDescent="0.2">
      <c r="A234" s="29" t="s">
        <v>48</v>
      </c>
      <c r="B234" s="56" t="s">
        <v>387</v>
      </c>
      <c r="C234" s="54"/>
      <c r="D234" s="54"/>
      <c r="F234" s="54"/>
      <c r="H234" s="54"/>
      <c r="I234" s="54"/>
      <c r="J234" s="54"/>
      <c r="K234" s="47">
        <v>1</v>
      </c>
      <c r="L234" s="55"/>
      <c r="O234" s="47">
        <v>5</v>
      </c>
      <c r="R234" s="47">
        <v>4</v>
      </c>
    </row>
    <row r="235" spans="1:18" x14ac:dyDescent="0.2">
      <c r="A235" s="29" t="s">
        <v>223</v>
      </c>
      <c r="B235" s="56" t="s">
        <v>645</v>
      </c>
      <c r="C235" s="54"/>
      <c r="D235" s="54"/>
      <c r="F235" s="54"/>
      <c r="H235" s="54"/>
      <c r="I235" s="54"/>
      <c r="J235" s="54"/>
      <c r="L235" s="55"/>
      <c r="O235" s="47">
        <v>1</v>
      </c>
      <c r="R235" s="47">
        <v>2</v>
      </c>
    </row>
    <row r="236" spans="1:18" x14ac:dyDescent="0.2">
      <c r="A236" s="29" t="s">
        <v>212</v>
      </c>
      <c r="B236" s="56" t="s">
        <v>695</v>
      </c>
      <c r="O236" s="47">
        <v>1</v>
      </c>
      <c r="R236" s="47">
        <v>2</v>
      </c>
    </row>
    <row r="237" spans="1:18" x14ac:dyDescent="0.2">
      <c r="A237" s="29" t="s">
        <v>400</v>
      </c>
      <c r="B237" s="56" t="s">
        <v>329</v>
      </c>
      <c r="Q237" s="47">
        <v>1</v>
      </c>
    </row>
    <row r="238" spans="1:18" x14ac:dyDescent="0.2">
      <c r="A238" s="29" t="s">
        <v>684</v>
      </c>
      <c r="B238" s="56" t="s">
        <v>657</v>
      </c>
      <c r="O238" s="47">
        <v>1</v>
      </c>
    </row>
    <row r="239" spans="1:18" x14ac:dyDescent="0.2">
      <c r="A239" s="29" t="s">
        <v>1021</v>
      </c>
      <c r="B239" s="56" t="s">
        <v>1105</v>
      </c>
      <c r="R239" s="47">
        <v>1</v>
      </c>
    </row>
    <row r="240" spans="1:18" x14ac:dyDescent="0.2">
      <c r="A240" s="29" t="s">
        <v>1004</v>
      </c>
      <c r="B240" s="56" t="s">
        <v>1009</v>
      </c>
      <c r="R240" s="47">
        <v>1</v>
      </c>
    </row>
    <row r="241" spans="1:18" x14ac:dyDescent="0.2">
      <c r="A241" s="29" t="s">
        <v>1022</v>
      </c>
      <c r="B241" s="56" t="s">
        <v>1107</v>
      </c>
      <c r="R241" s="47">
        <v>1</v>
      </c>
    </row>
    <row r="242" spans="1:18" x14ac:dyDescent="0.2">
      <c r="A242" s="29" t="s">
        <v>842</v>
      </c>
      <c r="B242" s="56" t="s">
        <v>921</v>
      </c>
      <c r="O242" s="47">
        <v>1</v>
      </c>
      <c r="R242" s="47">
        <v>7</v>
      </c>
    </row>
    <row r="243" spans="1:18" x14ac:dyDescent="0.2">
      <c r="A243" s="29" t="s">
        <v>1079</v>
      </c>
      <c r="B243" s="56" t="s">
        <v>1118</v>
      </c>
      <c r="R243" s="47">
        <v>1</v>
      </c>
    </row>
    <row r="244" spans="1:18" x14ac:dyDescent="0.2">
      <c r="A244" s="29" t="s">
        <v>843</v>
      </c>
      <c r="B244" s="56" t="s">
        <v>799</v>
      </c>
      <c r="O244" s="47">
        <v>1</v>
      </c>
    </row>
    <row r="245" spans="1:18" x14ac:dyDescent="0.2">
      <c r="A245" s="29" t="s">
        <v>493</v>
      </c>
      <c r="B245" s="56" t="s">
        <v>517</v>
      </c>
      <c r="R245" s="47">
        <v>4</v>
      </c>
    </row>
    <row r="246" spans="1:18" x14ac:dyDescent="0.2">
      <c r="A246" s="29" t="s">
        <v>494</v>
      </c>
      <c r="B246" s="56" t="s">
        <v>516</v>
      </c>
      <c r="O246" s="47">
        <v>2</v>
      </c>
    </row>
    <row r="247" spans="1:18" x14ac:dyDescent="0.2">
      <c r="A247" s="29" t="s">
        <v>749</v>
      </c>
      <c r="B247" s="56" t="s">
        <v>776</v>
      </c>
      <c r="C247" s="54"/>
      <c r="D247" s="54"/>
      <c r="F247" s="54"/>
      <c r="H247" s="54"/>
      <c r="I247" s="54"/>
      <c r="J247" s="54"/>
      <c r="L247" s="55"/>
      <c r="O247" s="47">
        <v>1</v>
      </c>
    </row>
    <row r="248" spans="1:18" x14ac:dyDescent="0.2">
      <c r="A248" s="29" t="s">
        <v>50</v>
      </c>
      <c r="B248" s="56" t="s">
        <v>51</v>
      </c>
      <c r="O248" s="47">
        <v>6</v>
      </c>
      <c r="R248" s="47">
        <v>3</v>
      </c>
    </row>
    <row r="249" spans="1:18" x14ac:dyDescent="0.2">
      <c r="A249" s="29" t="s">
        <v>263</v>
      </c>
      <c r="B249" s="56" t="s">
        <v>496</v>
      </c>
      <c r="O249" s="47">
        <v>3</v>
      </c>
      <c r="R249" s="47">
        <v>1</v>
      </c>
    </row>
    <row r="250" spans="1:18" x14ac:dyDescent="0.2">
      <c r="A250" s="29" t="s">
        <v>52</v>
      </c>
      <c r="B250" s="56" t="s">
        <v>383</v>
      </c>
      <c r="R250" s="47">
        <v>1</v>
      </c>
    </row>
    <row r="251" spans="1:18" x14ac:dyDescent="0.2">
      <c r="A251" s="29" t="s">
        <v>582</v>
      </c>
      <c r="B251" s="56" t="s">
        <v>642</v>
      </c>
      <c r="O251" s="47">
        <v>1</v>
      </c>
    </row>
    <row r="252" spans="1:18" x14ac:dyDescent="0.2">
      <c r="A252" s="29" t="s">
        <v>53</v>
      </c>
      <c r="B252" s="56" t="s">
        <v>464</v>
      </c>
      <c r="O252" s="47">
        <v>2</v>
      </c>
      <c r="R252" s="47">
        <v>3</v>
      </c>
    </row>
    <row r="253" spans="1:18" x14ac:dyDescent="0.2">
      <c r="A253" s="29" t="s">
        <v>844</v>
      </c>
      <c r="B253" s="56" t="s">
        <v>696</v>
      </c>
      <c r="O253" s="47">
        <v>2</v>
      </c>
    </row>
    <row r="254" spans="1:18" x14ac:dyDescent="0.2">
      <c r="A254" s="29" t="s">
        <v>841</v>
      </c>
      <c r="B254" s="56" t="s">
        <v>920</v>
      </c>
      <c r="C254" s="54"/>
      <c r="D254" s="54"/>
      <c r="F254" s="54"/>
      <c r="H254" s="54"/>
      <c r="I254" s="54"/>
      <c r="J254" s="54"/>
      <c r="L254" s="55"/>
      <c r="O254" s="47">
        <v>2</v>
      </c>
    </row>
    <row r="255" spans="1:18" x14ac:dyDescent="0.2">
      <c r="A255" s="29" t="s">
        <v>172</v>
      </c>
      <c r="B255" s="56" t="s">
        <v>385</v>
      </c>
      <c r="O255" s="47">
        <v>3</v>
      </c>
      <c r="R255" s="47">
        <v>1</v>
      </c>
    </row>
    <row r="256" spans="1:18" x14ac:dyDescent="0.2">
      <c r="A256" s="29" t="s">
        <v>41</v>
      </c>
      <c r="B256" s="56" t="s">
        <v>42</v>
      </c>
      <c r="R256" s="47">
        <v>1</v>
      </c>
    </row>
    <row r="259" spans="1:17" x14ac:dyDescent="0.2">
      <c r="A259" s="49" t="s">
        <v>117</v>
      </c>
      <c r="C259" s="73"/>
      <c r="D259" s="73"/>
      <c r="E259" s="72"/>
      <c r="F259" s="73"/>
      <c r="G259" s="72"/>
      <c r="H259" s="73"/>
      <c r="I259" s="73"/>
      <c r="J259" s="73"/>
      <c r="K259" s="72"/>
      <c r="L259" s="53"/>
      <c r="M259" s="53"/>
      <c r="N259" s="52"/>
      <c r="O259" s="52"/>
      <c r="P259" s="53"/>
    </row>
    <row r="260" spans="1:17" x14ac:dyDescent="0.2">
      <c r="A260" s="29" t="s">
        <v>88</v>
      </c>
      <c r="C260" s="54"/>
      <c r="D260" s="54"/>
      <c r="E260" s="47">
        <v>20</v>
      </c>
      <c r="F260" s="54"/>
      <c r="G260" s="47">
        <v>20</v>
      </c>
      <c r="H260" s="54"/>
      <c r="I260" s="54"/>
      <c r="J260" s="54"/>
      <c r="K260" s="47">
        <v>20</v>
      </c>
      <c r="L260" s="55"/>
      <c r="N260" s="47">
        <v>40</v>
      </c>
      <c r="Q260" s="47">
        <v>42</v>
      </c>
    </row>
    <row r="261" spans="1:17" x14ac:dyDescent="0.2">
      <c r="A261" s="29" t="s">
        <v>76</v>
      </c>
      <c r="B261" s="29" t="s">
        <v>118</v>
      </c>
      <c r="C261" s="54"/>
      <c r="D261" s="54"/>
      <c r="E261" s="47">
        <v>0</v>
      </c>
      <c r="F261" s="54"/>
      <c r="G261" s="47">
        <v>3</v>
      </c>
      <c r="H261" s="54"/>
      <c r="I261" s="54"/>
      <c r="J261" s="54"/>
      <c r="K261" s="47">
        <v>3</v>
      </c>
      <c r="L261" s="55"/>
      <c r="N261" s="47">
        <v>2</v>
      </c>
      <c r="Q261" s="47">
        <v>1</v>
      </c>
    </row>
    <row r="262" spans="1:17" x14ac:dyDescent="0.2">
      <c r="A262" s="29" t="s">
        <v>77</v>
      </c>
      <c r="B262" s="29" t="s">
        <v>94</v>
      </c>
      <c r="C262" s="54"/>
      <c r="D262" s="54"/>
      <c r="E262" s="47">
        <v>0</v>
      </c>
      <c r="F262" s="54"/>
      <c r="G262" s="47">
        <v>0</v>
      </c>
      <c r="H262" s="54"/>
      <c r="I262" s="54"/>
      <c r="J262" s="54"/>
      <c r="K262" s="47">
        <v>1</v>
      </c>
      <c r="L262" s="55"/>
      <c r="N262" s="47">
        <v>0</v>
      </c>
      <c r="Q262" s="47">
        <v>0</v>
      </c>
    </row>
    <row r="263" spans="1:17" x14ac:dyDescent="0.2">
      <c r="A263" s="29" t="s">
        <v>882</v>
      </c>
      <c r="B263" s="29" t="s">
        <v>78</v>
      </c>
      <c r="C263" s="54"/>
      <c r="D263" s="54"/>
      <c r="E263" s="47">
        <v>5</v>
      </c>
      <c r="F263" s="54"/>
      <c r="G263" s="47">
        <v>5</v>
      </c>
      <c r="H263" s="54"/>
      <c r="I263" s="54"/>
      <c r="J263" s="54"/>
      <c r="K263" s="47">
        <v>8</v>
      </c>
      <c r="L263" s="55"/>
      <c r="N263" s="47">
        <v>6</v>
      </c>
      <c r="Q263" s="47">
        <v>5</v>
      </c>
    </row>
    <row r="264" spans="1:17" x14ac:dyDescent="0.2">
      <c r="A264" s="29" t="s">
        <v>79</v>
      </c>
      <c r="B264" s="29" t="s">
        <v>80</v>
      </c>
      <c r="C264" s="54"/>
      <c r="D264" s="54"/>
      <c r="E264" s="47">
        <v>0</v>
      </c>
      <c r="F264" s="54"/>
      <c r="G264" s="47">
        <v>0</v>
      </c>
      <c r="H264" s="54"/>
      <c r="I264" s="54"/>
      <c r="J264" s="54"/>
      <c r="K264" s="47">
        <v>0</v>
      </c>
      <c r="L264" s="55"/>
      <c r="N264" s="47">
        <v>0</v>
      </c>
      <c r="Q264" s="47">
        <v>0</v>
      </c>
    </row>
    <row r="265" spans="1:17" x14ac:dyDescent="0.2">
      <c r="A265" s="29" t="s">
        <v>95</v>
      </c>
    </row>
  </sheetData>
  <sortState ref="A241:O267">
    <sortCondition ref="A241:A267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234"/>
  <sheetViews>
    <sheetView zoomScale="85" zoomScaleNormal="85" workbookViewId="0"/>
  </sheetViews>
  <sheetFormatPr defaultRowHeight="14.25" x14ac:dyDescent="0.2"/>
  <cols>
    <col min="1" max="1" width="25" customWidth="1"/>
    <col min="2" max="2" width="24.5" customWidth="1"/>
  </cols>
  <sheetData>
    <row r="1" spans="1:17" ht="15" x14ac:dyDescent="0.25">
      <c r="A1" s="1" t="s">
        <v>862</v>
      </c>
      <c r="B1" s="5"/>
      <c r="C1" s="2"/>
      <c r="D1" s="2"/>
      <c r="E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ht="15" x14ac:dyDescent="0.25">
      <c r="A2" s="1" t="s">
        <v>30</v>
      </c>
      <c r="B2" s="5"/>
      <c r="C2" s="2"/>
      <c r="D2" s="2"/>
      <c r="E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2">
      <c r="A3" t="s">
        <v>1128</v>
      </c>
      <c r="B3" s="7"/>
      <c r="C3" s="2"/>
      <c r="D3" s="2"/>
      <c r="E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s="1" customFormat="1" ht="15" x14ac:dyDescent="0.25">
      <c r="A4" s="1" t="s">
        <v>98</v>
      </c>
      <c r="B4" s="5"/>
      <c r="C4" s="8">
        <v>2016</v>
      </c>
      <c r="D4" s="8">
        <v>2016</v>
      </c>
      <c r="E4" s="8">
        <v>2017</v>
      </c>
      <c r="F4" s="1">
        <v>2017</v>
      </c>
      <c r="G4" s="8">
        <v>2018</v>
      </c>
      <c r="H4" s="8">
        <v>2018</v>
      </c>
      <c r="I4" s="8"/>
      <c r="J4" s="8"/>
      <c r="K4" s="8"/>
      <c r="L4" s="8"/>
      <c r="M4" s="8"/>
      <c r="N4" s="8"/>
      <c r="O4" s="8"/>
      <c r="P4" s="8"/>
      <c r="Q4" s="8"/>
    </row>
    <row r="5" spans="1:17" s="1" customFormat="1" ht="15" x14ac:dyDescent="0.25">
      <c r="B5" s="5"/>
      <c r="C5" s="8" t="s">
        <v>314</v>
      </c>
      <c r="D5" s="8" t="s">
        <v>814</v>
      </c>
      <c r="E5" s="8" t="s">
        <v>314</v>
      </c>
      <c r="F5" s="1" t="s">
        <v>814</v>
      </c>
      <c r="G5" s="8" t="s">
        <v>314</v>
      </c>
      <c r="H5" s="8" t="s">
        <v>814</v>
      </c>
      <c r="I5" s="8"/>
      <c r="J5" s="8"/>
      <c r="K5" s="8"/>
      <c r="L5" s="8"/>
      <c r="M5" s="8"/>
      <c r="N5" s="8"/>
      <c r="O5" s="8"/>
      <c r="P5" s="8"/>
      <c r="Q5" s="8"/>
    </row>
    <row r="6" spans="1:17" s="1" customFormat="1" ht="15" x14ac:dyDescent="0.25">
      <c r="A6" s="1" t="s">
        <v>88</v>
      </c>
      <c r="B6" s="5"/>
      <c r="C6" s="8">
        <v>20</v>
      </c>
      <c r="D6" s="8">
        <v>20</v>
      </c>
      <c r="E6" s="8">
        <v>20</v>
      </c>
      <c r="F6" s="1">
        <v>20</v>
      </c>
      <c r="G6" s="2">
        <v>22</v>
      </c>
      <c r="H6" s="8">
        <v>22</v>
      </c>
      <c r="I6" s="8"/>
      <c r="J6" s="8"/>
      <c r="K6" s="8"/>
      <c r="L6" s="8"/>
      <c r="M6" s="8"/>
      <c r="N6" s="8"/>
      <c r="O6" s="8"/>
      <c r="P6" s="8"/>
      <c r="Q6" s="8"/>
    </row>
    <row r="7" spans="1:17" ht="15" x14ac:dyDescent="0.25">
      <c r="A7" s="10"/>
      <c r="B7" s="13"/>
      <c r="C7" s="2"/>
      <c r="D7" s="2"/>
      <c r="E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x14ac:dyDescent="0.2">
      <c r="A8" t="s">
        <v>26</v>
      </c>
      <c r="B8" s="7"/>
      <c r="C8" s="2">
        <v>31.5</v>
      </c>
      <c r="D8" s="2"/>
      <c r="E8" s="2">
        <v>3.87</v>
      </c>
      <c r="G8" s="2">
        <v>38.200000000000003</v>
      </c>
      <c r="H8" s="2"/>
      <c r="I8" s="2"/>
      <c r="J8" s="2"/>
      <c r="K8" s="2"/>
      <c r="L8" s="2"/>
      <c r="M8" s="2"/>
      <c r="N8" s="2"/>
      <c r="O8" s="2"/>
      <c r="P8" s="2"/>
      <c r="Q8" s="2"/>
    </row>
    <row r="9" spans="1:17" x14ac:dyDescent="0.2">
      <c r="A9" t="s">
        <v>27</v>
      </c>
      <c r="B9" s="7"/>
      <c r="C9" s="2">
        <v>0.82</v>
      </c>
      <c r="D9" s="2"/>
      <c r="E9" s="2">
        <v>0.18</v>
      </c>
      <c r="G9" s="2">
        <v>0.02</v>
      </c>
      <c r="H9" s="2"/>
      <c r="I9" s="2"/>
      <c r="J9" s="2"/>
      <c r="K9" s="2"/>
      <c r="L9" s="2"/>
      <c r="M9" s="2"/>
      <c r="N9" s="2"/>
      <c r="O9" s="2"/>
      <c r="P9" s="2"/>
      <c r="Q9" s="2"/>
    </row>
    <row r="10" spans="1:17" x14ac:dyDescent="0.2">
      <c r="A10" t="s">
        <v>100</v>
      </c>
      <c r="B10" s="7"/>
      <c r="C10" s="2">
        <v>2.5299999999999998</v>
      </c>
      <c r="D10" s="2"/>
      <c r="E10" s="2">
        <v>3.62</v>
      </c>
      <c r="G10" s="2">
        <v>0.71</v>
      </c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17" x14ac:dyDescent="0.2">
      <c r="A11" t="s">
        <v>322</v>
      </c>
      <c r="B11" s="7"/>
      <c r="C11" s="2">
        <v>0.01</v>
      </c>
      <c r="D11" s="2"/>
      <c r="E11" s="2">
        <v>0.01</v>
      </c>
      <c r="G11" s="2">
        <v>0.01</v>
      </c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17" x14ac:dyDescent="0.2">
      <c r="A12" t="s">
        <v>23</v>
      </c>
      <c r="B12" s="7"/>
      <c r="C12" s="2">
        <v>35</v>
      </c>
      <c r="D12" s="2"/>
      <c r="E12" s="2">
        <v>8.17</v>
      </c>
      <c r="G12" s="2">
        <v>38.200000000000003</v>
      </c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17" x14ac:dyDescent="0.2">
      <c r="A13" t="s">
        <v>813</v>
      </c>
      <c r="B13" s="7"/>
      <c r="C13" s="2"/>
      <c r="D13" s="2">
        <v>56.75</v>
      </c>
      <c r="E13" s="2"/>
      <c r="F13">
        <v>59.4</v>
      </c>
      <c r="G13" s="2"/>
      <c r="H13" s="2">
        <v>77.27</v>
      </c>
      <c r="I13" s="2"/>
      <c r="J13" s="2"/>
      <c r="K13" s="2"/>
      <c r="L13" s="2"/>
      <c r="M13" s="2"/>
      <c r="N13" s="2"/>
      <c r="O13" s="2"/>
      <c r="P13" s="2"/>
      <c r="Q13" s="2"/>
    </row>
    <row r="14" spans="1:17" x14ac:dyDescent="0.2">
      <c r="A14" t="s">
        <v>105</v>
      </c>
      <c r="B14" s="7"/>
      <c r="C14" s="2">
        <v>11.67</v>
      </c>
      <c r="D14" s="2"/>
      <c r="E14" s="2">
        <v>7.14</v>
      </c>
      <c r="G14" s="2">
        <v>12.93</v>
      </c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17" x14ac:dyDescent="0.2">
      <c r="A15" t="s">
        <v>323</v>
      </c>
      <c r="C15" s="2">
        <v>3.77</v>
      </c>
      <c r="E15">
        <v>0.77</v>
      </c>
      <c r="G15" s="2">
        <v>1.93</v>
      </c>
    </row>
    <row r="16" spans="1:17" x14ac:dyDescent="0.2">
      <c r="B16" s="7"/>
      <c r="C16" s="2"/>
      <c r="D16" s="2"/>
      <c r="E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 s="1" customFormat="1" ht="15" x14ac:dyDescent="0.25">
      <c r="A17" s="1" t="s">
        <v>104</v>
      </c>
      <c r="B17" s="5"/>
      <c r="E17" s="8"/>
      <c r="H17" s="8"/>
      <c r="I17" s="8"/>
      <c r="J17" s="8"/>
      <c r="K17" s="8"/>
      <c r="L17" s="8"/>
      <c r="M17" s="8"/>
      <c r="N17" s="8"/>
      <c r="O17" s="8"/>
      <c r="P17" s="8"/>
      <c r="Q17" s="8"/>
    </row>
    <row r="18" spans="1:17" x14ac:dyDescent="0.2">
      <c r="A18" t="s">
        <v>106</v>
      </c>
      <c r="B18" s="7" t="s">
        <v>438</v>
      </c>
      <c r="C18" s="2">
        <v>5</v>
      </c>
      <c r="D18" s="2">
        <v>4</v>
      </c>
      <c r="E18" s="2">
        <v>11</v>
      </c>
      <c r="F18" s="2">
        <v>1</v>
      </c>
      <c r="G18" s="2">
        <v>11</v>
      </c>
      <c r="H18" s="2">
        <v>4</v>
      </c>
      <c r="I18" s="2"/>
      <c r="J18" s="2"/>
      <c r="K18" s="2"/>
      <c r="L18" s="2"/>
      <c r="M18" s="2"/>
      <c r="N18" s="2"/>
      <c r="O18" s="2"/>
      <c r="P18" s="2"/>
      <c r="Q18" s="2"/>
    </row>
    <row r="19" spans="1:17" x14ac:dyDescent="0.2">
      <c r="A19" t="s">
        <v>36</v>
      </c>
      <c r="B19" s="7" t="s">
        <v>37</v>
      </c>
      <c r="C19" s="2">
        <v>8</v>
      </c>
      <c r="D19" s="2">
        <v>2</v>
      </c>
      <c r="E19" s="2">
        <v>2</v>
      </c>
      <c r="G19" s="2">
        <v>6</v>
      </c>
      <c r="H19" s="2">
        <v>1</v>
      </c>
      <c r="I19" s="2"/>
      <c r="J19" s="2"/>
      <c r="K19" s="2"/>
      <c r="L19" s="2"/>
      <c r="M19" s="2"/>
      <c r="N19" s="2"/>
      <c r="O19" s="2"/>
      <c r="P19" s="2"/>
      <c r="Q19" s="2"/>
    </row>
    <row r="20" spans="1:17" x14ac:dyDescent="0.2">
      <c r="A20" t="s">
        <v>214</v>
      </c>
      <c r="B20" s="7" t="s">
        <v>495</v>
      </c>
      <c r="C20" s="2"/>
      <c r="D20" s="2">
        <v>7</v>
      </c>
      <c r="E20" s="2"/>
      <c r="G20" s="2"/>
      <c r="H20" s="2">
        <v>5</v>
      </c>
      <c r="I20" s="2"/>
      <c r="J20" s="2"/>
      <c r="K20" s="2"/>
      <c r="L20" s="2"/>
      <c r="M20" s="2"/>
      <c r="N20" s="2"/>
      <c r="O20" s="2"/>
      <c r="P20" s="2"/>
      <c r="Q20" s="2"/>
    </row>
    <row r="21" spans="1:17" x14ac:dyDescent="0.2">
      <c r="A21" t="s">
        <v>1125</v>
      </c>
      <c r="B21" s="7"/>
      <c r="C21" s="2">
        <v>14</v>
      </c>
      <c r="D21" s="2">
        <v>9</v>
      </c>
      <c r="E21" s="2">
        <v>19</v>
      </c>
      <c r="F21" s="2">
        <v>1</v>
      </c>
      <c r="G21" s="2">
        <v>16</v>
      </c>
      <c r="H21" s="2">
        <v>1</v>
      </c>
      <c r="I21" s="2"/>
      <c r="J21" s="2"/>
      <c r="K21" s="2"/>
      <c r="L21" s="2"/>
      <c r="M21" s="2"/>
      <c r="N21" s="2"/>
      <c r="O21" s="2"/>
      <c r="P21" s="2"/>
      <c r="Q21" s="2"/>
    </row>
    <row r="23" spans="1:17" x14ac:dyDescent="0.2">
      <c r="A23" t="s">
        <v>845</v>
      </c>
      <c r="B23" s="7" t="s">
        <v>805</v>
      </c>
      <c r="C23" s="2">
        <v>5</v>
      </c>
      <c r="D23" s="2">
        <v>2</v>
      </c>
      <c r="E23" s="2">
        <v>7</v>
      </c>
      <c r="G23" s="2">
        <v>2</v>
      </c>
    </row>
    <row r="24" spans="1:17" x14ac:dyDescent="0.2">
      <c r="A24" t="s">
        <v>66</v>
      </c>
      <c r="B24" s="7" t="s">
        <v>67</v>
      </c>
      <c r="C24" s="2"/>
      <c r="D24" s="2"/>
      <c r="E24" s="2"/>
      <c r="G24" s="2">
        <v>1</v>
      </c>
    </row>
    <row r="25" spans="1:17" x14ac:dyDescent="0.2">
      <c r="A25" t="s">
        <v>815</v>
      </c>
      <c r="B25" s="7" t="s">
        <v>885</v>
      </c>
      <c r="C25" s="2">
        <v>1</v>
      </c>
    </row>
    <row r="26" spans="1:17" x14ac:dyDescent="0.2">
      <c r="B26" s="7"/>
    </row>
    <row r="27" spans="1:17" x14ac:dyDescent="0.2">
      <c r="A27" t="s">
        <v>15</v>
      </c>
      <c r="B27" s="7" t="s">
        <v>440</v>
      </c>
      <c r="E27">
        <v>1</v>
      </c>
      <c r="G27">
        <v>2</v>
      </c>
    </row>
    <row r="28" spans="1:17" x14ac:dyDescent="0.2">
      <c r="A28" t="s">
        <v>6</v>
      </c>
      <c r="B28" s="7" t="s">
        <v>441</v>
      </c>
      <c r="C28" s="2">
        <v>1</v>
      </c>
      <c r="G28">
        <v>1</v>
      </c>
    </row>
    <row r="29" spans="1:17" x14ac:dyDescent="0.2">
      <c r="A29" t="s">
        <v>20</v>
      </c>
      <c r="B29" s="7" t="s">
        <v>319</v>
      </c>
      <c r="C29" s="2">
        <v>3</v>
      </c>
      <c r="E29">
        <v>1</v>
      </c>
    </row>
    <row r="30" spans="1:17" x14ac:dyDescent="0.2">
      <c r="A30" t="s">
        <v>43</v>
      </c>
      <c r="B30" s="7" t="s">
        <v>520</v>
      </c>
      <c r="C30" s="2">
        <v>2</v>
      </c>
      <c r="D30">
        <v>2</v>
      </c>
      <c r="E30">
        <v>4</v>
      </c>
      <c r="G30">
        <v>2</v>
      </c>
      <c r="H30">
        <v>6</v>
      </c>
    </row>
    <row r="31" spans="1:17" x14ac:dyDescent="0.2">
      <c r="A31" t="s">
        <v>25</v>
      </c>
      <c r="B31" s="7" t="s">
        <v>874</v>
      </c>
      <c r="C31" s="2">
        <v>2</v>
      </c>
    </row>
    <row r="32" spans="1:17" x14ac:dyDescent="0.2">
      <c r="A32" t="s">
        <v>31</v>
      </c>
      <c r="B32" s="7" t="s">
        <v>327</v>
      </c>
      <c r="C32" s="2">
        <v>4</v>
      </c>
      <c r="E32">
        <v>2</v>
      </c>
      <c r="G32">
        <v>8</v>
      </c>
    </row>
    <row r="33" spans="1:8" x14ac:dyDescent="0.2">
      <c r="A33" t="s">
        <v>122</v>
      </c>
      <c r="B33" s="7" t="s">
        <v>884</v>
      </c>
      <c r="C33" s="2"/>
      <c r="G33">
        <v>3</v>
      </c>
    </row>
    <row r="34" spans="1:8" x14ac:dyDescent="0.2">
      <c r="A34" t="s">
        <v>399</v>
      </c>
      <c r="B34" s="7" t="s">
        <v>46</v>
      </c>
      <c r="C34" s="2"/>
      <c r="F34">
        <v>1</v>
      </c>
    </row>
    <row r="35" spans="1:8" x14ac:dyDescent="0.2">
      <c r="A35" t="s">
        <v>28</v>
      </c>
      <c r="B35" s="7" t="s">
        <v>332</v>
      </c>
      <c r="C35" s="2">
        <v>2</v>
      </c>
      <c r="E35">
        <v>1</v>
      </c>
      <c r="G35">
        <v>1</v>
      </c>
    </row>
    <row r="36" spans="1:8" x14ac:dyDescent="0.2">
      <c r="A36" t="s">
        <v>29</v>
      </c>
      <c r="B36" s="7" t="s">
        <v>333</v>
      </c>
      <c r="C36" s="2"/>
      <c r="G36">
        <v>1</v>
      </c>
    </row>
    <row r="37" spans="1:8" x14ac:dyDescent="0.2">
      <c r="A37" t="s">
        <v>24</v>
      </c>
      <c r="B37" s="7" t="s">
        <v>320</v>
      </c>
      <c r="C37" s="2"/>
      <c r="H37">
        <v>1</v>
      </c>
    </row>
    <row r="38" spans="1:8" x14ac:dyDescent="0.2">
      <c r="A38" t="s">
        <v>7</v>
      </c>
      <c r="B38" s="7" t="s">
        <v>1111</v>
      </c>
      <c r="C38" s="2">
        <v>4</v>
      </c>
      <c r="E38">
        <v>3</v>
      </c>
      <c r="G38">
        <v>5</v>
      </c>
    </row>
    <row r="39" spans="1:8" x14ac:dyDescent="0.2">
      <c r="A39" t="s">
        <v>11</v>
      </c>
      <c r="B39" s="7" t="s">
        <v>47</v>
      </c>
      <c r="C39" s="2">
        <v>19</v>
      </c>
      <c r="D39">
        <v>3</v>
      </c>
      <c r="E39">
        <v>15</v>
      </c>
      <c r="G39">
        <v>20</v>
      </c>
    </row>
    <row r="40" spans="1:8" x14ac:dyDescent="0.2">
      <c r="A40" t="s">
        <v>135</v>
      </c>
      <c r="B40" s="7" t="s">
        <v>318</v>
      </c>
      <c r="C40" s="2"/>
      <c r="F40">
        <v>1</v>
      </c>
      <c r="H40">
        <v>1</v>
      </c>
    </row>
    <row r="41" spans="1:8" x14ac:dyDescent="0.2">
      <c r="A41" t="s">
        <v>439</v>
      </c>
      <c r="B41" s="7" t="s">
        <v>337</v>
      </c>
      <c r="C41" s="2">
        <v>1</v>
      </c>
    </row>
    <row r="42" spans="1:8" x14ac:dyDescent="0.2">
      <c r="A42" t="s">
        <v>45</v>
      </c>
      <c r="B42" s="7" t="s">
        <v>338</v>
      </c>
      <c r="C42" s="2">
        <v>1</v>
      </c>
    </row>
    <row r="43" spans="1:8" x14ac:dyDescent="0.2">
      <c r="A43" t="s">
        <v>8</v>
      </c>
      <c r="B43" s="7" t="s">
        <v>336</v>
      </c>
      <c r="C43" s="2">
        <v>10</v>
      </c>
      <c r="D43">
        <v>2</v>
      </c>
      <c r="E43">
        <v>9</v>
      </c>
      <c r="F43">
        <v>2</v>
      </c>
      <c r="G43">
        <v>16</v>
      </c>
    </row>
    <row r="44" spans="1:8" x14ac:dyDescent="0.2">
      <c r="A44" t="s">
        <v>138</v>
      </c>
      <c r="B44" s="7" t="s">
        <v>339</v>
      </c>
      <c r="C44" s="2">
        <v>2</v>
      </c>
      <c r="E44">
        <v>1</v>
      </c>
      <c r="G44">
        <v>2</v>
      </c>
    </row>
    <row r="45" spans="1:8" x14ac:dyDescent="0.2">
      <c r="A45" t="s">
        <v>12</v>
      </c>
      <c r="B45" s="7" t="s">
        <v>718</v>
      </c>
      <c r="C45" s="2"/>
      <c r="E45">
        <v>1</v>
      </c>
      <c r="F45">
        <v>2</v>
      </c>
      <c r="G45">
        <v>2</v>
      </c>
    </row>
    <row r="46" spans="1:8" x14ac:dyDescent="0.2">
      <c r="A46" t="s">
        <v>128</v>
      </c>
      <c r="B46" s="7" t="s">
        <v>328</v>
      </c>
      <c r="C46" s="2"/>
      <c r="E46">
        <v>1</v>
      </c>
    </row>
    <row r="47" spans="1:8" x14ac:dyDescent="0.2">
      <c r="A47" t="s">
        <v>201</v>
      </c>
      <c r="B47" s="7" t="s">
        <v>358</v>
      </c>
      <c r="C47" s="2">
        <v>5</v>
      </c>
      <c r="D47">
        <v>15</v>
      </c>
      <c r="E47">
        <v>7</v>
      </c>
      <c r="F47">
        <v>16</v>
      </c>
    </row>
    <row r="48" spans="1:8" x14ac:dyDescent="0.2">
      <c r="A48" t="s">
        <v>9</v>
      </c>
      <c r="B48" s="7" t="s">
        <v>442</v>
      </c>
      <c r="C48" s="2">
        <v>1</v>
      </c>
      <c r="D48">
        <v>1</v>
      </c>
      <c r="E48">
        <v>2</v>
      </c>
      <c r="G48">
        <v>2</v>
      </c>
    </row>
    <row r="49" spans="1:8" x14ac:dyDescent="0.2">
      <c r="B49" s="7"/>
    </row>
    <row r="50" spans="1:8" x14ac:dyDescent="0.2">
      <c r="A50" t="s">
        <v>477</v>
      </c>
      <c r="B50" s="7" t="s">
        <v>533</v>
      </c>
      <c r="D50">
        <v>17</v>
      </c>
      <c r="F50">
        <v>8</v>
      </c>
    </row>
    <row r="51" spans="1:8" x14ac:dyDescent="0.2">
      <c r="A51" t="s">
        <v>155</v>
      </c>
      <c r="B51" s="7" t="s">
        <v>444</v>
      </c>
      <c r="D51">
        <v>6</v>
      </c>
      <c r="F51">
        <v>9</v>
      </c>
      <c r="H51">
        <v>1</v>
      </c>
    </row>
    <row r="52" spans="1:8" x14ac:dyDescent="0.2">
      <c r="A52" t="s">
        <v>816</v>
      </c>
      <c r="B52" s="7" t="s">
        <v>893</v>
      </c>
      <c r="D52">
        <v>2</v>
      </c>
      <c r="F52">
        <v>1</v>
      </c>
    </row>
    <row r="53" spans="1:8" x14ac:dyDescent="0.2">
      <c r="A53" t="s">
        <v>247</v>
      </c>
      <c r="B53" s="7" t="s">
        <v>534</v>
      </c>
      <c r="H53">
        <v>5</v>
      </c>
    </row>
    <row r="54" spans="1:8" x14ac:dyDescent="0.2">
      <c r="A54" t="s">
        <v>551</v>
      </c>
      <c r="B54" s="7" t="s">
        <v>656</v>
      </c>
      <c r="D54">
        <v>1</v>
      </c>
    </row>
    <row r="55" spans="1:8" x14ac:dyDescent="0.2">
      <c r="A55" t="s">
        <v>824</v>
      </c>
      <c r="B55" s="7" t="s">
        <v>895</v>
      </c>
      <c r="D55">
        <v>1</v>
      </c>
      <c r="F55">
        <v>1</v>
      </c>
    </row>
    <row r="56" spans="1:8" x14ac:dyDescent="0.2">
      <c r="A56" t="s">
        <v>292</v>
      </c>
      <c r="B56" s="7" t="s">
        <v>342</v>
      </c>
      <c r="D56">
        <v>6</v>
      </c>
      <c r="F56">
        <v>11</v>
      </c>
      <c r="H56">
        <v>1</v>
      </c>
    </row>
    <row r="57" spans="1:8" x14ac:dyDescent="0.2">
      <c r="A57" t="s">
        <v>248</v>
      </c>
      <c r="B57" s="7" t="s">
        <v>478</v>
      </c>
      <c r="F57">
        <v>2</v>
      </c>
      <c r="H57">
        <v>5</v>
      </c>
    </row>
    <row r="58" spans="1:8" x14ac:dyDescent="0.2">
      <c r="A58" t="s">
        <v>249</v>
      </c>
      <c r="B58" s="7" t="s">
        <v>630</v>
      </c>
      <c r="D58">
        <v>4</v>
      </c>
      <c r="F58">
        <v>4</v>
      </c>
    </row>
    <row r="59" spans="1:8" x14ac:dyDescent="0.2">
      <c r="A59" t="s">
        <v>287</v>
      </c>
      <c r="B59" s="7" t="s">
        <v>453</v>
      </c>
      <c r="D59">
        <v>2</v>
      </c>
    </row>
    <row r="60" spans="1:8" x14ac:dyDescent="0.2">
      <c r="A60" t="s">
        <v>173</v>
      </c>
      <c r="B60" s="7" t="s">
        <v>343</v>
      </c>
      <c r="H60">
        <v>4</v>
      </c>
    </row>
    <row r="61" spans="1:8" x14ac:dyDescent="0.2">
      <c r="A61" t="s">
        <v>264</v>
      </c>
      <c r="B61" s="7" t="s">
        <v>631</v>
      </c>
      <c r="D61">
        <v>16</v>
      </c>
      <c r="F61">
        <v>16</v>
      </c>
      <c r="H61">
        <v>10</v>
      </c>
    </row>
    <row r="62" spans="1:8" x14ac:dyDescent="0.2">
      <c r="A62" t="s">
        <v>269</v>
      </c>
      <c r="B62" s="7" t="s">
        <v>452</v>
      </c>
      <c r="D62">
        <v>13</v>
      </c>
      <c r="F62">
        <v>14</v>
      </c>
    </row>
    <row r="63" spans="1:8" x14ac:dyDescent="0.2">
      <c r="A63" t="s">
        <v>539</v>
      </c>
      <c r="B63" s="7" t="s">
        <v>550</v>
      </c>
      <c r="H63">
        <v>1</v>
      </c>
    </row>
    <row r="64" spans="1:8" x14ac:dyDescent="0.2">
      <c r="A64" t="s">
        <v>553</v>
      </c>
      <c r="B64" s="7" t="s">
        <v>628</v>
      </c>
      <c r="F64">
        <v>1</v>
      </c>
    </row>
    <row r="65" spans="1:8" x14ac:dyDescent="0.2">
      <c r="A65" t="s">
        <v>825</v>
      </c>
      <c r="B65" s="7" t="s">
        <v>907</v>
      </c>
      <c r="D65">
        <v>4</v>
      </c>
      <c r="F65">
        <v>4</v>
      </c>
      <c r="H65">
        <v>1</v>
      </c>
    </row>
    <row r="66" spans="1:8" x14ac:dyDescent="0.2">
      <c r="A66" t="s">
        <v>301</v>
      </c>
      <c r="B66" s="7" t="s">
        <v>451</v>
      </c>
      <c r="D66">
        <v>1</v>
      </c>
      <c r="F66">
        <v>1</v>
      </c>
      <c r="H66">
        <v>6</v>
      </c>
    </row>
    <row r="67" spans="1:8" x14ac:dyDescent="0.2">
      <c r="A67" t="s">
        <v>826</v>
      </c>
      <c r="B67" s="7" t="s">
        <v>908</v>
      </c>
      <c r="D67">
        <v>1</v>
      </c>
    </row>
    <row r="68" spans="1:8" x14ac:dyDescent="0.2">
      <c r="A68" t="s">
        <v>1178</v>
      </c>
      <c r="B68" s="7" t="s">
        <v>1187</v>
      </c>
      <c r="H68">
        <v>1</v>
      </c>
    </row>
    <row r="69" spans="1:8" x14ac:dyDescent="0.2">
      <c r="A69" t="s">
        <v>554</v>
      </c>
      <c r="B69" s="7" t="s">
        <v>918</v>
      </c>
      <c r="D69">
        <v>11</v>
      </c>
      <c r="F69">
        <v>6</v>
      </c>
    </row>
    <row r="70" spans="1:8" x14ac:dyDescent="0.2">
      <c r="A70" t="s">
        <v>555</v>
      </c>
      <c r="B70" s="7" t="s">
        <v>629</v>
      </c>
      <c r="D70">
        <v>3</v>
      </c>
    </row>
    <row r="71" spans="1:8" x14ac:dyDescent="0.2">
      <c r="A71" t="s">
        <v>1012</v>
      </c>
      <c r="B71" s="7" t="s">
        <v>527</v>
      </c>
      <c r="H71">
        <v>9</v>
      </c>
    </row>
    <row r="72" spans="1:8" x14ac:dyDescent="0.2">
      <c r="A72" t="s">
        <v>270</v>
      </c>
      <c r="B72" s="7" t="s">
        <v>355</v>
      </c>
      <c r="D72">
        <v>18</v>
      </c>
      <c r="E72">
        <v>1</v>
      </c>
      <c r="F72">
        <v>17</v>
      </c>
    </row>
    <row r="73" spans="1:8" x14ac:dyDescent="0.2">
      <c r="A73" t="s">
        <v>741</v>
      </c>
      <c r="B73" s="7" t="s">
        <v>781</v>
      </c>
      <c r="H73">
        <v>1</v>
      </c>
    </row>
    <row r="74" spans="1:8" x14ac:dyDescent="0.2">
      <c r="A74" t="s">
        <v>711</v>
      </c>
      <c r="B74" s="7" t="s">
        <v>723</v>
      </c>
      <c r="D74">
        <v>1</v>
      </c>
      <c r="F74">
        <v>2</v>
      </c>
    </row>
    <row r="75" spans="1:8" x14ac:dyDescent="0.2">
      <c r="A75" t="s">
        <v>556</v>
      </c>
      <c r="B75" s="7" t="s">
        <v>626</v>
      </c>
      <c r="D75">
        <v>1</v>
      </c>
    </row>
    <row r="76" spans="1:8" x14ac:dyDescent="0.2">
      <c r="A76" t="s">
        <v>1080</v>
      </c>
      <c r="B76" s="7" t="s">
        <v>1112</v>
      </c>
      <c r="F76">
        <v>1</v>
      </c>
    </row>
    <row r="77" spans="1:8" x14ac:dyDescent="0.2">
      <c r="A77" t="s">
        <v>244</v>
      </c>
      <c r="B77" s="7" t="s">
        <v>354</v>
      </c>
      <c r="D77">
        <v>3</v>
      </c>
      <c r="F77">
        <v>4</v>
      </c>
      <c r="H77">
        <v>2</v>
      </c>
    </row>
    <row r="78" spans="1:8" x14ac:dyDescent="0.2">
      <c r="A78" t="s">
        <v>176</v>
      </c>
      <c r="B78" s="7" t="s">
        <v>353</v>
      </c>
      <c r="D78">
        <v>2</v>
      </c>
      <c r="F78">
        <v>5</v>
      </c>
      <c r="H78">
        <v>3</v>
      </c>
    </row>
    <row r="79" spans="1:8" x14ac:dyDescent="0.2">
      <c r="A79" t="s">
        <v>294</v>
      </c>
      <c r="B79" s="7" t="s">
        <v>450</v>
      </c>
      <c r="D79">
        <v>1</v>
      </c>
      <c r="F79">
        <v>1</v>
      </c>
    </row>
    <row r="80" spans="1:8" x14ac:dyDescent="0.2">
      <c r="A80" t="s">
        <v>407</v>
      </c>
      <c r="B80" s="7" t="s">
        <v>419</v>
      </c>
      <c r="F80">
        <v>1</v>
      </c>
    </row>
    <row r="81" spans="1:8" x14ac:dyDescent="0.2">
      <c r="A81" t="s">
        <v>483</v>
      </c>
      <c r="B81" s="7" t="s">
        <v>521</v>
      </c>
      <c r="H81">
        <v>1</v>
      </c>
    </row>
    <row r="82" spans="1:8" x14ac:dyDescent="0.2">
      <c r="A82" t="s">
        <v>295</v>
      </c>
      <c r="B82" s="7" t="s">
        <v>352</v>
      </c>
      <c r="H82">
        <v>1</v>
      </c>
    </row>
    <row r="83" spans="1:8" x14ac:dyDescent="0.2">
      <c r="A83" t="s">
        <v>827</v>
      </c>
      <c r="B83" s="7" t="s">
        <v>905</v>
      </c>
      <c r="D83">
        <v>1</v>
      </c>
    </row>
    <row r="84" spans="1:8" x14ac:dyDescent="0.2">
      <c r="A84" t="s">
        <v>1081</v>
      </c>
      <c r="B84" s="7" t="s">
        <v>1113</v>
      </c>
      <c r="F84">
        <v>1</v>
      </c>
    </row>
    <row r="85" spans="1:8" x14ac:dyDescent="0.2">
      <c r="A85" t="s">
        <v>828</v>
      </c>
      <c r="B85" s="7" t="s">
        <v>906</v>
      </c>
      <c r="F85">
        <v>1</v>
      </c>
    </row>
    <row r="86" spans="1:8" x14ac:dyDescent="0.2">
      <c r="A86" t="s">
        <v>829</v>
      </c>
      <c r="B86" s="7" t="s">
        <v>916</v>
      </c>
      <c r="D86">
        <v>3</v>
      </c>
      <c r="F86">
        <v>3</v>
      </c>
    </row>
    <row r="87" spans="1:8" x14ac:dyDescent="0.2">
      <c r="A87" t="s">
        <v>216</v>
      </c>
      <c r="B87" s="7" t="s">
        <v>351</v>
      </c>
      <c r="D87">
        <v>15</v>
      </c>
      <c r="F87">
        <v>16</v>
      </c>
      <c r="H87">
        <v>9</v>
      </c>
    </row>
    <row r="88" spans="1:8" x14ac:dyDescent="0.2">
      <c r="A88" t="s">
        <v>177</v>
      </c>
      <c r="B88" s="7" t="s">
        <v>522</v>
      </c>
      <c r="D88">
        <v>1</v>
      </c>
      <c r="F88">
        <v>7</v>
      </c>
      <c r="H88">
        <v>12</v>
      </c>
    </row>
    <row r="89" spans="1:8" x14ac:dyDescent="0.2">
      <c r="A89" t="s">
        <v>565</v>
      </c>
      <c r="B89" s="7" t="s">
        <v>624</v>
      </c>
      <c r="D89">
        <v>6</v>
      </c>
      <c r="F89">
        <v>3</v>
      </c>
      <c r="H89">
        <v>1</v>
      </c>
    </row>
    <row r="90" spans="1:8" x14ac:dyDescent="0.2">
      <c r="A90" t="s">
        <v>315</v>
      </c>
      <c r="B90" s="7" t="s">
        <v>625</v>
      </c>
      <c r="D90">
        <v>1</v>
      </c>
      <c r="F90">
        <v>2</v>
      </c>
      <c r="H90">
        <v>6</v>
      </c>
    </row>
    <row r="91" spans="1:8" x14ac:dyDescent="0.2">
      <c r="A91" t="s">
        <v>713</v>
      </c>
      <c r="B91" s="7" t="s">
        <v>722</v>
      </c>
      <c r="F91">
        <v>1</v>
      </c>
    </row>
    <row r="92" spans="1:8" x14ac:dyDescent="0.2">
      <c r="A92" t="s">
        <v>156</v>
      </c>
      <c r="B92" s="7" t="s">
        <v>420</v>
      </c>
      <c r="D92">
        <v>2</v>
      </c>
      <c r="F92">
        <v>2</v>
      </c>
    </row>
    <row r="93" spans="1:8" x14ac:dyDescent="0.2">
      <c r="A93" t="s">
        <v>468</v>
      </c>
      <c r="B93" s="7" t="s">
        <v>449</v>
      </c>
      <c r="D93">
        <v>1</v>
      </c>
      <c r="F93">
        <v>4</v>
      </c>
    </row>
    <row r="94" spans="1:8" x14ac:dyDescent="0.2">
      <c r="A94" t="s">
        <v>486</v>
      </c>
      <c r="B94" s="7" t="s">
        <v>525</v>
      </c>
      <c r="D94">
        <v>8</v>
      </c>
      <c r="F94">
        <v>7</v>
      </c>
      <c r="H94">
        <v>3</v>
      </c>
    </row>
    <row r="95" spans="1:8" x14ac:dyDescent="0.2">
      <c r="A95" t="s">
        <v>130</v>
      </c>
      <c r="B95" s="7" t="s">
        <v>349</v>
      </c>
      <c r="D95">
        <v>1</v>
      </c>
      <c r="E95">
        <v>2</v>
      </c>
      <c r="F95">
        <v>4</v>
      </c>
      <c r="H95">
        <v>5</v>
      </c>
    </row>
    <row r="96" spans="1:8" x14ac:dyDescent="0.2">
      <c r="A96" t="s">
        <v>234</v>
      </c>
      <c r="B96" s="7" t="s">
        <v>448</v>
      </c>
      <c r="D96">
        <v>11</v>
      </c>
      <c r="F96">
        <v>16</v>
      </c>
      <c r="H96">
        <v>18</v>
      </c>
    </row>
    <row r="97" spans="1:8" x14ac:dyDescent="0.2">
      <c r="A97" t="s">
        <v>568</v>
      </c>
      <c r="B97" s="7" t="s">
        <v>622</v>
      </c>
      <c r="D97">
        <v>2</v>
      </c>
      <c r="F97">
        <v>3</v>
      </c>
    </row>
    <row r="98" spans="1:8" x14ac:dyDescent="0.2">
      <c r="A98" t="s">
        <v>123</v>
      </c>
      <c r="B98" s="7" t="s">
        <v>347</v>
      </c>
      <c r="C98">
        <v>1</v>
      </c>
      <c r="D98">
        <v>11</v>
      </c>
      <c r="E98">
        <v>2</v>
      </c>
      <c r="F98">
        <v>14</v>
      </c>
      <c r="H98">
        <v>9</v>
      </c>
    </row>
    <row r="99" spans="1:8" x14ac:dyDescent="0.2">
      <c r="A99" t="s">
        <v>833</v>
      </c>
      <c r="B99" s="7" t="s">
        <v>904</v>
      </c>
      <c r="D99">
        <v>3</v>
      </c>
      <c r="F99">
        <v>1</v>
      </c>
    </row>
    <row r="100" spans="1:8" x14ac:dyDescent="0.2">
      <c r="A100" t="s">
        <v>303</v>
      </c>
      <c r="B100" s="7" t="s">
        <v>421</v>
      </c>
      <c r="C100">
        <v>1</v>
      </c>
      <c r="D100">
        <v>7</v>
      </c>
      <c r="E100">
        <v>3</v>
      </c>
      <c r="F100">
        <v>13</v>
      </c>
      <c r="G100">
        <v>12</v>
      </c>
      <c r="H100">
        <v>17</v>
      </c>
    </row>
    <row r="101" spans="1:8" x14ac:dyDescent="0.2">
      <c r="A101" t="s">
        <v>408</v>
      </c>
      <c r="B101" s="7" t="s">
        <v>422</v>
      </c>
      <c r="D101">
        <v>17</v>
      </c>
      <c r="F101">
        <v>7</v>
      </c>
    </row>
    <row r="102" spans="1:8" x14ac:dyDescent="0.2">
      <c r="A102" t="s">
        <v>296</v>
      </c>
      <c r="B102" s="7" t="s">
        <v>346</v>
      </c>
      <c r="D102">
        <v>6</v>
      </c>
      <c r="F102">
        <v>7</v>
      </c>
      <c r="H102">
        <v>7</v>
      </c>
    </row>
    <row r="103" spans="1:8" x14ac:dyDescent="0.2">
      <c r="A103" t="s">
        <v>304</v>
      </c>
      <c r="B103" s="7" t="s">
        <v>345</v>
      </c>
      <c r="D103">
        <v>9</v>
      </c>
      <c r="F103">
        <v>10</v>
      </c>
      <c r="H103">
        <v>8</v>
      </c>
    </row>
    <row r="104" spans="1:8" x14ac:dyDescent="0.2">
      <c r="A104" t="s">
        <v>252</v>
      </c>
      <c r="B104" s="7" t="s">
        <v>528</v>
      </c>
      <c r="D104">
        <v>2</v>
      </c>
      <c r="F104">
        <v>2</v>
      </c>
      <c r="H104">
        <v>3</v>
      </c>
    </row>
    <row r="105" spans="1:8" x14ac:dyDescent="0.2">
      <c r="A105" t="s">
        <v>1146</v>
      </c>
      <c r="B105" s="7" t="s">
        <v>344</v>
      </c>
      <c r="C105" s="2">
        <v>2</v>
      </c>
      <c r="D105">
        <v>4</v>
      </c>
      <c r="F105">
        <v>5</v>
      </c>
      <c r="H105">
        <v>7</v>
      </c>
    </row>
    <row r="106" spans="1:8" x14ac:dyDescent="0.2">
      <c r="A106" t="s">
        <v>487</v>
      </c>
      <c r="B106" s="7" t="s">
        <v>529</v>
      </c>
      <c r="D106">
        <v>2</v>
      </c>
      <c r="F106">
        <v>2</v>
      </c>
      <c r="H106">
        <v>4</v>
      </c>
    </row>
    <row r="107" spans="1:8" x14ac:dyDescent="0.2">
      <c r="A107" t="s">
        <v>488</v>
      </c>
      <c r="B107" s="7" t="s">
        <v>530</v>
      </c>
      <c r="D107">
        <v>4</v>
      </c>
      <c r="F107">
        <v>4</v>
      </c>
    </row>
    <row r="108" spans="1:8" x14ac:dyDescent="0.2">
      <c r="A108" t="s">
        <v>397</v>
      </c>
      <c r="B108" s="7" t="s">
        <v>379</v>
      </c>
      <c r="H108">
        <v>1</v>
      </c>
    </row>
    <row r="109" spans="1:8" x14ac:dyDescent="0.2">
      <c r="A109" t="s">
        <v>409</v>
      </c>
      <c r="B109" s="7" t="s">
        <v>423</v>
      </c>
      <c r="D109">
        <v>10</v>
      </c>
      <c r="F109">
        <v>4</v>
      </c>
    </row>
    <row r="110" spans="1:8" x14ac:dyDescent="0.2">
      <c r="A110" t="s">
        <v>569</v>
      </c>
      <c r="B110" s="7" t="s">
        <v>634</v>
      </c>
      <c r="D110">
        <v>1</v>
      </c>
      <c r="F110">
        <v>1</v>
      </c>
    </row>
    <row r="111" spans="1:8" x14ac:dyDescent="0.2">
      <c r="A111" t="s">
        <v>834</v>
      </c>
      <c r="B111" s="7" t="s">
        <v>914</v>
      </c>
      <c r="D111">
        <v>6</v>
      </c>
      <c r="F111">
        <v>9</v>
      </c>
    </row>
    <row r="112" spans="1:8" x14ac:dyDescent="0.2">
      <c r="A112" t="s">
        <v>714</v>
      </c>
      <c r="B112" s="7" t="s">
        <v>721</v>
      </c>
      <c r="D112">
        <v>1</v>
      </c>
      <c r="F112">
        <v>2</v>
      </c>
    </row>
    <row r="113" spans="1:8" x14ac:dyDescent="0.2">
      <c r="A113" t="s">
        <v>489</v>
      </c>
      <c r="B113" s="7" t="s">
        <v>531</v>
      </c>
      <c r="D113">
        <v>6</v>
      </c>
      <c r="F113">
        <v>6</v>
      </c>
    </row>
    <row r="114" spans="1:8" x14ac:dyDescent="0.2">
      <c r="A114" t="s">
        <v>570</v>
      </c>
      <c r="B114" s="7" t="s">
        <v>633</v>
      </c>
      <c r="F114">
        <v>1</v>
      </c>
    </row>
    <row r="115" spans="1:8" x14ac:dyDescent="0.2">
      <c r="A115" t="s">
        <v>490</v>
      </c>
      <c r="B115" s="7" t="s">
        <v>532</v>
      </c>
      <c r="H115">
        <v>1</v>
      </c>
    </row>
    <row r="116" spans="1:8" x14ac:dyDescent="0.2">
      <c r="A116" t="s">
        <v>282</v>
      </c>
      <c r="B116" s="7" t="s">
        <v>446</v>
      </c>
      <c r="H116">
        <v>4</v>
      </c>
    </row>
    <row r="117" spans="1:8" x14ac:dyDescent="0.2">
      <c r="A117" t="s">
        <v>748</v>
      </c>
      <c r="B117" s="7" t="s">
        <v>1115</v>
      </c>
      <c r="F117">
        <v>1</v>
      </c>
    </row>
    <row r="118" spans="1:8" x14ac:dyDescent="0.2">
      <c r="A118" t="s">
        <v>108</v>
      </c>
      <c r="B118" s="7" t="s">
        <v>381</v>
      </c>
      <c r="F118">
        <v>4</v>
      </c>
      <c r="G118">
        <v>2</v>
      </c>
      <c r="H118">
        <v>9</v>
      </c>
    </row>
    <row r="119" spans="1:8" x14ac:dyDescent="0.2">
      <c r="A119" t="s">
        <v>253</v>
      </c>
      <c r="B119" s="7" t="s">
        <v>377</v>
      </c>
      <c r="H119">
        <v>3</v>
      </c>
    </row>
    <row r="120" spans="1:8" x14ac:dyDescent="0.2">
      <c r="A120" t="s">
        <v>186</v>
      </c>
      <c r="B120" s="7" t="s">
        <v>376</v>
      </c>
      <c r="D120">
        <v>4</v>
      </c>
      <c r="F120">
        <v>12</v>
      </c>
    </row>
    <row r="121" spans="1:8" x14ac:dyDescent="0.2">
      <c r="A121" t="s">
        <v>297</v>
      </c>
      <c r="B121" s="7" t="s">
        <v>663</v>
      </c>
      <c r="D121">
        <v>5</v>
      </c>
      <c r="E121">
        <v>1</v>
      </c>
      <c r="F121">
        <v>12</v>
      </c>
      <c r="H121">
        <v>14</v>
      </c>
    </row>
    <row r="122" spans="1:8" x14ac:dyDescent="0.2">
      <c r="A122" t="s">
        <v>187</v>
      </c>
      <c r="B122" s="7" t="s">
        <v>375</v>
      </c>
      <c r="D122">
        <v>1</v>
      </c>
      <c r="F122">
        <v>4</v>
      </c>
      <c r="H122">
        <v>2</v>
      </c>
    </row>
    <row r="123" spans="1:8" x14ac:dyDescent="0.2">
      <c r="A123" t="s">
        <v>1082</v>
      </c>
      <c r="B123" s="7" t="s">
        <v>1114</v>
      </c>
      <c r="F123">
        <v>1</v>
      </c>
    </row>
    <row r="124" spans="1:8" x14ac:dyDescent="0.2">
      <c r="A124" t="s">
        <v>795</v>
      </c>
      <c r="B124" s="7" t="s">
        <v>800</v>
      </c>
      <c r="F124">
        <v>1</v>
      </c>
    </row>
    <row r="125" spans="1:8" x14ac:dyDescent="0.2">
      <c r="A125" t="s">
        <v>291</v>
      </c>
      <c r="B125" s="7" t="s">
        <v>426</v>
      </c>
      <c r="D125">
        <v>9</v>
      </c>
      <c r="F125">
        <v>9</v>
      </c>
      <c r="H125">
        <v>3</v>
      </c>
    </row>
    <row r="126" spans="1:8" x14ac:dyDescent="0.2">
      <c r="A126" t="s">
        <v>157</v>
      </c>
      <c r="B126" s="7" t="s">
        <v>518</v>
      </c>
      <c r="D126">
        <v>10</v>
      </c>
      <c r="F126">
        <v>3</v>
      </c>
      <c r="H126">
        <v>2</v>
      </c>
    </row>
    <row r="127" spans="1:8" x14ac:dyDescent="0.2">
      <c r="A127" t="s">
        <v>573</v>
      </c>
      <c r="B127" s="7" t="s">
        <v>620</v>
      </c>
      <c r="D127">
        <v>14</v>
      </c>
      <c r="F127">
        <v>6</v>
      </c>
    </row>
    <row r="128" spans="1:8" x14ac:dyDescent="0.2">
      <c r="A128" t="s">
        <v>218</v>
      </c>
      <c r="B128" s="7" t="s">
        <v>445</v>
      </c>
      <c r="D128">
        <v>3</v>
      </c>
      <c r="F128">
        <v>3</v>
      </c>
      <c r="H128">
        <v>2</v>
      </c>
    </row>
    <row r="129" spans="1:8" x14ac:dyDescent="0.2">
      <c r="A129" t="s">
        <v>188</v>
      </c>
      <c r="B129" s="7" t="s">
        <v>374</v>
      </c>
      <c r="D129">
        <v>4</v>
      </c>
      <c r="E129">
        <v>2</v>
      </c>
      <c r="F129">
        <v>5</v>
      </c>
    </row>
    <row r="130" spans="1:8" x14ac:dyDescent="0.2">
      <c r="A130" t="s">
        <v>189</v>
      </c>
      <c r="B130" s="7" t="s">
        <v>373</v>
      </c>
      <c r="C130" s="2">
        <v>1</v>
      </c>
      <c r="D130">
        <v>8</v>
      </c>
      <c r="E130">
        <v>2</v>
      </c>
      <c r="F130">
        <v>10</v>
      </c>
      <c r="H130">
        <v>6</v>
      </c>
    </row>
    <row r="131" spans="1:8" x14ac:dyDescent="0.2">
      <c r="A131" t="s">
        <v>574</v>
      </c>
      <c r="B131" s="7" t="s">
        <v>637</v>
      </c>
      <c r="F131">
        <v>1</v>
      </c>
    </row>
    <row r="132" spans="1:8" x14ac:dyDescent="0.2">
      <c r="A132" t="s">
        <v>821</v>
      </c>
      <c r="B132" s="7" t="s">
        <v>925</v>
      </c>
      <c r="F132">
        <v>1</v>
      </c>
    </row>
    <row r="133" spans="1:8" x14ac:dyDescent="0.2">
      <c r="A133" t="s">
        <v>514</v>
      </c>
      <c r="B133" s="7" t="s">
        <v>515</v>
      </c>
      <c r="C133">
        <v>1</v>
      </c>
      <c r="D133">
        <v>6</v>
      </c>
      <c r="F133">
        <v>5</v>
      </c>
      <c r="H133">
        <v>1</v>
      </c>
    </row>
    <row r="134" spans="1:8" x14ac:dyDescent="0.2">
      <c r="A134" t="s">
        <v>13</v>
      </c>
      <c r="B134" s="7" t="s">
        <v>372</v>
      </c>
      <c r="C134" s="2">
        <v>2</v>
      </c>
      <c r="E134">
        <v>1</v>
      </c>
      <c r="G134">
        <v>1</v>
      </c>
      <c r="H134">
        <v>1</v>
      </c>
    </row>
    <row r="135" spans="1:8" x14ac:dyDescent="0.2">
      <c r="A135" t="s">
        <v>190</v>
      </c>
      <c r="B135" s="7" t="s">
        <v>371</v>
      </c>
      <c r="D135">
        <v>5</v>
      </c>
      <c r="F135">
        <v>3</v>
      </c>
      <c r="H135">
        <v>1</v>
      </c>
    </row>
    <row r="136" spans="1:8" x14ac:dyDescent="0.2">
      <c r="A136" t="s">
        <v>255</v>
      </c>
      <c r="B136" s="7" t="s">
        <v>662</v>
      </c>
      <c r="D136">
        <v>1</v>
      </c>
    </row>
    <row r="137" spans="1:8" x14ac:dyDescent="0.2">
      <c r="A137" t="s">
        <v>577</v>
      </c>
      <c r="B137" s="7" t="s">
        <v>720</v>
      </c>
      <c r="F137">
        <v>1</v>
      </c>
    </row>
    <row r="138" spans="1:8" x14ac:dyDescent="0.2">
      <c r="A138" t="s">
        <v>158</v>
      </c>
      <c r="B138" s="7" t="s">
        <v>370</v>
      </c>
      <c r="D138">
        <v>11</v>
      </c>
      <c r="E138">
        <v>1</v>
      </c>
      <c r="F138">
        <v>9</v>
      </c>
      <c r="H138">
        <v>4</v>
      </c>
    </row>
    <row r="139" spans="1:8" x14ac:dyDescent="0.2">
      <c r="A139" t="s">
        <v>305</v>
      </c>
      <c r="B139" s="7" t="s">
        <v>953</v>
      </c>
      <c r="H139">
        <v>1</v>
      </c>
    </row>
    <row r="140" spans="1:8" x14ac:dyDescent="0.2">
      <c r="A140" t="s">
        <v>396</v>
      </c>
      <c r="B140" s="7" t="s">
        <v>367</v>
      </c>
      <c r="D140">
        <v>2</v>
      </c>
      <c r="F140">
        <v>5</v>
      </c>
      <c r="H140">
        <v>6</v>
      </c>
    </row>
    <row r="141" spans="1:8" x14ac:dyDescent="0.2">
      <c r="A141" t="s">
        <v>192</v>
      </c>
      <c r="B141" s="7" t="s">
        <v>366</v>
      </c>
      <c r="F141">
        <v>1</v>
      </c>
      <c r="H141">
        <v>1</v>
      </c>
    </row>
    <row r="142" spans="1:8" x14ac:dyDescent="0.2">
      <c r="A142" t="s">
        <v>219</v>
      </c>
      <c r="B142" s="7" t="s">
        <v>427</v>
      </c>
      <c r="D142">
        <v>1</v>
      </c>
    </row>
    <row r="143" spans="1:8" x14ac:dyDescent="0.2">
      <c r="A143" t="s">
        <v>689</v>
      </c>
      <c r="B143" s="7" t="s">
        <v>702</v>
      </c>
      <c r="C143" s="2">
        <v>1</v>
      </c>
      <c r="E143">
        <v>1</v>
      </c>
      <c r="F143">
        <v>5</v>
      </c>
      <c r="H143">
        <v>9</v>
      </c>
    </row>
    <row r="144" spans="1:8" x14ac:dyDescent="0.2">
      <c r="A144" t="s">
        <v>161</v>
      </c>
      <c r="B144" s="7" t="s">
        <v>365</v>
      </c>
      <c r="D144">
        <v>6</v>
      </c>
      <c r="F144">
        <v>7</v>
      </c>
    </row>
    <row r="145" spans="1:8" x14ac:dyDescent="0.2">
      <c r="A145" t="s">
        <v>579</v>
      </c>
      <c r="B145" s="7" t="s">
        <v>675</v>
      </c>
      <c r="D145">
        <v>10</v>
      </c>
    </row>
    <row r="146" spans="1:8" x14ac:dyDescent="0.2">
      <c r="A146" t="s">
        <v>257</v>
      </c>
      <c r="B146" s="7" t="s">
        <v>661</v>
      </c>
      <c r="D146">
        <v>5</v>
      </c>
      <c r="F146">
        <v>3</v>
      </c>
      <c r="H146">
        <v>13</v>
      </c>
    </row>
    <row r="147" spans="1:8" x14ac:dyDescent="0.2">
      <c r="A147" t="s">
        <v>193</v>
      </c>
      <c r="B147" s="7" t="s">
        <v>364</v>
      </c>
      <c r="C147">
        <v>1</v>
      </c>
      <c r="D147">
        <v>8</v>
      </c>
      <c r="E147">
        <v>1</v>
      </c>
      <c r="F147">
        <v>8</v>
      </c>
      <c r="H147">
        <v>16</v>
      </c>
    </row>
    <row r="148" spans="1:8" x14ac:dyDescent="0.2">
      <c r="A148" t="s">
        <v>258</v>
      </c>
      <c r="B148" s="7" t="s">
        <v>461</v>
      </c>
      <c r="D148">
        <v>33</v>
      </c>
      <c r="F148">
        <v>1</v>
      </c>
    </row>
    <row r="149" spans="1:8" x14ac:dyDescent="0.2">
      <c r="A149" t="s">
        <v>299</v>
      </c>
      <c r="B149" s="7" t="s">
        <v>459</v>
      </c>
      <c r="D149">
        <v>13</v>
      </c>
      <c r="F149">
        <v>8</v>
      </c>
      <c r="H149">
        <v>1</v>
      </c>
    </row>
    <row r="150" spans="1:8" x14ac:dyDescent="0.2">
      <c r="A150" t="s">
        <v>196</v>
      </c>
      <c r="B150" s="7" t="s">
        <v>360</v>
      </c>
      <c r="D150">
        <v>3</v>
      </c>
      <c r="F150">
        <v>3</v>
      </c>
    </row>
    <row r="151" spans="1:8" x14ac:dyDescent="0.2">
      <c r="A151" t="s">
        <v>109</v>
      </c>
      <c r="B151" s="7" t="s">
        <v>362</v>
      </c>
      <c r="C151" s="2">
        <v>16</v>
      </c>
      <c r="D151">
        <v>16</v>
      </c>
      <c r="E151">
        <v>15</v>
      </c>
      <c r="F151">
        <v>15</v>
      </c>
      <c r="G151">
        <v>6</v>
      </c>
      <c r="H151">
        <v>17</v>
      </c>
    </row>
    <row r="152" spans="1:8" x14ac:dyDescent="0.2">
      <c r="A152" t="s">
        <v>195</v>
      </c>
      <c r="B152" s="7" t="s">
        <v>361</v>
      </c>
      <c r="C152" s="2">
        <v>3</v>
      </c>
      <c r="D152">
        <v>14</v>
      </c>
      <c r="E152">
        <v>5</v>
      </c>
      <c r="F152">
        <v>14</v>
      </c>
      <c r="G152">
        <v>1</v>
      </c>
      <c r="H152">
        <v>9</v>
      </c>
    </row>
    <row r="153" spans="1:8" x14ac:dyDescent="0.2">
      <c r="A153" t="s">
        <v>59</v>
      </c>
      <c r="B153" s="7" t="s">
        <v>60</v>
      </c>
      <c r="D153">
        <v>3</v>
      </c>
      <c r="F153">
        <v>5</v>
      </c>
      <c r="H153">
        <v>1</v>
      </c>
    </row>
    <row r="154" spans="1:8" x14ac:dyDescent="0.2">
      <c r="A154" t="s">
        <v>1083</v>
      </c>
      <c r="B154" s="7" t="s">
        <v>1116</v>
      </c>
      <c r="F154">
        <v>1</v>
      </c>
    </row>
    <row r="155" spans="1:8" x14ac:dyDescent="0.2">
      <c r="A155" t="s">
        <v>164</v>
      </c>
      <c r="B155" s="7" t="s">
        <v>457</v>
      </c>
      <c r="D155">
        <v>13</v>
      </c>
      <c r="F155">
        <v>14</v>
      </c>
      <c r="G155">
        <v>4</v>
      </c>
      <c r="H155">
        <v>14</v>
      </c>
    </row>
    <row r="156" spans="1:8" x14ac:dyDescent="0.2">
      <c r="A156" t="s">
        <v>1015</v>
      </c>
      <c r="B156" s="7" t="s">
        <v>1027</v>
      </c>
      <c r="F156">
        <v>1</v>
      </c>
    </row>
    <row r="157" spans="1:8" x14ac:dyDescent="0.2">
      <c r="A157" t="s">
        <v>198</v>
      </c>
      <c r="B157" s="7" t="s">
        <v>508</v>
      </c>
      <c r="D157">
        <v>6</v>
      </c>
      <c r="F157">
        <v>10</v>
      </c>
      <c r="H157">
        <v>1</v>
      </c>
    </row>
    <row r="158" spans="1:8" x14ac:dyDescent="0.2">
      <c r="A158" t="s">
        <v>220</v>
      </c>
      <c r="B158" s="7" t="s">
        <v>428</v>
      </c>
      <c r="D158">
        <v>2</v>
      </c>
      <c r="F158">
        <v>5</v>
      </c>
    </row>
    <row r="159" spans="1:8" x14ac:dyDescent="0.2">
      <c r="A159" t="s">
        <v>734</v>
      </c>
      <c r="B159" s="7" t="s">
        <v>911</v>
      </c>
      <c r="D159">
        <v>2</v>
      </c>
    </row>
    <row r="160" spans="1:8" x14ac:dyDescent="0.2">
      <c r="A160" t="s">
        <v>199</v>
      </c>
      <c r="B160" s="7" t="s">
        <v>359</v>
      </c>
      <c r="D160">
        <v>2</v>
      </c>
      <c r="F160">
        <v>3</v>
      </c>
      <c r="H160">
        <v>9</v>
      </c>
    </row>
    <row r="161" spans="1:8" x14ac:dyDescent="0.2">
      <c r="A161" t="s">
        <v>411</v>
      </c>
      <c r="B161" s="7" t="s">
        <v>429</v>
      </c>
      <c r="D161">
        <v>1</v>
      </c>
      <c r="F161">
        <v>4</v>
      </c>
      <c r="H161">
        <v>3</v>
      </c>
    </row>
    <row r="162" spans="1:8" x14ac:dyDescent="0.2">
      <c r="A162" t="s">
        <v>272</v>
      </c>
      <c r="B162" s="7" t="s">
        <v>1028</v>
      </c>
      <c r="H162">
        <v>1</v>
      </c>
    </row>
    <row r="163" spans="1:8" x14ac:dyDescent="0.2">
      <c r="A163" t="s">
        <v>273</v>
      </c>
      <c r="B163" s="7" t="s">
        <v>455</v>
      </c>
      <c r="D163">
        <v>4</v>
      </c>
      <c r="F163">
        <v>3</v>
      </c>
      <c r="H163">
        <v>2</v>
      </c>
    </row>
    <row r="164" spans="1:8" x14ac:dyDescent="0.2">
      <c r="A164" t="s">
        <v>586</v>
      </c>
      <c r="B164" s="7" t="s">
        <v>618</v>
      </c>
      <c r="F164">
        <v>5</v>
      </c>
      <c r="H164">
        <v>11</v>
      </c>
    </row>
    <row r="165" spans="1:8" x14ac:dyDescent="0.2">
      <c r="A165" t="s">
        <v>260</v>
      </c>
      <c r="B165" s="7" t="s">
        <v>507</v>
      </c>
      <c r="H165">
        <v>1</v>
      </c>
    </row>
    <row r="166" spans="1:8" x14ac:dyDescent="0.2">
      <c r="A166" t="s">
        <v>588</v>
      </c>
      <c r="B166" s="7" t="s">
        <v>680</v>
      </c>
      <c r="D166">
        <v>7</v>
      </c>
      <c r="F166">
        <v>2</v>
      </c>
      <c r="H166">
        <v>1</v>
      </c>
    </row>
    <row r="167" spans="1:8" x14ac:dyDescent="0.2">
      <c r="A167" t="s">
        <v>1084</v>
      </c>
      <c r="B167" s="7" t="s">
        <v>1117</v>
      </c>
      <c r="F167">
        <v>1</v>
      </c>
    </row>
    <row r="168" spans="1:8" x14ac:dyDescent="0.2">
      <c r="A168" t="s">
        <v>590</v>
      </c>
      <c r="B168" s="7" t="s">
        <v>614</v>
      </c>
      <c r="D168">
        <v>3</v>
      </c>
      <c r="F168">
        <v>1</v>
      </c>
    </row>
    <row r="169" spans="1:8" x14ac:dyDescent="0.2">
      <c r="A169" t="s">
        <v>591</v>
      </c>
      <c r="B169" s="7" t="s">
        <v>611</v>
      </c>
      <c r="D169">
        <v>6</v>
      </c>
      <c r="F169">
        <v>4</v>
      </c>
    </row>
    <row r="170" spans="1:8" x14ac:dyDescent="0.2">
      <c r="A170" t="s">
        <v>1041</v>
      </c>
      <c r="B170" s="7" t="s">
        <v>910</v>
      </c>
      <c r="D170">
        <v>2</v>
      </c>
    </row>
    <row r="171" spans="1:8" x14ac:dyDescent="0.2">
      <c r="A171" t="s">
        <v>200</v>
      </c>
      <c r="B171" s="7" t="s">
        <v>735</v>
      </c>
      <c r="D171">
        <v>1</v>
      </c>
    </row>
    <row r="172" spans="1:8" x14ac:dyDescent="0.2">
      <c r="A172" t="s">
        <v>308</v>
      </c>
      <c r="B172" s="7" t="s">
        <v>506</v>
      </c>
      <c r="D172">
        <v>2</v>
      </c>
      <c r="F172">
        <v>6</v>
      </c>
      <c r="H172">
        <v>1</v>
      </c>
    </row>
    <row r="173" spans="1:8" x14ac:dyDescent="0.2">
      <c r="A173" t="s">
        <v>1236</v>
      </c>
      <c r="B173" s="7" t="s">
        <v>1237</v>
      </c>
      <c r="H173">
        <v>1</v>
      </c>
    </row>
    <row r="174" spans="1:8" x14ac:dyDescent="0.2">
      <c r="A174" t="s">
        <v>593</v>
      </c>
      <c r="B174" s="7" t="s">
        <v>613</v>
      </c>
      <c r="F174">
        <v>1</v>
      </c>
    </row>
    <row r="175" spans="1:8" x14ac:dyDescent="0.2">
      <c r="A175" t="s">
        <v>166</v>
      </c>
      <c r="B175" s="7" t="s">
        <v>433</v>
      </c>
      <c r="D175">
        <v>7</v>
      </c>
      <c r="F175">
        <v>5</v>
      </c>
      <c r="H175">
        <v>6</v>
      </c>
    </row>
    <row r="176" spans="1:8" x14ac:dyDescent="0.2">
      <c r="A176" t="s">
        <v>261</v>
      </c>
      <c r="B176" s="7" t="s">
        <v>660</v>
      </c>
      <c r="D176">
        <v>4</v>
      </c>
      <c r="F176">
        <v>6</v>
      </c>
      <c r="H176">
        <v>7</v>
      </c>
    </row>
    <row r="177" spans="1:8" x14ac:dyDescent="0.2">
      <c r="A177" t="s">
        <v>312</v>
      </c>
      <c r="B177" s="7" t="s">
        <v>394</v>
      </c>
      <c r="D177">
        <v>1</v>
      </c>
    </row>
    <row r="178" spans="1:8" x14ac:dyDescent="0.2">
      <c r="A178" t="s">
        <v>167</v>
      </c>
      <c r="B178" s="7" t="s">
        <v>393</v>
      </c>
      <c r="D178">
        <v>3</v>
      </c>
      <c r="F178">
        <v>4</v>
      </c>
      <c r="H178">
        <v>8</v>
      </c>
    </row>
    <row r="179" spans="1:8" x14ac:dyDescent="0.2">
      <c r="A179" t="s">
        <v>202</v>
      </c>
      <c r="B179" s="7" t="s">
        <v>392</v>
      </c>
      <c r="D179">
        <v>4</v>
      </c>
      <c r="E179">
        <v>1</v>
      </c>
      <c r="F179">
        <v>5</v>
      </c>
      <c r="H179">
        <v>1</v>
      </c>
    </row>
    <row r="180" spans="1:8" x14ac:dyDescent="0.2">
      <c r="A180" t="s">
        <v>838</v>
      </c>
      <c r="B180" s="7" t="s">
        <v>898</v>
      </c>
      <c r="D180">
        <v>1</v>
      </c>
    </row>
    <row r="181" spans="1:8" x14ac:dyDescent="0.2">
      <c r="A181" t="s">
        <v>413</v>
      </c>
      <c r="B181" s="7" t="s">
        <v>434</v>
      </c>
      <c r="D181">
        <v>7</v>
      </c>
      <c r="F181">
        <v>3</v>
      </c>
    </row>
    <row r="182" spans="1:8" x14ac:dyDescent="0.2">
      <c r="A182" t="s">
        <v>467</v>
      </c>
      <c r="B182" s="7" t="s">
        <v>454</v>
      </c>
      <c r="D182">
        <v>1</v>
      </c>
      <c r="F182">
        <v>1</v>
      </c>
      <c r="H182">
        <v>1</v>
      </c>
    </row>
    <row r="183" spans="1:8" x14ac:dyDescent="0.2">
      <c r="A183" t="s">
        <v>169</v>
      </c>
      <c r="B183" s="7" t="s">
        <v>390</v>
      </c>
      <c r="D183">
        <v>2</v>
      </c>
      <c r="F183">
        <v>5</v>
      </c>
      <c r="H183">
        <v>9</v>
      </c>
    </row>
    <row r="184" spans="1:8" x14ac:dyDescent="0.2">
      <c r="A184" t="s">
        <v>839</v>
      </c>
      <c r="B184" s="7" t="s">
        <v>897</v>
      </c>
      <c r="D184">
        <v>2</v>
      </c>
      <c r="F184">
        <v>1</v>
      </c>
    </row>
    <row r="185" spans="1:8" x14ac:dyDescent="0.2">
      <c r="A185" t="s">
        <v>597</v>
      </c>
      <c r="B185" s="7" t="s">
        <v>606</v>
      </c>
      <c r="F185">
        <v>1</v>
      </c>
    </row>
    <row r="186" spans="1:8" x14ac:dyDescent="0.2">
      <c r="A186" t="s">
        <v>206</v>
      </c>
      <c r="B186" s="7" t="s">
        <v>502</v>
      </c>
      <c r="C186">
        <v>1</v>
      </c>
      <c r="D186">
        <v>6</v>
      </c>
      <c r="F186">
        <v>9</v>
      </c>
      <c r="H186">
        <v>10</v>
      </c>
    </row>
    <row r="187" spans="1:8" x14ac:dyDescent="0.2">
      <c r="A187" t="s">
        <v>170</v>
      </c>
      <c r="B187" s="7" t="s">
        <v>435</v>
      </c>
      <c r="D187">
        <v>2</v>
      </c>
      <c r="F187">
        <v>3</v>
      </c>
    </row>
    <row r="188" spans="1:8" x14ac:dyDescent="0.2">
      <c r="A188" t="s">
        <v>275</v>
      </c>
      <c r="B188" s="7" t="s">
        <v>436</v>
      </c>
      <c r="D188">
        <v>6</v>
      </c>
      <c r="F188">
        <v>12</v>
      </c>
      <c r="H188">
        <v>11</v>
      </c>
    </row>
    <row r="189" spans="1:8" x14ac:dyDescent="0.2">
      <c r="A189" t="s">
        <v>262</v>
      </c>
      <c r="B189" s="7" t="s">
        <v>389</v>
      </c>
      <c r="D189">
        <v>2</v>
      </c>
      <c r="E189">
        <v>1</v>
      </c>
      <c r="F189">
        <v>14</v>
      </c>
      <c r="H189">
        <v>14</v>
      </c>
    </row>
    <row r="190" spans="1:8" x14ac:dyDescent="0.2">
      <c r="A190" t="s">
        <v>414</v>
      </c>
      <c r="B190" s="7" t="s">
        <v>437</v>
      </c>
      <c r="D190">
        <v>1</v>
      </c>
      <c r="F190">
        <v>2</v>
      </c>
      <c r="H190">
        <v>1</v>
      </c>
    </row>
    <row r="191" spans="1:8" x14ac:dyDescent="0.2">
      <c r="A191" t="s">
        <v>600</v>
      </c>
      <c r="B191" s="7" t="s">
        <v>603</v>
      </c>
      <c r="D191">
        <v>2</v>
      </c>
      <c r="F191">
        <v>3</v>
      </c>
    </row>
    <row r="192" spans="1:8" x14ac:dyDescent="0.2">
      <c r="B192" s="7"/>
    </row>
    <row r="193" spans="1:26" x14ac:dyDescent="0.2">
      <c r="A193" s="14" t="s">
        <v>55</v>
      </c>
      <c r="B193" s="7" t="s">
        <v>1240</v>
      </c>
      <c r="H193">
        <v>1</v>
      </c>
    </row>
    <row r="194" spans="1:26" x14ac:dyDescent="0.2">
      <c r="A194" t="s">
        <v>831</v>
      </c>
      <c r="B194" s="7" t="s">
        <v>919</v>
      </c>
      <c r="D194">
        <v>1</v>
      </c>
    </row>
    <row r="195" spans="1:26" x14ac:dyDescent="0.2">
      <c r="A195" s="14" t="s">
        <v>667</v>
      </c>
      <c r="B195" s="7" t="s">
        <v>674</v>
      </c>
      <c r="H195">
        <v>1</v>
      </c>
    </row>
    <row r="196" spans="1:26" x14ac:dyDescent="0.2">
      <c r="A196" s="14" t="s">
        <v>1021</v>
      </c>
      <c r="B196" s="7" t="s">
        <v>1105</v>
      </c>
      <c r="H196">
        <v>1</v>
      </c>
    </row>
    <row r="197" spans="1:26" x14ac:dyDescent="0.2">
      <c r="A197" s="14" t="s">
        <v>1004</v>
      </c>
      <c r="B197" s="7" t="s">
        <v>1009</v>
      </c>
      <c r="H197">
        <v>1</v>
      </c>
    </row>
    <row r="198" spans="1:26" x14ac:dyDescent="0.2">
      <c r="A198" s="14" t="s">
        <v>1022</v>
      </c>
      <c r="B198" s="7" t="s">
        <v>921</v>
      </c>
      <c r="H198">
        <v>1</v>
      </c>
    </row>
    <row r="199" spans="1:26" x14ac:dyDescent="0.2">
      <c r="A199" t="s">
        <v>50</v>
      </c>
      <c r="B199" s="7" t="s">
        <v>51</v>
      </c>
      <c r="F199">
        <v>1</v>
      </c>
    </row>
    <row r="200" spans="1:26" x14ac:dyDescent="0.2">
      <c r="B200" s="7"/>
    </row>
    <row r="201" spans="1:26" x14ac:dyDescent="0.2">
      <c r="B201" s="7"/>
    </row>
    <row r="202" spans="1:26" s="5" customFormat="1" x14ac:dyDescent="0.2"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x14ac:dyDescent="0.2">
      <c r="B203" s="7"/>
    </row>
    <row r="204" spans="1:26" x14ac:dyDescent="0.2">
      <c r="B204" s="7"/>
    </row>
    <row r="205" spans="1:26" x14ac:dyDescent="0.2">
      <c r="B205" s="7"/>
    </row>
    <row r="206" spans="1:26" x14ac:dyDescent="0.2">
      <c r="B206" s="7"/>
    </row>
    <row r="208" spans="1:26" x14ac:dyDescent="0.2">
      <c r="B208" s="7"/>
    </row>
    <row r="209" spans="2:2" x14ac:dyDescent="0.2">
      <c r="B209" s="7"/>
    </row>
    <row r="211" spans="2:2" x14ac:dyDescent="0.2">
      <c r="B211" s="7"/>
    </row>
    <row r="212" spans="2:2" x14ac:dyDescent="0.2">
      <c r="B212" s="7"/>
    </row>
    <row r="213" spans="2:2" x14ac:dyDescent="0.2">
      <c r="B213" s="7"/>
    </row>
    <row r="214" spans="2:2" x14ac:dyDescent="0.2">
      <c r="B214" s="7"/>
    </row>
    <row r="215" spans="2:2" x14ac:dyDescent="0.2">
      <c r="B215" s="7"/>
    </row>
    <row r="216" spans="2:2" x14ac:dyDescent="0.2">
      <c r="B216" s="7"/>
    </row>
    <row r="217" spans="2:2" x14ac:dyDescent="0.2">
      <c r="B217" s="7"/>
    </row>
    <row r="218" spans="2:2" x14ac:dyDescent="0.2">
      <c r="B218" s="7"/>
    </row>
    <row r="219" spans="2:2" x14ac:dyDescent="0.2">
      <c r="B219" s="7"/>
    </row>
    <row r="220" spans="2:2" x14ac:dyDescent="0.2">
      <c r="B220" s="7"/>
    </row>
    <row r="221" spans="2:2" x14ac:dyDescent="0.2">
      <c r="B221" s="7"/>
    </row>
    <row r="222" spans="2:2" x14ac:dyDescent="0.2">
      <c r="B222" s="7"/>
    </row>
    <row r="223" spans="2:2" x14ac:dyDescent="0.2">
      <c r="B223" s="7"/>
    </row>
    <row r="224" spans="2:2" x14ac:dyDescent="0.2">
      <c r="B224" s="7"/>
    </row>
    <row r="225" spans="2:2" x14ac:dyDescent="0.2">
      <c r="B225" s="7"/>
    </row>
    <row r="226" spans="2:2" x14ac:dyDescent="0.2">
      <c r="B226" s="7"/>
    </row>
    <row r="227" spans="2:2" x14ac:dyDescent="0.2">
      <c r="B227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2" spans="2:2" x14ac:dyDescent="0.2">
      <c r="B232" s="7"/>
    </row>
    <row r="233" spans="2:2" x14ac:dyDescent="0.2">
      <c r="B233" s="7"/>
    </row>
    <row r="234" spans="2:2" x14ac:dyDescent="0.2">
      <c r="B234" s="7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L204"/>
  <sheetViews>
    <sheetView zoomScale="70" zoomScaleNormal="70" workbookViewId="0"/>
  </sheetViews>
  <sheetFormatPr defaultColWidth="9" defaultRowHeight="15" x14ac:dyDescent="0.2"/>
  <cols>
    <col min="1" max="1" width="31.875" style="29" customWidth="1"/>
    <col min="2" max="2" width="31.75" style="56" customWidth="1"/>
    <col min="3" max="4" width="7.625" style="48" customWidth="1"/>
    <col min="5" max="8" width="7.625" style="47" customWidth="1"/>
    <col min="9" max="10" width="7.625" style="48" customWidth="1"/>
    <col min="11" max="11" width="7.625" style="47" customWidth="1"/>
    <col min="12" max="13" width="7.625" style="48" customWidth="1"/>
    <col min="14" max="15" width="7.625" style="47" customWidth="1"/>
    <col min="16" max="16" width="7.625" style="48" customWidth="1"/>
    <col min="17" max="18" width="7.625" style="47" customWidth="1"/>
    <col min="19" max="19" width="6.75" style="48" customWidth="1"/>
    <col min="20" max="28" width="6.75" style="47" customWidth="1"/>
    <col min="29" max="1026" width="10.75" style="29" customWidth="1"/>
    <col min="1027" max="16384" width="9" style="29"/>
  </cols>
  <sheetData>
    <row r="1" spans="1:1026" ht="15.75" x14ac:dyDescent="0.25">
      <c r="A1" s="29" t="s">
        <v>1310</v>
      </c>
      <c r="B1" s="28"/>
    </row>
    <row r="2" spans="1:1026" ht="15.75" x14ac:dyDescent="0.25">
      <c r="A2" s="28" t="s">
        <v>1298</v>
      </c>
      <c r="B2" s="28"/>
    </row>
    <row r="4" spans="1:1026" s="28" customFormat="1" ht="15.75" x14ac:dyDescent="0.25">
      <c r="A4" s="28" t="s">
        <v>98</v>
      </c>
      <c r="C4" s="51">
        <v>2005</v>
      </c>
      <c r="D4" s="51">
        <v>2006</v>
      </c>
      <c r="E4" s="50">
        <v>2007</v>
      </c>
      <c r="F4" s="50">
        <v>2008</v>
      </c>
      <c r="G4" s="50">
        <v>2009</v>
      </c>
      <c r="H4" s="50">
        <v>2010</v>
      </c>
      <c r="I4" s="51">
        <v>2011</v>
      </c>
      <c r="J4" s="51">
        <v>2012</v>
      </c>
      <c r="K4" s="50">
        <v>2013</v>
      </c>
      <c r="L4" s="51">
        <v>2014</v>
      </c>
      <c r="M4" s="51">
        <v>2015</v>
      </c>
      <c r="N4" s="50">
        <v>2016</v>
      </c>
      <c r="O4" s="50">
        <v>2016</v>
      </c>
      <c r="P4" s="51">
        <v>2017</v>
      </c>
      <c r="Q4" s="50">
        <v>2018</v>
      </c>
      <c r="R4" s="50">
        <v>2018</v>
      </c>
      <c r="S4" s="51">
        <v>2019</v>
      </c>
      <c r="T4" s="50"/>
      <c r="U4" s="50"/>
      <c r="V4" s="50"/>
      <c r="W4" s="50"/>
      <c r="X4" s="50"/>
      <c r="Y4" s="50"/>
      <c r="Z4" s="50"/>
      <c r="AA4" s="50"/>
      <c r="AB4" s="50"/>
    </row>
    <row r="5" spans="1:1026" s="28" customFormat="1" ht="15.75" x14ac:dyDescent="0.25">
      <c r="C5" s="51"/>
      <c r="D5" s="51"/>
      <c r="E5" s="50"/>
      <c r="F5" s="50"/>
      <c r="G5" s="50"/>
      <c r="H5" s="50"/>
      <c r="I5" s="51"/>
      <c r="J5" s="51"/>
      <c r="K5" s="50"/>
      <c r="L5" s="51"/>
      <c r="M5" s="51"/>
      <c r="N5" s="67" t="s">
        <v>314</v>
      </c>
      <c r="O5" s="67" t="s">
        <v>814</v>
      </c>
      <c r="P5" s="51"/>
      <c r="Q5" s="50" t="s">
        <v>314</v>
      </c>
      <c r="R5" s="50" t="s">
        <v>814</v>
      </c>
      <c r="S5" s="51"/>
      <c r="T5" s="50"/>
      <c r="U5" s="50"/>
      <c r="V5" s="50"/>
      <c r="W5" s="50"/>
      <c r="X5" s="50"/>
      <c r="Y5" s="50"/>
      <c r="Z5" s="50"/>
      <c r="AA5" s="50"/>
      <c r="AB5" s="50"/>
    </row>
    <row r="6" spans="1:1026" s="28" customFormat="1" ht="15.75" x14ac:dyDescent="0.25">
      <c r="A6" s="28" t="s">
        <v>88</v>
      </c>
      <c r="C6" s="51"/>
      <c r="D6" s="48"/>
      <c r="E6" s="47">
        <v>20</v>
      </c>
      <c r="F6" s="47">
        <v>19</v>
      </c>
      <c r="G6" s="47">
        <v>20</v>
      </c>
      <c r="H6" s="47">
        <v>10</v>
      </c>
      <c r="I6" s="48"/>
      <c r="J6" s="48"/>
      <c r="K6" s="47">
        <v>20</v>
      </c>
      <c r="L6" s="48"/>
      <c r="M6" s="48"/>
      <c r="N6" s="47">
        <v>20</v>
      </c>
      <c r="O6" s="47">
        <v>20</v>
      </c>
      <c r="P6" s="48"/>
      <c r="Q6" s="50">
        <v>22</v>
      </c>
      <c r="R6" s="50">
        <v>22</v>
      </c>
      <c r="S6" s="51"/>
      <c r="T6" s="50"/>
      <c r="U6" s="50"/>
      <c r="V6" s="50"/>
      <c r="W6" s="50"/>
      <c r="X6" s="50"/>
      <c r="Y6" s="50"/>
      <c r="Z6" s="50"/>
      <c r="AA6" s="50"/>
      <c r="AB6" s="50"/>
    </row>
    <row r="7" spans="1:1026" ht="15.75" x14ac:dyDescent="0.25">
      <c r="A7" s="66" t="s">
        <v>99</v>
      </c>
      <c r="B7" s="79"/>
      <c r="C7" s="77"/>
      <c r="D7" s="77"/>
      <c r="E7" s="30"/>
      <c r="F7" s="30"/>
      <c r="G7" s="30"/>
      <c r="H7" s="30"/>
      <c r="I7" s="77"/>
      <c r="J7" s="77"/>
      <c r="K7" s="78"/>
      <c r="L7" s="81"/>
      <c r="M7" s="82"/>
      <c r="P7" s="82"/>
      <c r="Q7" s="78"/>
      <c r="R7" s="78"/>
      <c r="S7" s="82"/>
      <c r="T7" s="78"/>
      <c r="U7" s="78"/>
      <c r="V7" s="78"/>
      <c r="W7" s="78"/>
      <c r="X7" s="78"/>
      <c r="Y7" s="78"/>
      <c r="Z7" s="78"/>
      <c r="AA7" s="78"/>
      <c r="AB7" s="78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  <c r="ALG7" s="83"/>
      <c r="ALH7" s="83"/>
      <c r="ALI7" s="83"/>
      <c r="ALJ7" s="83"/>
      <c r="ALK7" s="83"/>
      <c r="ALL7" s="83"/>
      <c r="ALM7" s="83"/>
      <c r="ALN7" s="83"/>
      <c r="ALO7" s="83"/>
      <c r="ALP7" s="83"/>
      <c r="ALQ7" s="83"/>
      <c r="ALR7" s="83"/>
      <c r="ALS7" s="83"/>
      <c r="ALT7" s="83"/>
      <c r="ALU7" s="83"/>
      <c r="ALV7" s="83"/>
      <c r="ALW7" s="83"/>
      <c r="ALX7" s="83"/>
      <c r="ALY7" s="83"/>
      <c r="ALZ7" s="83"/>
      <c r="AMA7" s="83"/>
      <c r="AMB7" s="83"/>
      <c r="AMC7" s="83"/>
    </row>
    <row r="8" spans="1:1026" x14ac:dyDescent="0.2">
      <c r="A8" s="29" t="s">
        <v>26</v>
      </c>
      <c r="C8" s="77"/>
      <c r="D8" s="77"/>
      <c r="E8" s="30">
        <v>1.415</v>
      </c>
      <c r="F8" s="30">
        <v>6.7947368421052596</v>
      </c>
      <c r="G8" s="30">
        <v>0</v>
      </c>
      <c r="H8" s="30">
        <v>12.25</v>
      </c>
      <c r="I8" s="77"/>
      <c r="J8" s="77"/>
      <c r="K8" s="30">
        <v>5.83</v>
      </c>
      <c r="L8" s="55"/>
      <c r="N8" s="30">
        <v>19.809999999999999</v>
      </c>
      <c r="O8" s="30"/>
      <c r="P8" s="76"/>
      <c r="Q8" s="30">
        <v>14.1</v>
      </c>
      <c r="R8" s="30"/>
    </row>
    <row r="9" spans="1:1026" x14ac:dyDescent="0.2">
      <c r="A9" s="29" t="s">
        <v>27</v>
      </c>
      <c r="C9" s="77"/>
      <c r="D9" s="77"/>
      <c r="E9" s="30">
        <v>0</v>
      </c>
      <c r="F9" s="30">
        <v>0</v>
      </c>
      <c r="G9" s="30">
        <v>11.6</v>
      </c>
      <c r="H9" s="30">
        <v>0</v>
      </c>
      <c r="I9" s="77"/>
      <c r="J9" s="77"/>
      <c r="K9" s="30">
        <v>0</v>
      </c>
      <c r="L9" s="55"/>
      <c r="N9" s="30">
        <v>0</v>
      </c>
      <c r="O9" s="30"/>
      <c r="P9" s="76"/>
      <c r="Q9" s="30">
        <v>0</v>
      </c>
      <c r="R9" s="30"/>
    </row>
    <row r="10" spans="1:1026" x14ac:dyDescent="0.2">
      <c r="A10" s="29" t="s">
        <v>100</v>
      </c>
      <c r="C10" s="77"/>
      <c r="D10" s="77"/>
      <c r="E10" s="30">
        <v>1.0149999999999999</v>
      </c>
      <c r="F10" s="30">
        <v>0.157894736842105</v>
      </c>
      <c r="G10" s="30">
        <v>0.95</v>
      </c>
      <c r="H10" s="30">
        <v>0.3</v>
      </c>
      <c r="I10" s="77"/>
      <c r="J10" s="77"/>
      <c r="K10" s="30">
        <v>0</v>
      </c>
      <c r="L10" s="55"/>
      <c r="N10" s="30">
        <v>0.01</v>
      </c>
      <c r="O10" s="30"/>
      <c r="P10" s="76"/>
      <c r="Q10" s="30">
        <v>0.14000000000000001</v>
      </c>
      <c r="R10" s="30"/>
    </row>
    <row r="11" spans="1:1026" x14ac:dyDescent="0.2">
      <c r="A11" s="29" t="s">
        <v>322</v>
      </c>
      <c r="C11" s="77"/>
      <c r="D11" s="77"/>
      <c r="E11" s="30"/>
      <c r="F11" s="30"/>
      <c r="G11" s="30"/>
      <c r="H11" s="30"/>
      <c r="I11" s="77"/>
      <c r="J11" s="77"/>
      <c r="K11" s="30"/>
      <c r="L11" s="55"/>
      <c r="N11" s="30"/>
      <c r="O11" s="30"/>
      <c r="P11" s="76"/>
      <c r="Q11" s="30">
        <v>0</v>
      </c>
      <c r="R11" s="30"/>
    </row>
    <row r="12" spans="1:1026" x14ac:dyDescent="0.2">
      <c r="A12" s="29" t="s">
        <v>323</v>
      </c>
      <c r="C12" s="77"/>
      <c r="D12" s="77"/>
      <c r="E12" s="30"/>
      <c r="F12" s="30"/>
      <c r="G12" s="30"/>
      <c r="H12" s="30"/>
      <c r="I12" s="77"/>
      <c r="J12" s="77"/>
      <c r="K12" s="30"/>
      <c r="L12" s="55"/>
      <c r="N12" s="30"/>
      <c r="O12" s="30"/>
      <c r="P12" s="76"/>
      <c r="Q12" s="30">
        <v>9.9700000000000006</v>
      </c>
      <c r="R12" s="30"/>
    </row>
    <row r="13" spans="1:1026" x14ac:dyDescent="0.2">
      <c r="A13" s="29" t="s">
        <v>17</v>
      </c>
      <c r="C13" s="77"/>
      <c r="D13" s="77"/>
      <c r="E13" s="30">
        <v>2.2599999999999998</v>
      </c>
      <c r="F13" s="30">
        <v>6.8947368421052602</v>
      </c>
      <c r="G13" s="30">
        <v>12.5</v>
      </c>
      <c r="H13" s="30">
        <v>12.25</v>
      </c>
      <c r="I13" s="77"/>
      <c r="J13" s="77"/>
      <c r="K13" s="30">
        <v>5.83</v>
      </c>
      <c r="L13" s="55"/>
      <c r="N13" s="30">
        <v>19.760000000000002</v>
      </c>
      <c r="O13" s="30">
        <v>24.17</v>
      </c>
      <c r="P13" s="76"/>
      <c r="Q13" s="30">
        <v>14.1</v>
      </c>
      <c r="R13" s="30">
        <v>43.37</v>
      </c>
    </row>
    <row r="14" spans="1:1026" x14ac:dyDescent="0.2">
      <c r="A14" s="29" t="s">
        <v>101</v>
      </c>
      <c r="C14" s="77"/>
      <c r="D14" s="77"/>
      <c r="E14" s="30">
        <v>1.05</v>
      </c>
      <c r="F14" s="30">
        <v>0.86842105263157898</v>
      </c>
      <c r="G14" s="30">
        <v>4.8600000000000003</v>
      </c>
      <c r="H14" s="30">
        <v>16</v>
      </c>
      <c r="I14" s="77"/>
      <c r="J14" s="77"/>
      <c r="K14" s="30">
        <v>13.23</v>
      </c>
      <c r="L14" s="55"/>
      <c r="N14" s="30">
        <v>23.51</v>
      </c>
      <c r="O14" s="30"/>
      <c r="P14" s="76"/>
      <c r="Q14" s="30">
        <v>34.24</v>
      </c>
      <c r="R14" s="30"/>
    </row>
    <row r="15" spans="1:1026" x14ac:dyDescent="0.2">
      <c r="C15" s="77"/>
      <c r="D15" s="77"/>
      <c r="E15" s="30"/>
      <c r="F15" s="30"/>
      <c r="G15" s="30"/>
      <c r="H15" s="30"/>
      <c r="I15" s="77"/>
      <c r="J15" s="77"/>
      <c r="K15" s="30"/>
      <c r="L15" s="55"/>
    </row>
    <row r="16" spans="1:1026" ht="15.75" x14ac:dyDescent="0.25">
      <c r="A16" s="28" t="s">
        <v>104</v>
      </c>
      <c r="B16" s="28"/>
      <c r="C16" s="51"/>
      <c r="D16" s="51"/>
      <c r="E16" s="29"/>
      <c r="F16" s="29"/>
      <c r="G16" s="29"/>
      <c r="H16" s="29"/>
      <c r="I16" s="51"/>
      <c r="J16" s="51"/>
      <c r="K16" s="50"/>
      <c r="L16" s="70"/>
      <c r="M16" s="70"/>
      <c r="N16" s="67"/>
      <c r="O16" s="67"/>
      <c r="P16" s="70"/>
      <c r="Q16" s="67"/>
      <c r="R16" s="67"/>
      <c r="S16" s="70"/>
      <c r="T16" s="67"/>
      <c r="U16" s="67"/>
      <c r="V16" s="67"/>
      <c r="W16" s="67"/>
      <c r="X16" s="67"/>
      <c r="Y16" s="67"/>
      <c r="Z16" s="67"/>
      <c r="AA16" s="67"/>
      <c r="AB16" s="67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6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66"/>
      <c r="HM16" s="66"/>
      <c r="HN16" s="66"/>
      <c r="HO16" s="66"/>
      <c r="HP16" s="66"/>
      <c r="HQ16" s="66"/>
      <c r="HR16" s="66"/>
      <c r="HS16" s="66"/>
      <c r="HT16" s="66"/>
      <c r="HU16" s="66"/>
      <c r="HV16" s="66"/>
      <c r="HW16" s="66"/>
      <c r="HX16" s="66"/>
      <c r="HY16" s="66"/>
      <c r="HZ16" s="66"/>
      <c r="IA16" s="66"/>
      <c r="IB16" s="66"/>
      <c r="IC16" s="66"/>
      <c r="ID16" s="66"/>
      <c r="IE16" s="66"/>
      <c r="IF16" s="66"/>
      <c r="IG16" s="66"/>
      <c r="IH16" s="66"/>
      <c r="II16" s="66"/>
      <c r="IJ16" s="66"/>
      <c r="IK16" s="66"/>
      <c r="IL16" s="66"/>
      <c r="IM16" s="66"/>
      <c r="IN16" s="66"/>
      <c r="IO16" s="66"/>
      <c r="IP16" s="66"/>
      <c r="IQ16" s="66"/>
      <c r="IR16" s="66"/>
      <c r="IS16" s="66"/>
      <c r="IT16" s="66"/>
      <c r="IU16" s="66"/>
      <c r="IV16" s="66"/>
      <c r="IW16" s="66"/>
      <c r="IX16" s="66"/>
      <c r="IY16" s="66"/>
      <c r="IZ16" s="66"/>
      <c r="JA16" s="66"/>
      <c r="JB16" s="66"/>
      <c r="JC16" s="66"/>
      <c r="JD16" s="66"/>
      <c r="JE16" s="66"/>
      <c r="JF16" s="66"/>
      <c r="JG16" s="66"/>
      <c r="JH16" s="66"/>
      <c r="JI16" s="66"/>
      <c r="JJ16" s="66"/>
      <c r="JK16" s="66"/>
      <c r="JL16" s="66"/>
      <c r="JM16" s="66"/>
      <c r="JN16" s="66"/>
      <c r="JO16" s="66"/>
      <c r="JP16" s="66"/>
      <c r="JQ16" s="66"/>
      <c r="JR16" s="66"/>
      <c r="JS16" s="66"/>
      <c r="JT16" s="66"/>
      <c r="JU16" s="66"/>
      <c r="JV16" s="66"/>
      <c r="JW16" s="66"/>
      <c r="JX16" s="66"/>
      <c r="JY16" s="66"/>
      <c r="JZ16" s="66"/>
      <c r="KA16" s="66"/>
      <c r="KB16" s="66"/>
      <c r="KC16" s="66"/>
      <c r="KD16" s="66"/>
      <c r="KE16" s="66"/>
      <c r="KF16" s="66"/>
      <c r="KG16" s="66"/>
      <c r="KH16" s="66"/>
      <c r="KI16" s="66"/>
      <c r="KJ16" s="66"/>
      <c r="KK16" s="66"/>
      <c r="KL16" s="66"/>
      <c r="KM16" s="66"/>
      <c r="KN16" s="66"/>
      <c r="KO16" s="66"/>
      <c r="KP16" s="66"/>
      <c r="KQ16" s="66"/>
      <c r="KR16" s="66"/>
      <c r="KS16" s="66"/>
      <c r="KT16" s="66"/>
      <c r="KU16" s="66"/>
      <c r="KV16" s="66"/>
      <c r="KW16" s="66"/>
      <c r="KX16" s="66"/>
      <c r="KY16" s="66"/>
      <c r="KZ16" s="66"/>
      <c r="LA16" s="66"/>
      <c r="LB16" s="66"/>
      <c r="LC16" s="66"/>
      <c r="LD16" s="66"/>
      <c r="LE16" s="66"/>
      <c r="LF16" s="66"/>
      <c r="LG16" s="66"/>
      <c r="LH16" s="66"/>
      <c r="LI16" s="66"/>
      <c r="LJ16" s="66"/>
      <c r="LK16" s="66"/>
      <c r="LL16" s="66"/>
      <c r="LM16" s="66"/>
      <c r="LN16" s="66"/>
      <c r="LO16" s="66"/>
      <c r="LP16" s="66"/>
      <c r="LQ16" s="66"/>
      <c r="LR16" s="66"/>
      <c r="LS16" s="66"/>
      <c r="LT16" s="66"/>
      <c r="LU16" s="66"/>
      <c r="LV16" s="66"/>
      <c r="LW16" s="66"/>
      <c r="LX16" s="66"/>
      <c r="LY16" s="66"/>
      <c r="LZ16" s="66"/>
      <c r="MA16" s="66"/>
      <c r="MB16" s="66"/>
      <c r="MC16" s="66"/>
      <c r="MD16" s="66"/>
      <c r="ME16" s="66"/>
      <c r="MF16" s="66"/>
      <c r="MG16" s="66"/>
      <c r="MH16" s="66"/>
      <c r="MI16" s="66"/>
      <c r="MJ16" s="66"/>
      <c r="MK16" s="66"/>
      <c r="ML16" s="66"/>
      <c r="MM16" s="66"/>
      <c r="MN16" s="66"/>
      <c r="MO16" s="66"/>
      <c r="MP16" s="66"/>
      <c r="MQ16" s="66"/>
      <c r="MR16" s="66"/>
      <c r="MS16" s="66"/>
      <c r="MT16" s="66"/>
      <c r="MU16" s="66"/>
      <c r="MV16" s="66"/>
      <c r="MW16" s="66"/>
      <c r="MX16" s="66"/>
      <c r="MY16" s="66"/>
      <c r="MZ16" s="66"/>
      <c r="NA16" s="66"/>
      <c r="NB16" s="66"/>
      <c r="NC16" s="66"/>
      <c r="ND16" s="66"/>
      <c r="NE16" s="66"/>
      <c r="NF16" s="66"/>
      <c r="NG16" s="66"/>
      <c r="NH16" s="66"/>
      <c r="NI16" s="66"/>
      <c r="NJ16" s="66"/>
      <c r="NK16" s="66"/>
      <c r="NL16" s="66"/>
      <c r="NM16" s="66"/>
      <c r="NN16" s="66"/>
      <c r="NO16" s="66"/>
      <c r="NP16" s="66"/>
      <c r="NQ16" s="66"/>
      <c r="NR16" s="66"/>
      <c r="NS16" s="66"/>
      <c r="NT16" s="66"/>
      <c r="NU16" s="66"/>
      <c r="NV16" s="66"/>
      <c r="NW16" s="66"/>
      <c r="NX16" s="66"/>
      <c r="NY16" s="66"/>
      <c r="NZ16" s="66"/>
      <c r="OA16" s="66"/>
      <c r="OB16" s="66"/>
      <c r="OC16" s="66"/>
      <c r="OD16" s="66"/>
      <c r="OE16" s="66"/>
      <c r="OF16" s="66"/>
      <c r="OG16" s="66"/>
      <c r="OH16" s="66"/>
      <c r="OI16" s="66"/>
      <c r="OJ16" s="66"/>
      <c r="OK16" s="66"/>
      <c r="OL16" s="66"/>
      <c r="OM16" s="66"/>
      <c r="ON16" s="66"/>
      <c r="OO16" s="66"/>
      <c r="OP16" s="66"/>
      <c r="OQ16" s="66"/>
      <c r="OR16" s="66"/>
      <c r="OS16" s="66"/>
      <c r="OT16" s="66"/>
      <c r="OU16" s="66"/>
      <c r="OV16" s="66"/>
      <c r="OW16" s="66"/>
      <c r="OX16" s="66"/>
      <c r="OY16" s="66"/>
      <c r="OZ16" s="66"/>
      <c r="PA16" s="66"/>
      <c r="PB16" s="66"/>
      <c r="PC16" s="66"/>
      <c r="PD16" s="66"/>
      <c r="PE16" s="66"/>
      <c r="PF16" s="66"/>
      <c r="PG16" s="66"/>
      <c r="PH16" s="66"/>
      <c r="PI16" s="66"/>
      <c r="PJ16" s="66"/>
      <c r="PK16" s="66"/>
      <c r="PL16" s="66"/>
      <c r="PM16" s="66"/>
      <c r="PN16" s="66"/>
      <c r="PO16" s="66"/>
      <c r="PP16" s="66"/>
      <c r="PQ16" s="66"/>
      <c r="PR16" s="66"/>
      <c r="PS16" s="66"/>
      <c r="PT16" s="66"/>
      <c r="PU16" s="66"/>
      <c r="PV16" s="66"/>
      <c r="PW16" s="66"/>
      <c r="PX16" s="66"/>
      <c r="PY16" s="66"/>
      <c r="PZ16" s="66"/>
      <c r="QA16" s="66"/>
      <c r="QB16" s="66"/>
      <c r="QC16" s="66"/>
      <c r="QD16" s="66"/>
      <c r="QE16" s="66"/>
      <c r="QF16" s="66"/>
      <c r="QG16" s="66"/>
      <c r="QH16" s="66"/>
      <c r="QI16" s="66"/>
      <c r="QJ16" s="66"/>
      <c r="QK16" s="66"/>
      <c r="QL16" s="66"/>
      <c r="QM16" s="66"/>
      <c r="QN16" s="66"/>
      <c r="QO16" s="66"/>
      <c r="QP16" s="66"/>
      <c r="QQ16" s="66"/>
      <c r="QR16" s="66"/>
      <c r="QS16" s="66"/>
      <c r="QT16" s="66"/>
      <c r="QU16" s="66"/>
      <c r="QV16" s="66"/>
      <c r="QW16" s="66"/>
      <c r="QX16" s="66"/>
      <c r="QY16" s="66"/>
      <c r="QZ16" s="66"/>
      <c r="RA16" s="66"/>
      <c r="RB16" s="66"/>
      <c r="RC16" s="66"/>
      <c r="RD16" s="66"/>
      <c r="RE16" s="66"/>
      <c r="RF16" s="66"/>
      <c r="RG16" s="66"/>
      <c r="RH16" s="66"/>
      <c r="RI16" s="66"/>
      <c r="RJ16" s="66"/>
      <c r="RK16" s="66"/>
      <c r="RL16" s="66"/>
      <c r="RM16" s="66"/>
      <c r="RN16" s="66"/>
      <c r="RO16" s="66"/>
      <c r="RP16" s="66"/>
      <c r="RQ16" s="66"/>
      <c r="RR16" s="66"/>
      <c r="RS16" s="66"/>
      <c r="RT16" s="66"/>
      <c r="RU16" s="66"/>
      <c r="RV16" s="66"/>
      <c r="RW16" s="66"/>
      <c r="RX16" s="66"/>
      <c r="RY16" s="66"/>
      <c r="RZ16" s="66"/>
      <c r="SA16" s="66"/>
      <c r="SB16" s="66"/>
      <c r="SC16" s="66"/>
      <c r="SD16" s="66"/>
      <c r="SE16" s="66"/>
      <c r="SF16" s="66"/>
      <c r="SG16" s="66"/>
      <c r="SH16" s="66"/>
      <c r="SI16" s="66"/>
      <c r="SJ16" s="66"/>
      <c r="SK16" s="66"/>
      <c r="SL16" s="66"/>
      <c r="SM16" s="66"/>
      <c r="SN16" s="66"/>
      <c r="SO16" s="66"/>
      <c r="SP16" s="66"/>
      <c r="SQ16" s="66"/>
      <c r="SR16" s="66"/>
      <c r="SS16" s="66"/>
      <c r="ST16" s="66"/>
      <c r="SU16" s="66"/>
      <c r="SV16" s="66"/>
      <c r="SW16" s="66"/>
      <c r="SX16" s="66"/>
      <c r="SY16" s="66"/>
      <c r="SZ16" s="66"/>
      <c r="TA16" s="66"/>
      <c r="TB16" s="66"/>
      <c r="TC16" s="66"/>
      <c r="TD16" s="66"/>
      <c r="TE16" s="66"/>
      <c r="TF16" s="66"/>
      <c r="TG16" s="66"/>
      <c r="TH16" s="66"/>
      <c r="TI16" s="66"/>
      <c r="TJ16" s="66"/>
      <c r="TK16" s="66"/>
      <c r="TL16" s="66"/>
      <c r="TM16" s="66"/>
      <c r="TN16" s="66"/>
      <c r="TO16" s="66"/>
      <c r="TP16" s="66"/>
      <c r="TQ16" s="66"/>
      <c r="TR16" s="66"/>
      <c r="TS16" s="66"/>
      <c r="TT16" s="66"/>
      <c r="TU16" s="66"/>
      <c r="TV16" s="66"/>
      <c r="TW16" s="66"/>
      <c r="TX16" s="66"/>
      <c r="TY16" s="66"/>
      <c r="TZ16" s="66"/>
      <c r="UA16" s="66"/>
      <c r="UB16" s="66"/>
      <c r="UC16" s="66"/>
      <c r="UD16" s="66"/>
      <c r="UE16" s="66"/>
      <c r="UF16" s="66"/>
      <c r="UG16" s="66"/>
      <c r="UH16" s="66"/>
      <c r="UI16" s="66"/>
      <c r="UJ16" s="66"/>
      <c r="UK16" s="66"/>
      <c r="UL16" s="66"/>
      <c r="UM16" s="66"/>
      <c r="UN16" s="66"/>
      <c r="UO16" s="66"/>
      <c r="UP16" s="66"/>
      <c r="UQ16" s="66"/>
      <c r="UR16" s="66"/>
      <c r="US16" s="66"/>
      <c r="UT16" s="66"/>
      <c r="UU16" s="66"/>
      <c r="UV16" s="66"/>
      <c r="UW16" s="66"/>
      <c r="UX16" s="66"/>
      <c r="UY16" s="66"/>
      <c r="UZ16" s="66"/>
      <c r="VA16" s="66"/>
      <c r="VB16" s="66"/>
      <c r="VC16" s="66"/>
      <c r="VD16" s="66"/>
      <c r="VE16" s="66"/>
      <c r="VF16" s="66"/>
      <c r="VG16" s="66"/>
      <c r="VH16" s="66"/>
      <c r="VI16" s="66"/>
      <c r="VJ16" s="66"/>
      <c r="VK16" s="66"/>
      <c r="VL16" s="66"/>
      <c r="VM16" s="66"/>
      <c r="VN16" s="66"/>
      <c r="VO16" s="66"/>
      <c r="VP16" s="66"/>
      <c r="VQ16" s="66"/>
      <c r="VR16" s="66"/>
      <c r="VS16" s="66"/>
      <c r="VT16" s="66"/>
      <c r="VU16" s="66"/>
      <c r="VV16" s="66"/>
      <c r="VW16" s="66"/>
      <c r="VX16" s="66"/>
      <c r="VY16" s="66"/>
      <c r="VZ16" s="66"/>
      <c r="WA16" s="66"/>
      <c r="WB16" s="66"/>
      <c r="WC16" s="66"/>
      <c r="WD16" s="66"/>
      <c r="WE16" s="66"/>
      <c r="WF16" s="66"/>
      <c r="WG16" s="66"/>
      <c r="WH16" s="66"/>
      <c r="WI16" s="66"/>
      <c r="WJ16" s="66"/>
      <c r="WK16" s="66"/>
      <c r="WL16" s="66"/>
      <c r="WM16" s="66"/>
      <c r="WN16" s="66"/>
      <c r="WO16" s="66"/>
      <c r="WP16" s="66"/>
      <c r="WQ16" s="66"/>
      <c r="WR16" s="66"/>
      <c r="WS16" s="66"/>
      <c r="WT16" s="66"/>
      <c r="WU16" s="66"/>
      <c r="WV16" s="66"/>
      <c r="WW16" s="66"/>
      <c r="WX16" s="66"/>
      <c r="WY16" s="66"/>
      <c r="WZ16" s="66"/>
      <c r="XA16" s="66"/>
      <c r="XB16" s="66"/>
      <c r="XC16" s="66"/>
      <c r="XD16" s="66"/>
      <c r="XE16" s="66"/>
      <c r="XF16" s="66"/>
      <c r="XG16" s="66"/>
      <c r="XH16" s="66"/>
      <c r="XI16" s="66"/>
      <c r="XJ16" s="66"/>
      <c r="XK16" s="66"/>
      <c r="XL16" s="66"/>
      <c r="XM16" s="66"/>
      <c r="XN16" s="66"/>
      <c r="XO16" s="66"/>
      <c r="XP16" s="66"/>
      <c r="XQ16" s="66"/>
      <c r="XR16" s="66"/>
      <c r="XS16" s="66"/>
      <c r="XT16" s="66"/>
      <c r="XU16" s="66"/>
      <c r="XV16" s="66"/>
      <c r="XW16" s="66"/>
      <c r="XX16" s="66"/>
      <c r="XY16" s="66"/>
      <c r="XZ16" s="66"/>
      <c r="YA16" s="66"/>
      <c r="YB16" s="66"/>
      <c r="YC16" s="66"/>
      <c r="YD16" s="66"/>
      <c r="YE16" s="66"/>
      <c r="YF16" s="66"/>
      <c r="YG16" s="66"/>
      <c r="YH16" s="66"/>
      <c r="YI16" s="66"/>
      <c r="YJ16" s="66"/>
      <c r="YK16" s="66"/>
      <c r="YL16" s="66"/>
      <c r="YM16" s="66"/>
      <c r="YN16" s="66"/>
      <c r="YO16" s="66"/>
      <c r="YP16" s="66"/>
      <c r="YQ16" s="66"/>
      <c r="YR16" s="66"/>
      <c r="YS16" s="66"/>
      <c r="YT16" s="66"/>
      <c r="YU16" s="66"/>
      <c r="YV16" s="66"/>
      <c r="YW16" s="66"/>
      <c r="YX16" s="66"/>
      <c r="YY16" s="66"/>
      <c r="YZ16" s="66"/>
      <c r="ZA16" s="66"/>
      <c r="ZB16" s="66"/>
      <c r="ZC16" s="66"/>
      <c r="ZD16" s="66"/>
      <c r="ZE16" s="66"/>
      <c r="ZF16" s="66"/>
      <c r="ZG16" s="66"/>
      <c r="ZH16" s="66"/>
      <c r="ZI16" s="66"/>
      <c r="ZJ16" s="66"/>
      <c r="ZK16" s="66"/>
      <c r="ZL16" s="66"/>
      <c r="ZM16" s="66"/>
      <c r="ZN16" s="66"/>
      <c r="ZO16" s="66"/>
      <c r="ZP16" s="66"/>
      <c r="ZQ16" s="66"/>
      <c r="ZR16" s="66"/>
      <c r="ZS16" s="66"/>
      <c r="ZT16" s="66"/>
      <c r="ZU16" s="66"/>
      <c r="ZV16" s="66"/>
      <c r="ZW16" s="66"/>
      <c r="ZX16" s="66"/>
      <c r="ZY16" s="66"/>
      <c r="ZZ16" s="66"/>
      <c r="AAA16" s="66"/>
      <c r="AAB16" s="66"/>
      <c r="AAC16" s="66"/>
      <c r="AAD16" s="66"/>
      <c r="AAE16" s="66"/>
      <c r="AAF16" s="66"/>
      <c r="AAG16" s="66"/>
      <c r="AAH16" s="66"/>
      <c r="AAI16" s="66"/>
      <c r="AAJ16" s="66"/>
      <c r="AAK16" s="66"/>
      <c r="AAL16" s="66"/>
      <c r="AAM16" s="66"/>
      <c r="AAN16" s="66"/>
      <c r="AAO16" s="66"/>
      <c r="AAP16" s="66"/>
      <c r="AAQ16" s="66"/>
      <c r="AAR16" s="66"/>
      <c r="AAS16" s="66"/>
      <c r="AAT16" s="66"/>
      <c r="AAU16" s="66"/>
      <c r="AAV16" s="66"/>
      <c r="AAW16" s="66"/>
      <c r="AAX16" s="66"/>
      <c r="AAY16" s="66"/>
      <c r="AAZ16" s="66"/>
      <c r="ABA16" s="66"/>
      <c r="ABB16" s="66"/>
      <c r="ABC16" s="66"/>
      <c r="ABD16" s="66"/>
      <c r="ABE16" s="66"/>
      <c r="ABF16" s="66"/>
      <c r="ABG16" s="66"/>
      <c r="ABH16" s="66"/>
      <c r="ABI16" s="66"/>
      <c r="ABJ16" s="66"/>
      <c r="ABK16" s="66"/>
      <c r="ABL16" s="66"/>
      <c r="ABM16" s="66"/>
      <c r="ABN16" s="66"/>
      <c r="ABO16" s="66"/>
      <c r="ABP16" s="66"/>
      <c r="ABQ16" s="66"/>
      <c r="ABR16" s="66"/>
      <c r="ABS16" s="66"/>
      <c r="ABT16" s="66"/>
      <c r="ABU16" s="66"/>
      <c r="ABV16" s="66"/>
      <c r="ABW16" s="66"/>
      <c r="ABX16" s="66"/>
      <c r="ABY16" s="66"/>
      <c r="ABZ16" s="66"/>
      <c r="ACA16" s="66"/>
      <c r="ACB16" s="66"/>
      <c r="ACC16" s="66"/>
      <c r="ACD16" s="66"/>
      <c r="ACE16" s="66"/>
      <c r="ACF16" s="66"/>
      <c r="ACG16" s="66"/>
      <c r="ACH16" s="66"/>
      <c r="ACI16" s="66"/>
      <c r="ACJ16" s="66"/>
      <c r="ACK16" s="66"/>
      <c r="ACL16" s="66"/>
      <c r="ACM16" s="66"/>
      <c r="ACN16" s="66"/>
      <c r="ACO16" s="66"/>
      <c r="ACP16" s="66"/>
      <c r="ACQ16" s="66"/>
      <c r="ACR16" s="66"/>
      <c r="ACS16" s="66"/>
      <c r="ACT16" s="66"/>
      <c r="ACU16" s="66"/>
      <c r="ACV16" s="66"/>
      <c r="ACW16" s="66"/>
      <c r="ACX16" s="66"/>
      <c r="ACY16" s="66"/>
      <c r="ACZ16" s="66"/>
      <c r="ADA16" s="66"/>
      <c r="ADB16" s="66"/>
      <c r="ADC16" s="66"/>
      <c r="ADD16" s="66"/>
      <c r="ADE16" s="66"/>
      <c r="ADF16" s="66"/>
      <c r="ADG16" s="66"/>
      <c r="ADH16" s="66"/>
      <c r="ADI16" s="66"/>
      <c r="ADJ16" s="66"/>
      <c r="ADK16" s="66"/>
      <c r="ADL16" s="66"/>
      <c r="ADM16" s="66"/>
      <c r="ADN16" s="66"/>
      <c r="ADO16" s="66"/>
      <c r="ADP16" s="66"/>
      <c r="ADQ16" s="66"/>
      <c r="ADR16" s="66"/>
      <c r="ADS16" s="66"/>
      <c r="ADT16" s="66"/>
      <c r="ADU16" s="66"/>
      <c r="ADV16" s="66"/>
      <c r="ADW16" s="66"/>
      <c r="ADX16" s="66"/>
      <c r="ADY16" s="66"/>
      <c r="ADZ16" s="66"/>
      <c r="AEA16" s="66"/>
      <c r="AEB16" s="66"/>
      <c r="AEC16" s="66"/>
      <c r="AED16" s="66"/>
      <c r="AEE16" s="66"/>
      <c r="AEF16" s="66"/>
      <c r="AEG16" s="66"/>
      <c r="AEH16" s="66"/>
      <c r="AEI16" s="66"/>
      <c r="AEJ16" s="66"/>
      <c r="AEK16" s="66"/>
      <c r="AEL16" s="66"/>
      <c r="AEM16" s="66"/>
      <c r="AEN16" s="66"/>
      <c r="AEO16" s="66"/>
      <c r="AEP16" s="66"/>
      <c r="AEQ16" s="66"/>
      <c r="AER16" s="66"/>
      <c r="AES16" s="66"/>
      <c r="AET16" s="66"/>
      <c r="AEU16" s="66"/>
      <c r="AEV16" s="66"/>
      <c r="AEW16" s="66"/>
      <c r="AEX16" s="66"/>
      <c r="AEY16" s="66"/>
      <c r="AEZ16" s="66"/>
      <c r="AFA16" s="66"/>
      <c r="AFB16" s="66"/>
      <c r="AFC16" s="66"/>
      <c r="AFD16" s="66"/>
      <c r="AFE16" s="66"/>
      <c r="AFF16" s="66"/>
      <c r="AFG16" s="66"/>
      <c r="AFH16" s="66"/>
      <c r="AFI16" s="66"/>
      <c r="AFJ16" s="66"/>
      <c r="AFK16" s="66"/>
      <c r="AFL16" s="66"/>
      <c r="AFM16" s="66"/>
      <c r="AFN16" s="66"/>
      <c r="AFO16" s="66"/>
      <c r="AFP16" s="66"/>
      <c r="AFQ16" s="66"/>
      <c r="AFR16" s="66"/>
      <c r="AFS16" s="66"/>
      <c r="AFT16" s="66"/>
      <c r="AFU16" s="66"/>
      <c r="AFV16" s="66"/>
      <c r="AFW16" s="66"/>
      <c r="AFX16" s="66"/>
      <c r="AFY16" s="66"/>
      <c r="AFZ16" s="66"/>
      <c r="AGA16" s="66"/>
      <c r="AGB16" s="66"/>
      <c r="AGC16" s="66"/>
      <c r="AGD16" s="66"/>
      <c r="AGE16" s="66"/>
      <c r="AGF16" s="66"/>
      <c r="AGG16" s="66"/>
      <c r="AGH16" s="66"/>
      <c r="AGI16" s="66"/>
      <c r="AGJ16" s="66"/>
      <c r="AGK16" s="66"/>
      <c r="AGL16" s="66"/>
      <c r="AGM16" s="66"/>
      <c r="AGN16" s="66"/>
      <c r="AGO16" s="66"/>
      <c r="AGP16" s="66"/>
      <c r="AGQ16" s="66"/>
      <c r="AGR16" s="66"/>
      <c r="AGS16" s="66"/>
      <c r="AGT16" s="66"/>
      <c r="AGU16" s="66"/>
      <c r="AGV16" s="66"/>
      <c r="AGW16" s="66"/>
      <c r="AGX16" s="66"/>
      <c r="AGY16" s="66"/>
      <c r="AGZ16" s="66"/>
      <c r="AHA16" s="66"/>
      <c r="AHB16" s="66"/>
      <c r="AHC16" s="66"/>
      <c r="AHD16" s="66"/>
      <c r="AHE16" s="66"/>
      <c r="AHF16" s="66"/>
      <c r="AHG16" s="66"/>
      <c r="AHH16" s="66"/>
      <c r="AHI16" s="66"/>
      <c r="AHJ16" s="66"/>
      <c r="AHK16" s="66"/>
      <c r="AHL16" s="66"/>
      <c r="AHM16" s="66"/>
      <c r="AHN16" s="66"/>
      <c r="AHO16" s="66"/>
      <c r="AHP16" s="66"/>
      <c r="AHQ16" s="66"/>
      <c r="AHR16" s="66"/>
      <c r="AHS16" s="66"/>
      <c r="AHT16" s="66"/>
      <c r="AHU16" s="66"/>
      <c r="AHV16" s="66"/>
      <c r="AHW16" s="66"/>
      <c r="AHX16" s="66"/>
      <c r="AHY16" s="66"/>
      <c r="AHZ16" s="66"/>
      <c r="AIA16" s="66"/>
      <c r="AIB16" s="66"/>
      <c r="AIC16" s="66"/>
      <c r="AID16" s="66"/>
      <c r="AIE16" s="66"/>
      <c r="AIF16" s="66"/>
      <c r="AIG16" s="66"/>
      <c r="AIH16" s="66"/>
      <c r="AII16" s="66"/>
      <c r="AIJ16" s="66"/>
      <c r="AIK16" s="66"/>
      <c r="AIL16" s="66"/>
      <c r="AIM16" s="66"/>
      <c r="AIN16" s="66"/>
      <c r="AIO16" s="66"/>
      <c r="AIP16" s="66"/>
      <c r="AIQ16" s="66"/>
      <c r="AIR16" s="66"/>
      <c r="AIS16" s="66"/>
      <c r="AIT16" s="66"/>
      <c r="AIU16" s="66"/>
      <c r="AIV16" s="66"/>
      <c r="AIW16" s="66"/>
      <c r="AIX16" s="66"/>
      <c r="AIY16" s="66"/>
      <c r="AIZ16" s="66"/>
      <c r="AJA16" s="66"/>
      <c r="AJB16" s="66"/>
      <c r="AJC16" s="66"/>
      <c r="AJD16" s="66"/>
      <c r="AJE16" s="66"/>
      <c r="AJF16" s="66"/>
      <c r="AJG16" s="66"/>
      <c r="AJH16" s="66"/>
      <c r="AJI16" s="66"/>
      <c r="AJJ16" s="66"/>
      <c r="AJK16" s="66"/>
      <c r="AJL16" s="66"/>
      <c r="AJM16" s="66"/>
      <c r="AJN16" s="66"/>
      <c r="AJO16" s="66"/>
      <c r="AJP16" s="66"/>
      <c r="AJQ16" s="66"/>
      <c r="AJR16" s="66"/>
      <c r="AJS16" s="66"/>
      <c r="AJT16" s="66"/>
      <c r="AJU16" s="66"/>
      <c r="AJV16" s="66"/>
      <c r="AJW16" s="66"/>
      <c r="AJX16" s="66"/>
      <c r="AJY16" s="66"/>
      <c r="AJZ16" s="66"/>
      <c r="AKA16" s="66"/>
      <c r="AKB16" s="66"/>
      <c r="AKC16" s="66"/>
      <c r="AKD16" s="66"/>
      <c r="AKE16" s="66"/>
      <c r="AKF16" s="66"/>
      <c r="AKG16" s="66"/>
      <c r="AKH16" s="66"/>
      <c r="AKI16" s="66"/>
      <c r="AKJ16" s="66"/>
      <c r="AKK16" s="66"/>
      <c r="AKL16" s="66"/>
      <c r="AKM16" s="66"/>
      <c r="AKN16" s="66"/>
      <c r="AKO16" s="66"/>
      <c r="AKP16" s="66"/>
      <c r="AKQ16" s="66"/>
      <c r="AKR16" s="66"/>
      <c r="AKS16" s="66"/>
      <c r="AKT16" s="66"/>
      <c r="AKU16" s="66"/>
      <c r="AKV16" s="66"/>
      <c r="AKW16" s="66"/>
      <c r="AKX16" s="66"/>
      <c r="AKY16" s="66"/>
      <c r="AKZ16" s="66"/>
      <c r="ALA16" s="66"/>
      <c r="ALB16" s="66"/>
      <c r="ALC16" s="66"/>
      <c r="ALD16" s="66"/>
      <c r="ALE16" s="66"/>
      <c r="ALF16" s="66"/>
      <c r="ALG16" s="66"/>
      <c r="ALH16" s="66"/>
      <c r="ALI16" s="66"/>
      <c r="ALJ16" s="66"/>
      <c r="ALK16" s="66"/>
      <c r="ALL16" s="66"/>
      <c r="ALM16" s="66"/>
      <c r="ALN16" s="66"/>
      <c r="ALO16" s="66"/>
      <c r="ALP16" s="66"/>
      <c r="ALQ16" s="66"/>
      <c r="ALR16" s="66"/>
      <c r="ALS16" s="66"/>
      <c r="ALT16" s="66"/>
      <c r="ALU16" s="66"/>
      <c r="ALV16" s="66"/>
      <c r="ALW16" s="66"/>
      <c r="ALX16" s="66"/>
      <c r="ALY16" s="66"/>
      <c r="ALZ16" s="66"/>
      <c r="AMA16" s="66"/>
      <c r="AMB16" s="66"/>
      <c r="AMC16" s="66"/>
      <c r="AMD16" s="28"/>
      <c r="AME16" s="28"/>
      <c r="AMF16" s="28"/>
      <c r="AMG16" s="28"/>
      <c r="AMH16" s="28"/>
      <c r="AMI16" s="28"/>
      <c r="AMJ16" s="28"/>
      <c r="AMK16" s="28"/>
      <c r="AML16" s="28"/>
    </row>
    <row r="17" spans="1:1026" ht="15.75" x14ac:dyDescent="0.25">
      <c r="A17" s="28" t="s">
        <v>1133</v>
      </c>
      <c r="B17" s="28"/>
      <c r="C17" s="51"/>
      <c r="D17" s="51"/>
      <c r="E17" s="29">
        <v>9</v>
      </c>
      <c r="F17" s="29">
        <v>10</v>
      </c>
      <c r="G17" s="29">
        <v>10</v>
      </c>
      <c r="H17" s="29">
        <v>8</v>
      </c>
      <c r="I17" s="51"/>
      <c r="J17" s="51"/>
      <c r="K17" s="50">
        <v>9</v>
      </c>
      <c r="L17" s="70"/>
      <c r="M17" s="70"/>
      <c r="N17" s="67">
        <v>15</v>
      </c>
      <c r="O17" s="67"/>
      <c r="P17" s="70"/>
      <c r="Q17" s="67">
        <v>15</v>
      </c>
      <c r="R17" s="67"/>
      <c r="S17" s="70"/>
      <c r="T17" s="67"/>
      <c r="U17" s="67"/>
      <c r="V17" s="67"/>
      <c r="W17" s="67"/>
      <c r="X17" s="67"/>
      <c r="Y17" s="67"/>
      <c r="Z17" s="67"/>
      <c r="AA17" s="67"/>
      <c r="AB17" s="67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  <c r="IL17" s="66"/>
      <c r="IM17" s="66"/>
      <c r="IN17" s="66"/>
      <c r="IO17" s="66"/>
      <c r="IP17" s="66"/>
      <c r="IQ17" s="66"/>
      <c r="IR17" s="66"/>
      <c r="IS17" s="66"/>
      <c r="IT17" s="66"/>
      <c r="IU17" s="66"/>
      <c r="IV17" s="66"/>
      <c r="IW17" s="66"/>
      <c r="IX17" s="66"/>
      <c r="IY17" s="66"/>
      <c r="IZ17" s="66"/>
      <c r="JA17" s="66"/>
      <c r="JB17" s="66"/>
      <c r="JC17" s="66"/>
      <c r="JD17" s="66"/>
      <c r="JE17" s="66"/>
      <c r="JF17" s="66"/>
      <c r="JG17" s="66"/>
      <c r="JH17" s="66"/>
      <c r="JI17" s="66"/>
      <c r="JJ17" s="66"/>
      <c r="JK17" s="66"/>
      <c r="JL17" s="66"/>
      <c r="JM17" s="66"/>
      <c r="JN17" s="66"/>
      <c r="JO17" s="66"/>
      <c r="JP17" s="66"/>
      <c r="JQ17" s="66"/>
      <c r="JR17" s="66"/>
      <c r="JS17" s="66"/>
      <c r="JT17" s="66"/>
      <c r="JU17" s="66"/>
      <c r="JV17" s="66"/>
      <c r="JW17" s="66"/>
      <c r="JX17" s="66"/>
      <c r="JY17" s="66"/>
      <c r="JZ17" s="66"/>
      <c r="KA17" s="66"/>
      <c r="KB17" s="66"/>
      <c r="KC17" s="66"/>
      <c r="KD17" s="66"/>
      <c r="KE17" s="66"/>
      <c r="KF17" s="66"/>
      <c r="KG17" s="66"/>
      <c r="KH17" s="66"/>
      <c r="KI17" s="66"/>
      <c r="KJ17" s="66"/>
      <c r="KK17" s="66"/>
      <c r="KL17" s="66"/>
      <c r="KM17" s="66"/>
      <c r="KN17" s="66"/>
      <c r="KO17" s="66"/>
      <c r="KP17" s="66"/>
      <c r="KQ17" s="66"/>
      <c r="KR17" s="66"/>
      <c r="KS17" s="66"/>
      <c r="KT17" s="66"/>
      <c r="KU17" s="66"/>
      <c r="KV17" s="66"/>
      <c r="KW17" s="66"/>
      <c r="KX17" s="66"/>
      <c r="KY17" s="66"/>
      <c r="KZ17" s="66"/>
      <c r="LA17" s="66"/>
      <c r="LB17" s="66"/>
      <c r="LC17" s="66"/>
      <c r="LD17" s="66"/>
      <c r="LE17" s="66"/>
      <c r="LF17" s="66"/>
      <c r="LG17" s="66"/>
      <c r="LH17" s="66"/>
      <c r="LI17" s="66"/>
      <c r="LJ17" s="66"/>
      <c r="LK17" s="66"/>
      <c r="LL17" s="66"/>
      <c r="LM17" s="66"/>
      <c r="LN17" s="66"/>
      <c r="LO17" s="66"/>
      <c r="LP17" s="66"/>
      <c r="LQ17" s="66"/>
      <c r="LR17" s="66"/>
      <c r="LS17" s="66"/>
      <c r="LT17" s="66"/>
      <c r="LU17" s="66"/>
      <c r="LV17" s="66"/>
      <c r="LW17" s="66"/>
      <c r="LX17" s="66"/>
      <c r="LY17" s="66"/>
      <c r="LZ17" s="66"/>
      <c r="MA17" s="66"/>
      <c r="MB17" s="66"/>
      <c r="MC17" s="66"/>
      <c r="MD17" s="66"/>
      <c r="ME17" s="66"/>
      <c r="MF17" s="66"/>
      <c r="MG17" s="66"/>
      <c r="MH17" s="66"/>
      <c r="MI17" s="66"/>
      <c r="MJ17" s="66"/>
      <c r="MK17" s="66"/>
      <c r="ML17" s="66"/>
      <c r="MM17" s="66"/>
      <c r="MN17" s="66"/>
      <c r="MO17" s="66"/>
      <c r="MP17" s="66"/>
      <c r="MQ17" s="66"/>
      <c r="MR17" s="66"/>
      <c r="MS17" s="66"/>
      <c r="MT17" s="66"/>
      <c r="MU17" s="66"/>
      <c r="MV17" s="66"/>
      <c r="MW17" s="66"/>
      <c r="MX17" s="66"/>
      <c r="MY17" s="66"/>
      <c r="MZ17" s="66"/>
      <c r="NA17" s="66"/>
      <c r="NB17" s="66"/>
      <c r="NC17" s="66"/>
      <c r="ND17" s="66"/>
      <c r="NE17" s="66"/>
      <c r="NF17" s="66"/>
      <c r="NG17" s="66"/>
      <c r="NH17" s="66"/>
      <c r="NI17" s="66"/>
      <c r="NJ17" s="66"/>
      <c r="NK17" s="66"/>
      <c r="NL17" s="66"/>
      <c r="NM17" s="66"/>
      <c r="NN17" s="66"/>
      <c r="NO17" s="66"/>
      <c r="NP17" s="66"/>
      <c r="NQ17" s="66"/>
      <c r="NR17" s="66"/>
      <c r="NS17" s="66"/>
      <c r="NT17" s="66"/>
      <c r="NU17" s="66"/>
      <c r="NV17" s="66"/>
      <c r="NW17" s="66"/>
      <c r="NX17" s="66"/>
      <c r="NY17" s="66"/>
      <c r="NZ17" s="66"/>
      <c r="OA17" s="66"/>
      <c r="OB17" s="66"/>
      <c r="OC17" s="66"/>
      <c r="OD17" s="66"/>
      <c r="OE17" s="66"/>
      <c r="OF17" s="66"/>
      <c r="OG17" s="66"/>
      <c r="OH17" s="66"/>
      <c r="OI17" s="66"/>
      <c r="OJ17" s="66"/>
      <c r="OK17" s="66"/>
      <c r="OL17" s="66"/>
      <c r="OM17" s="66"/>
      <c r="ON17" s="66"/>
      <c r="OO17" s="66"/>
      <c r="OP17" s="66"/>
      <c r="OQ17" s="66"/>
      <c r="OR17" s="66"/>
      <c r="OS17" s="66"/>
      <c r="OT17" s="66"/>
      <c r="OU17" s="66"/>
      <c r="OV17" s="66"/>
      <c r="OW17" s="66"/>
      <c r="OX17" s="66"/>
      <c r="OY17" s="66"/>
      <c r="OZ17" s="66"/>
      <c r="PA17" s="66"/>
      <c r="PB17" s="66"/>
      <c r="PC17" s="66"/>
      <c r="PD17" s="66"/>
      <c r="PE17" s="66"/>
      <c r="PF17" s="66"/>
      <c r="PG17" s="66"/>
      <c r="PH17" s="66"/>
      <c r="PI17" s="66"/>
      <c r="PJ17" s="66"/>
      <c r="PK17" s="66"/>
      <c r="PL17" s="66"/>
      <c r="PM17" s="66"/>
      <c r="PN17" s="66"/>
      <c r="PO17" s="66"/>
      <c r="PP17" s="66"/>
      <c r="PQ17" s="66"/>
      <c r="PR17" s="66"/>
      <c r="PS17" s="66"/>
      <c r="PT17" s="66"/>
      <c r="PU17" s="66"/>
      <c r="PV17" s="66"/>
      <c r="PW17" s="66"/>
      <c r="PX17" s="66"/>
      <c r="PY17" s="66"/>
      <c r="PZ17" s="66"/>
      <c r="QA17" s="66"/>
      <c r="QB17" s="66"/>
      <c r="QC17" s="66"/>
      <c r="QD17" s="66"/>
      <c r="QE17" s="66"/>
      <c r="QF17" s="66"/>
      <c r="QG17" s="66"/>
      <c r="QH17" s="66"/>
      <c r="QI17" s="66"/>
      <c r="QJ17" s="66"/>
      <c r="QK17" s="66"/>
      <c r="QL17" s="66"/>
      <c r="QM17" s="66"/>
      <c r="QN17" s="66"/>
      <c r="QO17" s="66"/>
      <c r="QP17" s="66"/>
      <c r="QQ17" s="66"/>
      <c r="QR17" s="66"/>
      <c r="QS17" s="66"/>
      <c r="QT17" s="66"/>
      <c r="QU17" s="66"/>
      <c r="QV17" s="66"/>
      <c r="QW17" s="66"/>
      <c r="QX17" s="66"/>
      <c r="QY17" s="66"/>
      <c r="QZ17" s="66"/>
      <c r="RA17" s="66"/>
      <c r="RB17" s="66"/>
      <c r="RC17" s="66"/>
      <c r="RD17" s="66"/>
      <c r="RE17" s="66"/>
      <c r="RF17" s="66"/>
      <c r="RG17" s="66"/>
      <c r="RH17" s="66"/>
      <c r="RI17" s="66"/>
      <c r="RJ17" s="66"/>
      <c r="RK17" s="66"/>
      <c r="RL17" s="66"/>
      <c r="RM17" s="66"/>
      <c r="RN17" s="66"/>
      <c r="RO17" s="66"/>
      <c r="RP17" s="66"/>
      <c r="RQ17" s="66"/>
      <c r="RR17" s="66"/>
      <c r="RS17" s="66"/>
      <c r="RT17" s="66"/>
      <c r="RU17" s="66"/>
      <c r="RV17" s="66"/>
      <c r="RW17" s="66"/>
      <c r="RX17" s="66"/>
      <c r="RY17" s="66"/>
      <c r="RZ17" s="66"/>
      <c r="SA17" s="66"/>
      <c r="SB17" s="66"/>
      <c r="SC17" s="66"/>
      <c r="SD17" s="66"/>
      <c r="SE17" s="66"/>
      <c r="SF17" s="66"/>
      <c r="SG17" s="66"/>
      <c r="SH17" s="66"/>
      <c r="SI17" s="66"/>
      <c r="SJ17" s="66"/>
      <c r="SK17" s="66"/>
      <c r="SL17" s="66"/>
      <c r="SM17" s="66"/>
      <c r="SN17" s="66"/>
      <c r="SO17" s="66"/>
      <c r="SP17" s="66"/>
      <c r="SQ17" s="66"/>
      <c r="SR17" s="66"/>
      <c r="SS17" s="66"/>
      <c r="ST17" s="66"/>
      <c r="SU17" s="66"/>
      <c r="SV17" s="66"/>
      <c r="SW17" s="66"/>
      <c r="SX17" s="66"/>
      <c r="SY17" s="66"/>
      <c r="SZ17" s="66"/>
      <c r="TA17" s="66"/>
      <c r="TB17" s="66"/>
      <c r="TC17" s="66"/>
      <c r="TD17" s="66"/>
      <c r="TE17" s="66"/>
      <c r="TF17" s="66"/>
      <c r="TG17" s="66"/>
      <c r="TH17" s="66"/>
      <c r="TI17" s="66"/>
      <c r="TJ17" s="66"/>
      <c r="TK17" s="66"/>
      <c r="TL17" s="66"/>
      <c r="TM17" s="66"/>
      <c r="TN17" s="66"/>
      <c r="TO17" s="66"/>
      <c r="TP17" s="66"/>
      <c r="TQ17" s="66"/>
      <c r="TR17" s="66"/>
      <c r="TS17" s="66"/>
      <c r="TT17" s="66"/>
      <c r="TU17" s="66"/>
      <c r="TV17" s="66"/>
      <c r="TW17" s="66"/>
      <c r="TX17" s="66"/>
      <c r="TY17" s="66"/>
      <c r="TZ17" s="66"/>
      <c r="UA17" s="66"/>
      <c r="UB17" s="66"/>
      <c r="UC17" s="66"/>
      <c r="UD17" s="66"/>
      <c r="UE17" s="66"/>
      <c r="UF17" s="66"/>
      <c r="UG17" s="66"/>
      <c r="UH17" s="66"/>
      <c r="UI17" s="66"/>
      <c r="UJ17" s="66"/>
      <c r="UK17" s="66"/>
      <c r="UL17" s="66"/>
      <c r="UM17" s="66"/>
      <c r="UN17" s="66"/>
      <c r="UO17" s="66"/>
      <c r="UP17" s="66"/>
      <c r="UQ17" s="66"/>
      <c r="UR17" s="66"/>
      <c r="US17" s="66"/>
      <c r="UT17" s="66"/>
      <c r="UU17" s="66"/>
      <c r="UV17" s="66"/>
      <c r="UW17" s="66"/>
      <c r="UX17" s="66"/>
      <c r="UY17" s="66"/>
      <c r="UZ17" s="66"/>
      <c r="VA17" s="66"/>
      <c r="VB17" s="66"/>
      <c r="VC17" s="66"/>
      <c r="VD17" s="66"/>
      <c r="VE17" s="66"/>
      <c r="VF17" s="66"/>
      <c r="VG17" s="66"/>
      <c r="VH17" s="66"/>
      <c r="VI17" s="66"/>
      <c r="VJ17" s="66"/>
      <c r="VK17" s="66"/>
      <c r="VL17" s="66"/>
      <c r="VM17" s="66"/>
      <c r="VN17" s="66"/>
      <c r="VO17" s="66"/>
      <c r="VP17" s="66"/>
      <c r="VQ17" s="66"/>
      <c r="VR17" s="66"/>
      <c r="VS17" s="66"/>
      <c r="VT17" s="66"/>
      <c r="VU17" s="66"/>
      <c r="VV17" s="66"/>
      <c r="VW17" s="66"/>
      <c r="VX17" s="66"/>
      <c r="VY17" s="66"/>
      <c r="VZ17" s="66"/>
      <c r="WA17" s="66"/>
      <c r="WB17" s="66"/>
      <c r="WC17" s="66"/>
      <c r="WD17" s="66"/>
      <c r="WE17" s="66"/>
      <c r="WF17" s="66"/>
      <c r="WG17" s="66"/>
      <c r="WH17" s="66"/>
      <c r="WI17" s="66"/>
      <c r="WJ17" s="66"/>
      <c r="WK17" s="66"/>
      <c r="WL17" s="66"/>
      <c r="WM17" s="66"/>
      <c r="WN17" s="66"/>
      <c r="WO17" s="66"/>
      <c r="WP17" s="66"/>
      <c r="WQ17" s="66"/>
      <c r="WR17" s="66"/>
      <c r="WS17" s="66"/>
      <c r="WT17" s="66"/>
      <c r="WU17" s="66"/>
      <c r="WV17" s="66"/>
      <c r="WW17" s="66"/>
      <c r="WX17" s="66"/>
      <c r="WY17" s="66"/>
      <c r="WZ17" s="66"/>
      <c r="XA17" s="66"/>
      <c r="XB17" s="66"/>
      <c r="XC17" s="66"/>
      <c r="XD17" s="66"/>
      <c r="XE17" s="66"/>
      <c r="XF17" s="66"/>
      <c r="XG17" s="66"/>
      <c r="XH17" s="66"/>
      <c r="XI17" s="66"/>
      <c r="XJ17" s="66"/>
      <c r="XK17" s="66"/>
      <c r="XL17" s="66"/>
      <c r="XM17" s="66"/>
      <c r="XN17" s="66"/>
      <c r="XO17" s="66"/>
      <c r="XP17" s="66"/>
      <c r="XQ17" s="66"/>
      <c r="XR17" s="66"/>
      <c r="XS17" s="66"/>
      <c r="XT17" s="66"/>
      <c r="XU17" s="66"/>
      <c r="XV17" s="66"/>
      <c r="XW17" s="66"/>
      <c r="XX17" s="66"/>
      <c r="XY17" s="66"/>
      <c r="XZ17" s="66"/>
      <c r="YA17" s="66"/>
      <c r="YB17" s="66"/>
      <c r="YC17" s="66"/>
      <c r="YD17" s="66"/>
      <c r="YE17" s="66"/>
      <c r="YF17" s="66"/>
      <c r="YG17" s="66"/>
      <c r="YH17" s="66"/>
      <c r="YI17" s="66"/>
      <c r="YJ17" s="66"/>
      <c r="YK17" s="66"/>
      <c r="YL17" s="66"/>
      <c r="YM17" s="66"/>
      <c r="YN17" s="66"/>
      <c r="YO17" s="66"/>
      <c r="YP17" s="66"/>
      <c r="YQ17" s="66"/>
      <c r="YR17" s="66"/>
      <c r="YS17" s="66"/>
      <c r="YT17" s="66"/>
      <c r="YU17" s="66"/>
      <c r="YV17" s="66"/>
      <c r="YW17" s="66"/>
      <c r="YX17" s="66"/>
      <c r="YY17" s="66"/>
      <c r="YZ17" s="66"/>
      <c r="ZA17" s="66"/>
      <c r="ZB17" s="66"/>
      <c r="ZC17" s="66"/>
      <c r="ZD17" s="66"/>
      <c r="ZE17" s="66"/>
      <c r="ZF17" s="66"/>
      <c r="ZG17" s="66"/>
      <c r="ZH17" s="66"/>
      <c r="ZI17" s="66"/>
      <c r="ZJ17" s="66"/>
      <c r="ZK17" s="66"/>
      <c r="ZL17" s="66"/>
      <c r="ZM17" s="66"/>
      <c r="ZN17" s="66"/>
      <c r="ZO17" s="66"/>
      <c r="ZP17" s="66"/>
      <c r="ZQ17" s="66"/>
      <c r="ZR17" s="66"/>
      <c r="ZS17" s="66"/>
      <c r="ZT17" s="66"/>
      <c r="ZU17" s="66"/>
      <c r="ZV17" s="66"/>
      <c r="ZW17" s="66"/>
      <c r="ZX17" s="66"/>
      <c r="ZY17" s="66"/>
      <c r="ZZ17" s="66"/>
      <c r="AAA17" s="66"/>
      <c r="AAB17" s="66"/>
      <c r="AAC17" s="66"/>
      <c r="AAD17" s="66"/>
      <c r="AAE17" s="66"/>
      <c r="AAF17" s="66"/>
      <c r="AAG17" s="66"/>
      <c r="AAH17" s="66"/>
      <c r="AAI17" s="66"/>
      <c r="AAJ17" s="66"/>
      <c r="AAK17" s="66"/>
      <c r="AAL17" s="66"/>
      <c r="AAM17" s="66"/>
      <c r="AAN17" s="66"/>
      <c r="AAO17" s="66"/>
      <c r="AAP17" s="66"/>
      <c r="AAQ17" s="66"/>
      <c r="AAR17" s="66"/>
      <c r="AAS17" s="66"/>
      <c r="AAT17" s="66"/>
      <c r="AAU17" s="66"/>
      <c r="AAV17" s="66"/>
      <c r="AAW17" s="66"/>
      <c r="AAX17" s="66"/>
      <c r="AAY17" s="66"/>
      <c r="AAZ17" s="66"/>
      <c r="ABA17" s="66"/>
      <c r="ABB17" s="66"/>
      <c r="ABC17" s="66"/>
      <c r="ABD17" s="66"/>
      <c r="ABE17" s="66"/>
      <c r="ABF17" s="66"/>
      <c r="ABG17" s="66"/>
      <c r="ABH17" s="66"/>
      <c r="ABI17" s="66"/>
      <c r="ABJ17" s="66"/>
      <c r="ABK17" s="66"/>
      <c r="ABL17" s="66"/>
      <c r="ABM17" s="66"/>
      <c r="ABN17" s="66"/>
      <c r="ABO17" s="66"/>
      <c r="ABP17" s="66"/>
      <c r="ABQ17" s="66"/>
      <c r="ABR17" s="66"/>
      <c r="ABS17" s="66"/>
      <c r="ABT17" s="66"/>
      <c r="ABU17" s="66"/>
      <c r="ABV17" s="66"/>
      <c r="ABW17" s="66"/>
      <c r="ABX17" s="66"/>
      <c r="ABY17" s="66"/>
      <c r="ABZ17" s="66"/>
      <c r="ACA17" s="66"/>
      <c r="ACB17" s="66"/>
      <c r="ACC17" s="66"/>
      <c r="ACD17" s="66"/>
      <c r="ACE17" s="66"/>
      <c r="ACF17" s="66"/>
      <c r="ACG17" s="66"/>
      <c r="ACH17" s="66"/>
      <c r="ACI17" s="66"/>
      <c r="ACJ17" s="66"/>
      <c r="ACK17" s="66"/>
      <c r="ACL17" s="66"/>
      <c r="ACM17" s="66"/>
      <c r="ACN17" s="66"/>
      <c r="ACO17" s="66"/>
      <c r="ACP17" s="66"/>
      <c r="ACQ17" s="66"/>
      <c r="ACR17" s="66"/>
      <c r="ACS17" s="66"/>
      <c r="ACT17" s="66"/>
      <c r="ACU17" s="66"/>
      <c r="ACV17" s="66"/>
      <c r="ACW17" s="66"/>
      <c r="ACX17" s="66"/>
      <c r="ACY17" s="66"/>
      <c r="ACZ17" s="66"/>
      <c r="ADA17" s="66"/>
      <c r="ADB17" s="66"/>
      <c r="ADC17" s="66"/>
      <c r="ADD17" s="66"/>
      <c r="ADE17" s="66"/>
      <c r="ADF17" s="66"/>
      <c r="ADG17" s="66"/>
      <c r="ADH17" s="66"/>
      <c r="ADI17" s="66"/>
      <c r="ADJ17" s="66"/>
      <c r="ADK17" s="66"/>
      <c r="ADL17" s="66"/>
      <c r="ADM17" s="66"/>
      <c r="ADN17" s="66"/>
      <c r="ADO17" s="66"/>
      <c r="ADP17" s="66"/>
      <c r="ADQ17" s="66"/>
      <c r="ADR17" s="66"/>
      <c r="ADS17" s="66"/>
      <c r="ADT17" s="66"/>
      <c r="ADU17" s="66"/>
      <c r="ADV17" s="66"/>
      <c r="ADW17" s="66"/>
      <c r="ADX17" s="66"/>
      <c r="ADY17" s="66"/>
      <c r="ADZ17" s="66"/>
      <c r="AEA17" s="66"/>
      <c r="AEB17" s="66"/>
      <c r="AEC17" s="66"/>
      <c r="AED17" s="66"/>
      <c r="AEE17" s="66"/>
      <c r="AEF17" s="66"/>
      <c r="AEG17" s="66"/>
      <c r="AEH17" s="66"/>
      <c r="AEI17" s="66"/>
      <c r="AEJ17" s="66"/>
      <c r="AEK17" s="66"/>
      <c r="AEL17" s="66"/>
      <c r="AEM17" s="66"/>
      <c r="AEN17" s="66"/>
      <c r="AEO17" s="66"/>
      <c r="AEP17" s="66"/>
      <c r="AEQ17" s="66"/>
      <c r="AER17" s="66"/>
      <c r="AES17" s="66"/>
      <c r="AET17" s="66"/>
      <c r="AEU17" s="66"/>
      <c r="AEV17" s="66"/>
      <c r="AEW17" s="66"/>
      <c r="AEX17" s="66"/>
      <c r="AEY17" s="66"/>
      <c r="AEZ17" s="66"/>
      <c r="AFA17" s="66"/>
      <c r="AFB17" s="66"/>
      <c r="AFC17" s="66"/>
      <c r="AFD17" s="66"/>
      <c r="AFE17" s="66"/>
      <c r="AFF17" s="66"/>
      <c r="AFG17" s="66"/>
      <c r="AFH17" s="66"/>
      <c r="AFI17" s="66"/>
      <c r="AFJ17" s="66"/>
      <c r="AFK17" s="66"/>
      <c r="AFL17" s="66"/>
      <c r="AFM17" s="66"/>
      <c r="AFN17" s="66"/>
      <c r="AFO17" s="66"/>
      <c r="AFP17" s="66"/>
      <c r="AFQ17" s="66"/>
      <c r="AFR17" s="66"/>
      <c r="AFS17" s="66"/>
      <c r="AFT17" s="66"/>
      <c r="AFU17" s="66"/>
      <c r="AFV17" s="66"/>
      <c r="AFW17" s="66"/>
      <c r="AFX17" s="66"/>
      <c r="AFY17" s="66"/>
      <c r="AFZ17" s="66"/>
      <c r="AGA17" s="66"/>
      <c r="AGB17" s="66"/>
      <c r="AGC17" s="66"/>
      <c r="AGD17" s="66"/>
      <c r="AGE17" s="66"/>
      <c r="AGF17" s="66"/>
      <c r="AGG17" s="66"/>
      <c r="AGH17" s="66"/>
      <c r="AGI17" s="66"/>
      <c r="AGJ17" s="66"/>
      <c r="AGK17" s="66"/>
      <c r="AGL17" s="66"/>
      <c r="AGM17" s="66"/>
      <c r="AGN17" s="66"/>
      <c r="AGO17" s="66"/>
      <c r="AGP17" s="66"/>
      <c r="AGQ17" s="66"/>
      <c r="AGR17" s="66"/>
      <c r="AGS17" s="66"/>
      <c r="AGT17" s="66"/>
      <c r="AGU17" s="66"/>
      <c r="AGV17" s="66"/>
      <c r="AGW17" s="66"/>
      <c r="AGX17" s="66"/>
      <c r="AGY17" s="66"/>
      <c r="AGZ17" s="66"/>
      <c r="AHA17" s="66"/>
      <c r="AHB17" s="66"/>
      <c r="AHC17" s="66"/>
      <c r="AHD17" s="66"/>
      <c r="AHE17" s="66"/>
      <c r="AHF17" s="66"/>
      <c r="AHG17" s="66"/>
      <c r="AHH17" s="66"/>
      <c r="AHI17" s="66"/>
      <c r="AHJ17" s="66"/>
      <c r="AHK17" s="66"/>
      <c r="AHL17" s="66"/>
      <c r="AHM17" s="66"/>
      <c r="AHN17" s="66"/>
      <c r="AHO17" s="66"/>
      <c r="AHP17" s="66"/>
      <c r="AHQ17" s="66"/>
      <c r="AHR17" s="66"/>
      <c r="AHS17" s="66"/>
      <c r="AHT17" s="66"/>
      <c r="AHU17" s="66"/>
      <c r="AHV17" s="66"/>
      <c r="AHW17" s="66"/>
      <c r="AHX17" s="66"/>
      <c r="AHY17" s="66"/>
      <c r="AHZ17" s="66"/>
      <c r="AIA17" s="66"/>
      <c r="AIB17" s="66"/>
      <c r="AIC17" s="66"/>
      <c r="AID17" s="66"/>
      <c r="AIE17" s="66"/>
      <c r="AIF17" s="66"/>
      <c r="AIG17" s="66"/>
      <c r="AIH17" s="66"/>
      <c r="AII17" s="66"/>
      <c r="AIJ17" s="66"/>
      <c r="AIK17" s="66"/>
      <c r="AIL17" s="66"/>
      <c r="AIM17" s="66"/>
      <c r="AIN17" s="66"/>
      <c r="AIO17" s="66"/>
      <c r="AIP17" s="66"/>
      <c r="AIQ17" s="66"/>
      <c r="AIR17" s="66"/>
      <c r="AIS17" s="66"/>
      <c r="AIT17" s="66"/>
      <c r="AIU17" s="66"/>
      <c r="AIV17" s="66"/>
      <c r="AIW17" s="66"/>
      <c r="AIX17" s="66"/>
      <c r="AIY17" s="66"/>
      <c r="AIZ17" s="66"/>
      <c r="AJA17" s="66"/>
      <c r="AJB17" s="66"/>
      <c r="AJC17" s="66"/>
      <c r="AJD17" s="66"/>
      <c r="AJE17" s="66"/>
      <c r="AJF17" s="66"/>
      <c r="AJG17" s="66"/>
      <c r="AJH17" s="66"/>
      <c r="AJI17" s="66"/>
      <c r="AJJ17" s="66"/>
      <c r="AJK17" s="66"/>
      <c r="AJL17" s="66"/>
      <c r="AJM17" s="66"/>
      <c r="AJN17" s="66"/>
      <c r="AJO17" s="66"/>
      <c r="AJP17" s="66"/>
      <c r="AJQ17" s="66"/>
      <c r="AJR17" s="66"/>
      <c r="AJS17" s="66"/>
      <c r="AJT17" s="66"/>
      <c r="AJU17" s="66"/>
      <c r="AJV17" s="66"/>
      <c r="AJW17" s="66"/>
      <c r="AJX17" s="66"/>
      <c r="AJY17" s="66"/>
      <c r="AJZ17" s="66"/>
      <c r="AKA17" s="66"/>
      <c r="AKB17" s="66"/>
      <c r="AKC17" s="66"/>
      <c r="AKD17" s="66"/>
      <c r="AKE17" s="66"/>
      <c r="AKF17" s="66"/>
      <c r="AKG17" s="66"/>
      <c r="AKH17" s="66"/>
      <c r="AKI17" s="66"/>
      <c r="AKJ17" s="66"/>
      <c r="AKK17" s="66"/>
      <c r="AKL17" s="66"/>
      <c r="AKM17" s="66"/>
      <c r="AKN17" s="66"/>
      <c r="AKO17" s="66"/>
      <c r="AKP17" s="66"/>
      <c r="AKQ17" s="66"/>
      <c r="AKR17" s="66"/>
      <c r="AKS17" s="66"/>
      <c r="AKT17" s="66"/>
      <c r="AKU17" s="66"/>
      <c r="AKV17" s="66"/>
      <c r="AKW17" s="66"/>
      <c r="AKX17" s="66"/>
      <c r="AKY17" s="66"/>
      <c r="AKZ17" s="66"/>
      <c r="ALA17" s="66"/>
      <c r="ALB17" s="66"/>
      <c r="ALC17" s="66"/>
      <c r="ALD17" s="66"/>
      <c r="ALE17" s="66"/>
      <c r="ALF17" s="66"/>
      <c r="ALG17" s="66"/>
      <c r="ALH17" s="66"/>
      <c r="ALI17" s="66"/>
      <c r="ALJ17" s="66"/>
      <c r="ALK17" s="66"/>
      <c r="ALL17" s="66"/>
      <c r="ALM17" s="66"/>
      <c r="ALN17" s="66"/>
      <c r="ALO17" s="66"/>
      <c r="ALP17" s="66"/>
      <c r="ALQ17" s="66"/>
      <c r="ALR17" s="66"/>
      <c r="ALS17" s="66"/>
      <c r="ALT17" s="66"/>
      <c r="ALU17" s="66"/>
      <c r="ALV17" s="66"/>
      <c r="ALW17" s="66"/>
      <c r="ALX17" s="66"/>
      <c r="ALY17" s="66"/>
      <c r="ALZ17" s="66"/>
      <c r="AMA17" s="66"/>
      <c r="AMB17" s="66"/>
      <c r="AMC17" s="66"/>
      <c r="AMD17" s="28"/>
      <c r="AME17" s="28"/>
      <c r="AMF17" s="28"/>
      <c r="AMG17" s="28"/>
      <c r="AMH17" s="28"/>
      <c r="AMI17" s="28"/>
      <c r="AMJ17" s="28"/>
      <c r="AMK17" s="28"/>
      <c r="AML17" s="28"/>
    </row>
    <row r="18" spans="1:1026" x14ac:dyDescent="0.2">
      <c r="A18" s="29" t="s">
        <v>106</v>
      </c>
      <c r="B18" s="56" t="s">
        <v>438</v>
      </c>
      <c r="C18" s="54"/>
      <c r="D18" s="54"/>
      <c r="E18" s="47">
        <v>3</v>
      </c>
      <c r="F18" s="47">
        <v>8</v>
      </c>
      <c r="G18" s="47">
        <v>8</v>
      </c>
      <c r="H18" s="47">
        <v>9</v>
      </c>
      <c r="I18" s="54"/>
      <c r="J18" s="54"/>
      <c r="K18" s="47">
        <v>6</v>
      </c>
      <c r="L18" s="55"/>
      <c r="N18" s="47">
        <v>6</v>
      </c>
      <c r="O18" s="47">
        <v>1</v>
      </c>
      <c r="Q18" s="47">
        <v>9</v>
      </c>
      <c r="R18" s="47">
        <v>1</v>
      </c>
    </row>
    <row r="19" spans="1:1026" x14ac:dyDescent="0.2">
      <c r="A19" s="83" t="s">
        <v>36</v>
      </c>
      <c r="B19" s="84" t="s">
        <v>37</v>
      </c>
      <c r="C19" s="54"/>
      <c r="D19" s="54"/>
      <c r="E19" s="78">
        <v>0</v>
      </c>
      <c r="F19" s="78">
        <v>4</v>
      </c>
      <c r="G19" s="78">
        <v>4</v>
      </c>
      <c r="H19" s="78">
        <v>10</v>
      </c>
      <c r="I19" s="54"/>
      <c r="J19" s="54"/>
      <c r="K19" s="47">
        <v>7</v>
      </c>
      <c r="L19" s="55"/>
      <c r="N19" s="47">
        <v>8</v>
      </c>
      <c r="Q19" s="47">
        <v>15</v>
      </c>
      <c r="R19" s="47">
        <v>2</v>
      </c>
    </row>
    <row r="20" spans="1:1026" x14ac:dyDescent="0.2">
      <c r="A20" s="83" t="s">
        <v>214</v>
      </c>
      <c r="B20" s="84" t="s">
        <v>495</v>
      </c>
      <c r="C20" s="54"/>
      <c r="D20" s="54"/>
      <c r="E20" s="78"/>
      <c r="F20" s="78"/>
      <c r="G20" s="78"/>
      <c r="H20" s="78"/>
      <c r="I20" s="54"/>
      <c r="J20" s="54"/>
      <c r="K20" s="47">
        <v>2</v>
      </c>
      <c r="L20" s="55"/>
      <c r="N20" s="47">
        <v>1</v>
      </c>
      <c r="O20" s="47">
        <v>4</v>
      </c>
      <c r="Q20" s="47">
        <v>5</v>
      </c>
      <c r="R20" s="47">
        <v>1</v>
      </c>
    </row>
    <row r="21" spans="1:1026" x14ac:dyDescent="0.2">
      <c r="A21" s="29" t="s">
        <v>1125</v>
      </c>
      <c r="C21" s="54"/>
      <c r="D21" s="54"/>
      <c r="E21" s="47">
        <v>15</v>
      </c>
      <c r="F21" s="47">
        <v>15</v>
      </c>
      <c r="G21" s="47">
        <v>15</v>
      </c>
      <c r="H21" s="47">
        <v>14</v>
      </c>
      <c r="I21" s="54"/>
      <c r="J21" s="54"/>
      <c r="K21" s="47">
        <v>17</v>
      </c>
      <c r="L21" s="55"/>
      <c r="N21" s="47">
        <v>13</v>
      </c>
      <c r="Q21" s="47">
        <v>20</v>
      </c>
      <c r="R21" s="47">
        <v>4</v>
      </c>
    </row>
    <row r="23" spans="1:1026" x14ac:dyDescent="0.2">
      <c r="A23" s="29" t="s">
        <v>15</v>
      </c>
      <c r="B23" s="56" t="s">
        <v>440</v>
      </c>
      <c r="C23" s="54"/>
      <c r="D23" s="54"/>
      <c r="E23" s="47">
        <v>5</v>
      </c>
      <c r="F23" s="47">
        <v>5</v>
      </c>
      <c r="G23" s="47">
        <v>7</v>
      </c>
      <c r="H23" s="47">
        <v>7</v>
      </c>
      <c r="I23" s="54"/>
      <c r="J23" s="54"/>
      <c r="K23" s="47">
        <v>7</v>
      </c>
      <c r="L23" s="55"/>
      <c r="N23" s="47">
        <v>11</v>
      </c>
      <c r="Q23" s="47">
        <v>11</v>
      </c>
    </row>
    <row r="24" spans="1:1026" x14ac:dyDescent="0.2">
      <c r="A24" s="29" t="s">
        <v>5</v>
      </c>
      <c r="B24" s="56" t="s">
        <v>81</v>
      </c>
      <c r="C24" s="54"/>
      <c r="D24" s="54"/>
      <c r="G24" s="47">
        <v>1</v>
      </c>
      <c r="I24" s="54"/>
      <c r="J24" s="54"/>
      <c r="K24" s="78"/>
      <c r="L24" s="81"/>
      <c r="M24" s="82"/>
      <c r="N24" s="78">
        <v>2</v>
      </c>
      <c r="O24" s="78"/>
      <c r="P24" s="82"/>
      <c r="Q24" s="78">
        <v>1</v>
      </c>
      <c r="R24" s="78"/>
      <c r="S24" s="82"/>
      <c r="T24" s="78"/>
      <c r="U24" s="78"/>
      <c r="V24" s="78"/>
      <c r="W24" s="78"/>
      <c r="X24" s="78"/>
      <c r="Y24" s="78"/>
      <c r="Z24" s="78"/>
      <c r="AA24" s="78"/>
      <c r="AB24" s="78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/>
      <c r="GM24" s="83"/>
      <c r="GN24" s="83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/>
      <c r="HB24" s="83"/>
      <c r="HC24" s="83"/>
      <c r="HD24" s="83"/>
      <c r="HE24" s="83"/>
      <c r="HF24" s="83"/>
      <c r="HG24" s="83"/>
      <c r="HH24" s="83"/>
      <c r="HI24" s="83"/>
      <c r="HJ24" s="83"/>
      <c r="HK24" s="83"/>
      <c r="HL24" s="83"/>
      <c r="HM24" s="83"/>
      <c r="HN24" s="83"/>
      <c r="HO24" s="83"/>
      <c r="HP24" s="83"/>
      <c r="HQ24" s="83"/>
      <c r="HR24" s="83"/>
      <c r="HS24" s="83"/>
      <c r="HT24" s="83"/>
      <c r="HU24" s="83"/>
      <c r="HV24" s="83"/>
      <c r="HW24" s="83"/>
      <c r="HX24" s="83"/>
      <c r="HY24" s="83"/>
      <c r="HZ24" s="83"/>
      <c r="IA24" s="83"/>
      <c r="IB24" s="83"/>
      <c r="IC24" s="83"/>
      <c r="ID24" s="83"/>
      <c r="IE24" s="83"/>
      <c r="IF24" s="83"/>
      <c r="IG24" s="83"/>
      <c r="IH24" s="83"/>
      <c r="II24" s="83"/>
      <c r="IJ24" s="83"/>
      <c r="IK24" s="83"/>
      <c r="IL24" s="83"/>
      <c r="IM24" s="83"/>
      <c r="IN24" s="83"/>
      <c r="IO24" s="83"/>
      <c r="IP24" s="83"/>
      <c r="IQ24" s="83"/>
      <c r="IR24" s="83"/>
      <c r="IS24" s="83"/>
      <c r="IT24" s="83"/>
      <c r="IU24" s="83"/>
      <c r="IV24" s="83"/>
      <c r="IW24" s="83"/>
      <c r="IX24" s="83"/>
      <c r="IY24" s="83"/>
      <c r="IZ24" s="83"/>
      <c r="JA24" s="83"/>
      <c r="JB24" s="83"/>
      <c r="JC24" s="83"/>
      <c r="JD24" s="83"/>
      <c r="JE24" s="83"/>
      <c r="JF24" s="83"/>
      <c r="JG24" s="83"/>
      <c r="JH24" s="83"/>
      <c r="JI24" s="83"/>
      <c r="JJ24" s="83"/>
      <c r="JK24" s="83"/>
      <c r="JL24" s="83"/>
      <c r="JM24" s="83"/>
      <c r="JN24" s="83"/>
      <c r="JO24" s="83"/>
      <c r="JP24" s="83"/>
      <c r="JQ24" s="83"/>
      <c r="JR24" s="83"/>
      <c r="JS24" s="83"/>
      <c r="JT24" s="83"/>
      <c r="JU24" s="83"/>
      <c r="JV24" s="83"/>
      <c r="JW24" s="83"/>
      <c r="JX24" s="83"/>
      <c r="JY24" s="83"/>
      <c r="JZ24" s="83"/>
      <c r="KA24" s="83"/>
      <c r="KB24" s="83"/>
      <c r="KC24" s="83"/>
      <c r="KD24" s="83"/>
      <c r="KE24" s="83"/>
      <c r="KF24" s="83"/>
      <c r="KG24" s="83"/>
      <c r="KH24" s="83"/>
      <c r="KI24" s="83"/>
      <c r="KJ24" s="83"/>
      <c r="KK24" s="83"/>
      <c r="KL24" s="83"/>
      <c r="KM24" s="83"/>
      <c r="KN24" s="83"/>
      <c r="KO24" s="83"/>
      <c r="KP24" s="83"/>
      <c r="KQ24" s="83"/>
      <c r="KR24" s="83"/>
      <c r="KS24" s="83"/>
      <c r="KT24" s="83"/>
      <c r="KU24" s="83"/>
      <c r="KV24" s="83"/>
      <c r="KW24" s="83"/>
      <c r="KX24" s="83"/>
      <c r="KY24" s="83"/>
      <c r="KZ24" s="83"/>
      <c r="LA24" s="83"/>
      <c r="LB24" s="83"/>
      <c r="LC24" s="83"/>
      <c r="LD24" s="83"/>
      <c r="LE24" s="83"/>
      <c r="LF24" s="83"/>
      <c r="LG24" s="83"/>
      <c r="LH24" s="83"/>
      <c r="LI24" s="83"/>
      <c r="LJ24" s="83"/>
      <c r="LK24" s="83"/>
      <c r="LL24" s="83"/>
      <c r="LM24" s="83"/>
      <c r="LN24" s="83"/>
      <c r="LO24" s="83"/>
      <c r="LP24" s="83"/>
      <c r="LQ24" s="83"/>
      <c r="LR24" s="83"/>
      <c r="LS24" s="83"/>
      <c r="LT24" s="83"/>
      <c r="LU24" s="83"/>
      <c r="LV24" s="83"/>
      <c r="LW24" s="83"/>
      <c r="LX24" s="83"/>
      <c r="LY24" s="83"/>
      <c r="LZ24" s="83"/>
      <c r="MA24" s="83"/>
      <c r="MB24" s="83"/>
      <c r="MC24" s="83"/>
      <c r="MD24" s="83"/>
      <c r="ME24" s="83"/>
      <c r="MF24" s="83"/>
      <c r="MG24" s="83"/>
      <c r="MH24" s="83"/>
      <c r="MI24" s="83"/>
      <c r="MJ24" s="83"/>
      <c r="MK24" s="83"/>
      <c r="ML24" s="83"/>
      <c r="MM24" s="83"/>
      <c r="MN24" s="83"/>
      <c r="MO24" s="83"/>
      <c r="MP24" s="83"/>
      <c r="MQ24" s="83"/>
      <c r="MR24" s="83"/>
      <c r="MS24" s="83"/>
      <c r="MT24" s="83"/>
      <c r="MU24" s="83"/>
      <c r="MV24" s="83"/>
      <c r="MW24" s="83"/>
      <c r="MX24" s="83"/>
      <c r="MY24" s="83"/>
      <c r="MZ24" s="83"/>
      <c r="NA24" s="83"/>
      <c r="NB24" s="83"/>
      <c r="NC24" s="83"/>
      <c r="ND24" s="83"/>
      <c r="NE24" s="83"/>
      <c r="NF24" s="83"/>
      <c r="NG24" s="83"/>
      <c r="NH24" s="83"/>
      <c r="NI24" s="83"/>
      <c r="NJ24" s="83"/>
      <c r="NK24" s="83"/>
      <c r="NL24" s="83"/>
      <c r="NM24" s="83"/>
      <c r="NN24" s="83"/>
      <c r="NO24" s="83"/>
      <c r="NP24" s="83"/>
      <c r="NQ24" s="83"/>
      <c r="NR24" s="83"/>
      <c r="NS24" s="83"/>
      <c r="NT24" s="83"/>
      <c r="NU24" s="83"/>
      <c r="NV24" s="83"/>
      <c r="NW24" s="83"/>
      <c r="NX24" s="83"/>
      <c r="NY24" s="83"/>
      <c r="NZ24" s="83"/>
      <c r="OA24" s="83"/>
      <c r="OB24" s="83"/>
      <c r="OC24" s="83"/>
      <c r="OD24" s="83"/>
      <c r="OE24" s="83"/>
      <c r="OF24" s="83"/>
      <c r="OG24" s="83"/>
      <c r="OH24" s="83"/>
      <c r="OI24" s="83"/>
      <c r="OJ24" s="83"/>
      <c r="OK24" s="83"/>
      <c r="OL24" s="83"/>
      <c r="OM24" s="83"/>
      <c r="ON24" s="83"/>
      <c r="OO24" s="83"/>
      <c r="OP24" s="83"/>
      <c r="OQ24" s="83"/>
      <c r="OR24" s="83"/>
      <c r="OS24" s="83"/>
      <c r="OT24" s="83"/>
      <c r="OU24" s="83"/>
      <c r="OV24" s="83"/>
      <c r="OW24" s="83"/>
      <c r="OX24" s="83"/>
      <c r="OY24" s="83"/>
      <c r="OZ24" s="83"/>
      <c r="PA24" s="83"/>
      <c r="PB24" s="83"/>
      <c r="PC24" s="83"/>
      <c r="PD24" s="83"/>
      <c r="PE24" s="83"/>
      <c r="PF24" s="83"/>
      <c r="PG24" s="83"/>
      <c r="PH24" s="83"/>
      <c r="PI24" s="83"/>
      <c r="PJ24" s="83"/>
      <c r="PK24" s="83"/>
      <c r="PL24" s="83"/>
      <c r="PM24" s="83"/>
      <c r="PN24" s="83"/>
      <c r="PO24" s="83"/>
      <c r="PP24" s="83"/>
      <c r="PQ24" s="83"/>
      <c r="PR24" s="83"/>
      <c r="PS24" s="83"/>
      <c r="PT24" s="83"/>
      <c r="PU24" s="83"/>
      <c r="PV24" s="83"/>
      <c r="PW24" s="83"/>
      <c r="PX24" s="83"/>
      <c r="PY24" s="83"/>
      <c r="PZ24" s="83"/>
      <c r="QA24" s="83"/>
      <c r="QB24" s="83"/>
      <c r="QC24" s="83"/>
      <c r="QD24" s="83"/>
      <c r="QE24" s="83"/>
      <c r="QF24" s="83"/>
      <c r="QG24" s="83"/>
      <c r="QH24" s="83"/>
      <c r="QI24" s="83"/>
      <c r="QJ24" s="83"/>
      <c r="QK24" s="83"/>
      <c r="QL24" s="83"/>
      <c r="QM24" s="83"/>
      <c r="QN24" s="83"/>
      <c r="QO24" s="83"/>
      <c r="QP24" s="83"/>
      <c r="QQ24" s="83"/>
      <c r="QR24" s="83"/>
      <c r="QS24" s="83"/>
      <c r="QT24" s="83"/>
      <c r="QU24" s="83"/>
      <c r="QV24" s="83"/>
      <c r="QW24" s="83"/>
      <c r="QX24" s="83"/>
      <c r="QY24" s="83"/>
      <c r="QZ24" s="83"/>
      <c r="RA24" s="83"/>
      <c r="RB24" s="83"/>
      <c r="RC24" s="83"/>
      <c r="RD24" s="83"/>
      <c r="RE24" s="83"/>
      <c r="RF24" s="83"/>
      <c r="RG24" s="83"/>
      <c r="RH24" s="83"/>
      <c r="RI24" s="83"/>
      <c r="RJ24" s="83"/>
      <c r="RK24" s="83"/>
      <c r="RL24" s="83"/>
      <c r="RM24" s="83"/>
      <c r="RN24" s="83"/>
      <c r="RO24" s="83"/>
      <c r="RP24" s="83"/>
      <c r="RQ24" s="83"/>
      <c r="RR24" s="83"/>
      <c r="RS24" s="83"/>
      <c r="RT24" s="83"/>
      <c r="RU24" s="83"/>
      <c r="RV24" s="83"/>
      <c r="RW24" s="83"/>
      <c r="RX24" s="83"/>
      <c r="RY24" s="83"/>
      <c r="RZ24" s="83"/>
      <c r="SA24" s="83"/>
      <c r="SB24" s="83"/>
      <c r="SC24" s="83"/>
      <c r="SD24" s="83"/>
      <c r="SE24" s="83"/>
      <c r="SF24" s="83"/>
      <c r="SG24" s="83"/>
      <c r="SH24" s="83"/>
      <c r="SI24" s="83"/>
      <c r="SJ24" s="83"/>
      <c r="SK24" s="83"/>
      <c r="SL24" s="83"/>
      <c r="SM24" s="83"/>
      <c r="SN24" s="83"/>
      <c r="SO24" s="83"/>
      <c r="SP24" s="83"/>
      <c r="SQ24" s="83"/>
      <c r="SR24" s="83"/>
      <c r="SS24" s="83"/>
      <c r="ST24" s="83"/>
      <c r="SU24" s="83"/>
      <c r="SV24" s="83"/>
      <c r="SW24" s="83"/>
      <c r="SX24" s="83"/>
      <c r="SY24" s="83"/>
      <c r="SZ24" s="83"/>
      <c r="TA24" s="83"/>
      <c r="TB24" s="83"/>
      <c r="TC24" s="83"/>
      <c r="TD24" s="83"/>
      <c r="TE24" s="83"/>
      <c r="TF24" s="83"/>
      <c r="TG24" s="83"/>
      <c r="TH24" s="83"/>
      <c r="TI24" s="83"/>
      <c r="TJ24" s="83"/>
      <c r="TK24" s="83"/>
      <c r="TL24" s="83"/>
      <c r="TM24" s="83"/>
      <c r="TN24" s="83"/>
      <c r="TO24" s="83"/>
      <c r="TP24" s="83"/>
      <c r="TQ24" s="83"/>
      <c r="TR24" s="83"/>
      <c r="TS24" s="83"/>
      <c r="TT24" s="83"/>
      <c r="TU24" s="83"/>
      <c r="TV24" s="83"/>
      <c r="TW24" s="83"/>
      <c r="TX24" s="83"/>
      <c r="TY24" s="83"/>
      <c r="TZ24" s="83"/>
      <c r="UA24" s="83"/>
      <c r="UB24" s="83"/>
      <c r="UC24" s="83"/>
      <c r="UD24" s="83"/>
      <c r="UE24" s="83"/>
      <c r="UF24" s="83"/>
      <c r="UG24" s="83"/>
      <c r="UH24" s="83"/>
      <c r="UI24" s="83"/>
      <c r="UJ24" s="83"/>
      <c r="UK24" s="83"/>
      <c r="UL24" s="83"/>
      <c r="UM24" s="83"/>
      <c r="UN24" s="83"/>
      <c r="UO24" s="83"/>
      <c r="UP24" s="83"/>
      <c r="UQ24" s="83"/>
      <c r="UR24" s="83"/>
      <c r="US24" s="83"/>
      <c r="UT24" s="83"/>
      <c r="UU24" s="83"/>
      <c r="UV24" s="83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</row>
    <row r="25" spans="1:1026" x14ac:dyDescent="0.2">
      <c r="A25" s="29" t="s">
        <v>121</v>
      </c>
      <c r="B25" s="56" t="s">
        <v>317</v>
      </c>
      <c r="C25" s="54"/>
      <c r="D25" s="54"/>
      <c r="E25" s="47">
        <v>1</v>
      </c>
      <c r="I25" s="54"/>
      <c r="J25" s="54"/>
      <c r="L25" s="55"/>
    </row>
    <row r="26" spans="1:1026" x14ac:dyDescent="0.2">
      <c r="A26" s="29" t="s">
        <v>6</v>
      </c>
      <c r="B26" s="56" t="s">
        <v>441</v>
      </c>
      <c r="C26" s="54"/>
      <c r="D26" s="54"/>
      <c r="E26" s="47">
        <v>3</v>
      </c>
      <c r="F26" s="47">
        <v>3</v>
      </c>
      <c r="G26" s="47">
        <v>7</v>
      </c>
      <c r="H26" s="47">
        <v>9</v>
      </c>
      <c r="I26" s="54"/>
      <c r="J26" s="54"/>
      <c r="K26" s="47">
        <v>9</v>
      </c>
      <c r="L26" s="55"/>
      <c r="N26" s="47">
        <v>10</v>
      </c>
      <c r="Q26" s="47">
        <v>1</v>
      </c>
    </row>
    <row r="27" spans="1:1026" x14ac:dyDescent="0.2">
      <c r="A27" s="29" t="s">
        <v>43</v>
      </c>
      <c r="B27" s="56" t="s">
        <v>520</v>
      </c>
      <c r="C27" s="54"/>
      <c r="D27" s="54"/>
      <c r="I27" s="54"/>
      <c r="J27" s="54"/>
      <c r="K27" s="47">
        <v>1</v>
      </c>
      <c r="L27" s="55"/>
      <c r="O27" s="47">
        <v>1</v>
      </c>
      <c r="Q27" s="47">
        <v>1</v>
      </c>
    </row>
    <row r="28" spans="1:1026" x14ac:dyDescent="0.2">
      <c r="A28" s="29" t="s">
        <v>31</v>
      </c>
      <c r="B28" s="56" t="s">
        <v>327</v>
      </c>
      <c r="C28" s="54"/>
      <c r="D28" s="54"/>
      <c r="E28" s="47">
        <v>1</v>
      </c>
      <c r="F28" s="47">
        <v>1</v>
      </c>
      <c r="G28" s="47">
        <v>1</v>
      </c>
      <c r="H28" s="47">
        <v>1</v>
      </c>
      <c r="I28" s="54"/>
      <c r="J28" s="54"/>
      <c r="K28" s="47">
        <v>1</v>
      </c>
      <c r="L28" s="55"/>
      <c r="N28" s="47">
        <v>1</v>
      </c>
      <c r="Q28" s="47">
        <v>3</v>
      </c>
    </row>
    <row r="29" spans="1:1026" x14ac:dyDescent="0.2">
      <c r="A29" s="29" t="s">
        <v>132</v>
      </c>
      <c r="B29" s="56" t="s">
        <v>330</v>
      </c>
      <c r="C29" s="54"/>
      <c r="D29" s="54"/>
      <c r="I29" s="54"/>
      <c r="J29" s="54"/>
      <c r="L29" s="55"/>
      <c r="N29" s="47">
        <v>3</v>
      </c>
    </row>
    <row r="30" spans="1:1026" x14ac:dyDescent="0.2">
      <c r="A30" s="29" t="s">
        <v>28</v>
      </c>
      <c r="B30" s="56" t="s">
        <v>332</v>
      </c>
      <c r="C30" s="54"/>
      <c r="D30" s="54"/>
      <c r="I30" s="54"/>
      <c r="J30" s="54"/>
      <c r="L30" s="55"/>
      <c r="Q30" s="47">
        <v>1</v>
      </c>
    </row>
    <row r="31" spans="1:1026" x14ac:dyDescent="0.2">
      <c r="A31" s="29" t="s">
        <v>29</v>
      </c>
      <c r="B31" s="56" t="s">
        <v>333</v>
      </c>
      <c r="C31" s="54"/>
      <c r="D31" s="54"/>
      <c r="F31" s="47">
        <v>1</v>
      </c>
      <c r="G31" s="47">
        <v>2</v>
      </c>
      <c r="I31" s="54"/>
      <c r="J31" s="54"/>
      <c r="L31" s="55"/>
    </row>
    <row r="32" spans="1:1026" x14ac:dyDescent="0.2">
      <c r="A32" s="29" t="s">
        <v>24</v>
      </c>
      <c r="B32" s="56" t="s">
        <v>320</v>
      </c>
      <c r="C32" s="54"/>
      <c r="D32" s="54"/>
      <c r="H32" s="47">
        <v>1</v>
      </c>
      <c r="I32" s="54"/>
      <c r="J32" s="54"/>
      <c r="L32" s="55"/>
      <c r="N32" s="47">
        <v>1</v>
      </c>
    </row>
    <row r="33" spans="1:18" x14ac:dyDescent="0.2">
      <c r="A33" s="29" t="s">
        <v>124</v>
      </c>
      <c r="B33" s="84" t="s">
        <v>873</v>
      </c>
      <c r="C33" s="54"/>
      <c r="D33" s="54"/>
      <c r="I33" s="54"/>
      <c r="J33" s="54"/>
      <c r="L33" s="55"/>
      <c r="N33" s="47">
        <v>3</v>
      </c>
      <c r="Q33" s="47">
        <v>1</v>
      </c>
    </row>
    <row r="34" spans="1:18" x14ac:dyDescent="0.2">
      <c r="A34" s="29" t="s">
        <v>22</v>
      </c>
      <c r="B34" s="56" t="s">
        <v>87</v>
      </c>
      <c r="C34" s="54"/>
      <c r="D34" s="54"/>
      <c r="F34" s="47">
        <v>1</v>
      </c>
      <c r="I34" s="54"/>
      <c r="J34" s="54"/>
      <c r="K34" s="47">
        <v>1</v>
      </c>
      <c r="L34" s="55"/>
    </row>
    <row r="35" spans="1:18" x14ac:dyDescent="0.2">
      <c r="A35" s="29" t="s">
        <v>7</v>
      </c>
      <c r="B35" s="56" t="s">
        <v>335</v>
      </c>
      <c r="C35" s="54"/>
      <c r="D35" s="54"/>
      <c r="E35" s="47">
        <v>12</v>
      </c>
      <c r="F35" s="47">
        <v>12</v>
      </c>
      <c r="G35" s="47">
        <v>13</v>
      </c>
      <c r="H35" s="47">
        <v>17</v>
      </c>
      <c r="I35" s="54"/>
      <c r="J35" s="54"/>
      <c r="K35" s="47">
        <v>11</v>
      </c>
      <c r="L35" s="55"/>
      <c r="N35" s="47">
        <v>13</v>
      </c>
      <c r="Q35" s="47">
        <v>9</v>
      </c>
    </row>
    <row r="36" spans="1:18" x14ac:dyDescent="0.2">
      <c r="A36" s="29" t="s">
        <v>11</v>
      </c>
      <c r="B36" s="56" t="s">
        <v>47</v>
      </c>
      <c r="C36" s="54"/>
      <c r="D36" s="54"/>
      <c r="E36" s="47">
        <v>2</v>
      </c>
      <c r="F36" s="47">
        <v>3</v>
      </c>
      <c r="G36" s="47">
        <v>7</v>
      </c>
      <c r="H36" s="47">
        <v>6</v>
      </c>
      <c r="I36" s="54"/>
      <c r="J36" s="54"/>
      <c r="K36" s="47">
        <v>9</v>
      </c>
      <c r="L36" s="55"/>
      <c r="N36" s="47">
        <v>8</v>
      </c>
      <c r="Q36" s="47">
        <v>12</v>
      </c>
    </row>
    <row r="37" spans="1:18" x14ac:dyDescent="0.2">
      <c r="A37" s="29" t="s">
        <v>135</v>
      </c>
      <c r="B37" s="56" t="s">
        <v>318</v>
      </c>
      <c r="C37" s="54"/>
      <c r="D37" s="54"/>
      <c r="I37" s="54"/>
      <c r="J37" s="54"/>
      <c r="L37" s="55"/>
      <c r="Q37" s="47">
        <v>3</v>
      </c>
    </row>
    <row r="38" spans="1:18" x14ac:dyDescent="0.2">
      <c r="A38" s="29" t="s">
        <v>226</v>
      </c>
      <c r="B38" s="84" t="s">
        <v>337</v>
      </c>
      <c r="C38" s="54"/>
      <c r="D38" s="54"/>
      <c r="E38" s="47">
        <v>1</v>
      </c>
      <c r="F38" s="47">
        <v>2</v>
      </c>
      <c r="G38" s="47">
        <v>1</v>
      </c>
      <c r="I38" s="54"/>
      <c r="J38" s="54"/>
      <c r="L38" s="55"/>
    </row>
    <row r="39" spans="1:18" x14ac:dyDescent="0.2">
      <c r="A39" s="29" t="s">
        <v>136</v>
      </c>
      <c r="B39" s="56" t="s">
        <v>872</v>
      </c>
      <c r="C39" s="54"/>
      <c r="D39" s="54"/>
      <c r="I39" s="54"/>
      <c r="J39" s="54"/>
      <c r="L39" s="55"/>
      <c r="N39" s="47">
        <v>1</v>
      </c>
      <c r="O39" s="47">
        <v>1</v>
      </c>
    </row>
    <row r="40" spans="1:18" x14ac:dyDescent="0.2">
      <c r="A40" s="83" t="s">
        <v>8</v>
      </c>
      <c r="B40" s="56" t="s">
        <v>336</v>
      </c>
      <c r="C40" s="54"/>
      <c r="D40" s="54"/>
      <c r="E40" s="78">
        <v>9</v>
      </c>
      <c r="F40" s="78">
        <v>6</v>
      </c>
      <c r="G40" s="78">
        <v>8</v>
      </c>
      <c r="H40" s="78">
        <v>10</v>
      </c>
      <c r="I40" s="54"/>
      <c r="J40" s="54"/>
      <c r="K40" s="47">
        <v>8</v>
      </c>
      <c r="L40" s="55"/>
      <c r="N40" s="47">
        <v>11</v>
      </c>
      <c r="Q40" s="47">
        <v>12</v>
      </c>
    </row>
    <row r="41" spans="1:18" x14ac:dyDescent="0.2">
      <c r="A41" s="83" t="s">
        <v>471</v>
      </c>
      <c r="B41" s="56" t="s">
        <v>472</v>
      </c>
      <c r="C41" s="54"/>
      <c r="D41" s="54"/>
      <c r="E41" s="78"/>
      <c r="F41" s="78"/>
      <c r="G41" s="78"/>
      <c r="H41" s="78"/>
      <c r="I41" s="54"/>
      <c r="J41" s="54"/>
      <c r="L41" s="55"/>
      <c r="N41" s="47">
        <v>1</v>
      </c>
      <c r="Q41" s="47">
        <v>3</v>
      </c>
    </row>
    <row r="42" spans="1:18" x14ac:dyDescent="0.2">
      <c r="A42" s="83" t="s">
        <v>138</v>
      </c>
      <c r="B42" s="56" t="s">
        <v>339</v>
      </c>
      <c r="C42" s="54"/>
      <c r="D42" s="54"/>
      <c r="E42" s="78"/>
      <c r="F42" s="78"/>
      <c r="G42" s="78"/>
      <c r="H42" s="78"/>
      <c r="I42" s="54"/>
      <c r="J42" s="54"/>
      <c r="L42" s="55"/>
      <c r="Q42" s="47">
        <v>1</v>
      </c>
    </row>
    <row r="43" spans="1:18" x14ac:dyDescent="0.2">
      <c r="A43" s="29" t="s">
        <v>9</v>
      </c>
      <c r="B43" s="56" t="s">
        <v>442</v>
      </c>
      <c r="C43" s="54"/>
      <c r="D43" s="54"/>
      <c r="E43" s="47">
        <v>7</v>
      </c>
      <c r="F43" s="47">
        <v>8</v>
      </c>
      <c r="G43" s="47">
        <v>9</v>
      </c>
      <c r="H43" s="47">
        <v>11</v>
      </c>
      <c r="I43" s="54"/>
      <c r="J43" s="54"/>
      <c r="K43" s="47">
        <v>10</v>
      </c>
      <c r="L43" s="55"/>
      <c r="N43" s="47">
        <v>7</v>
      </c>
      <c r="Q43" s="47">
        <v>3</v>
      </c>
    </row>
    <row r="44" spans="1:18" x14ac:dyDescent="0.2">
      <c r="A44" s="29" t="s">
        <v>215</v>
      </c>
      <c r="B44" s="56" t="s">
        <v>321</v>
      </c>
      <c r="N44" s="47">
        <v>1</v>
      </c>
      <c r="Q44" s="47">
        <v>1</v>
      </c>
    </row>
    <row r="46" spans="1:18" x14ac:dyDescent="0.2">
      <c r="A46" s="29" t="s">
        <v>477</v>
      </c>
      <c r="B46" s="56" t="s">
        <v>533</v>
      </c>
      <c r="O46" s="47">
        <v>1</v>
      </c>
      <c r="R46" s="47">
        <v>10</v>
      </c>
    </row>
    <row r="47" spans="1:18" x14ac:dyDescent="0.2">
      <c r="A47" s="29" t="s">
        <v>155</v>
      </c>
      <c r="B47" s="56" t="s">
        <v>892</v>
      </c>
      <c r="O47" s="47">
        <v>1</v>
      </c>
      <c r="R47" s="47">
        <v>3</v>
      </c>
    </row>
    <row r="48" spans="1:18" x14ac:dyDescent="0.2">
      <c r="A48" s="29" t="s">
        <v>816</v>
      </c>
      <c r="B48" s="56" t="s">
        <v>893</v>
      </c>
      <c r="R48" s="47">
        <v>2</v>
      </c>
    </row>
    <row r="49" spans="1:18" x14ac:dyDescent="0.2">
      <c r="A49" s="29" t="s">
        <v>247</v>
      </c>
      <c r="B49" s="56" t="s">
        <v>534</v>
      </c>
      <c r="O49" s="47">
        <v>1</v>
      </c>
    </row>
    <row r="50" spans="1:18" x14ac:dyDescent="0.2">
      <c r="A50" s="29" t="s">
        <v>292</v>
      </c>
      <c r="B50" s="56" t="s">
        <v>342</v>
      </c>
      <c r="O50" s="47">
        <v>1</v>
      </c>
      <c r="R50" s="47">
        <v>1</v>
      </c>
    </row>
    <row r="51" spans="1:18" x14ac:dyDescent="0.2">
      <c r="A51" s="29" t="s">
        <v>248</v>
      </c>
      <c r="B51" s="56" t="s">
        <v>478</v>
      </c>
      <c r="R51" s="47">
        <v>3</v>
      </c>
    </row>
    <row r="52" spans="1:18" x14ac:dyDescent="0.2">
      <c r="A52" s="29" t="s">
        <v>249</v>
      </c>
      <c r="B52" s="56" t="s">
        <v>630</v>
      </c>
      <c r="R52" s="47">
        <v>1</v>
      </c>
    </row>
    <row r="53" spans="1:18" x14ac:dyDescent="0.2">
      <c r="A53" s="29" t="s">
        <v>479</v>
      </c>
      <c r="B53" s="56" t="s">
        <v>480</v>
      </c>
      <c r="R53" s="47">
        <v>1</v>
      </c>
    </row>
    <row r="54" spans="1:18" x14ac:dyDescent="0.2">
      <c r="A54" s="29" t="s">
        <v>173</v>
      </c>
      <c r="B54" s="56" t="s">
        <v>343</v>
      </c>
      <c r="O54" s="47">
        <v>3</v>
      </c>
      <c r="R54" s="47">
        <v>8</v>
      </c>
    </row>
    <row r="55" spans="1:18" x14ac:dyDescent="0.2">
      <c r="A55" s="29" t="s">
        <v>264</v>
      </c>
      <c r="B55" s="56" t="s">
        <v>631</v>
      </c>
      <c r="R55" s="47">
        <v>5</v>
      </c>
    </row>
    <row r="56" spans="1:18" x14ac:dyDescent="0.2">
      <c r="A56" s="29" t="s">
        <v>174</v>
      </c>
      <c r="B56" s="56" t="s">
        <v>341</v>
      </c>
      <c r="O56" s="47">
        <v>1</v>
      </c>
      <c r="R56" s="47">
        <v>2</v>
      </c>
    </row>
    <row r="57" spans="1:18" x14ac:dyDescent="0.2">
      <c r="A57" s="29" t="s">
        <v>269</v>
      </c>
      <c r="B57" s="56" t="s">
        <v>452</v>
      </c>
      <c r="O57" s="47">
        <v>3</v>
      </c>
      <c r="R57" s="47">
        <v>6</v>
      </c>
    </row>
    <row r="58" spans="1:18" x14ac:dyDescent="0.2">
      <c r="A58" s="29" t="s">
        <v>539</v>
      </c>
      <c r="B58" s="56" t="s">
        <v>550</v>
      </c>
      <c r="R58" s="47">
        <v>1</v>
      </c>
    </row>
    <row r="59" spans="1:18" x14ac:dyDescent="0.2">
      <c r="A59" s="29" t="s">
        <v>1192</v>
      </c>
      <c r="B59" s="56" t="s">
        <v>1198</v>
      </c>
      <c r="R59" s="47">
        <v>1</v>
      </c>
    </row>
    <row r="60" spans="1:18" x14ac:dyDescent="0.2">
      <c r="A60" s="29" t="s">
        <v>553</v>
      </c>
      <c r="B60" s="56" t="s">
        <v>628</v>
      </c>
      <c r="R60" s="47">
        <v>1</v>
      </c>
    </row>
    <row r="61" spans="1:18" x14ac:dyDescent="0.2">
      <c r="A61" s="29" t="s">
        <v>825</v>
      </c>
      <c r="B61" s="56" t="s">
        <v>907</v>
      </c>
      <c r="R61" s="47">
        <v>3</v>
      </c>
    </row>
    <row r="62" spans="1:18" x14ac:dyDescent="0.2">
      <c r="A62" s="29" t="s">
        <v>288</v>
      </c>
      <c r="B62" s="56" t="s">
        <v>340</v>
      </c>
      <c r="C62" s="54"/>
      <c r="D62" s="54"/>
      <c r="I62" s="54"/>
      <c r="J62" s="54"/>
      <c r="K62" s="47">
        <v>1</v>
      </c>
      <c r="L62" s="55"/>
      <c r="O62" s="47">
        <v>2</v>
      </c>
      <c r="R62" s="47">
        <v>5</v>
      </c>
    </row>
    <row r="63" spans="1:18" x14ac:dyDescent="0.2">
      <c r="A63" s="29" t="s">
        <v>301</v>
      </c>
      <c r="B63" s="56" t="s">
        <v>451</v>
      </c>
      <c r="C63" s="54"/>
      <c r="D63" s="54"/>
      <c r="I63" s="54"/>
      <c r="J63" s="54"/>
      <c r="L63" s="55"/>
      <c r="R63" s="47">
        <v>1</v>
      </c>
    </row>
    <row r="64" spans="1:18" x14ac:dyDescent="0.2">
      <c r="A64" s="29" t="s">
        <v>826</v>
      </c>
      <c r="B64" s="56" t="s">
        <v>908</v>
      </c>
      <c r="C64" s="54"/>
      <c r="D64" s="54"/>
      <c r="I64" s="54"/>
      <c r="J64" s="54"/>
      <c r="L64" s="55"/>
      <c r="R64" s="47">
        <v>1</v>
      </c>
    </row>
    <row r="65" spans="1:18" x14ac:dyDescent="0.2">
      <c r="A65" s="29" t="s">
        <v>1178</v>
      </c>
      <c r="B65" s="56" t="s">
        <v>1187</v>
      </c>
      <c r="C65" s="54"/>
      <c r="D65" s="54"/>
      <c r="I65" s="54"/>
      <c r="J65" s="54"/>
      <c r="L65" s="55"/>
      <c r="R65" s="47">
        <v>2</v>
      </c>
    </row>
    <row r="66" spans="1:18" x14ac:dyDescent="0.2">
      <c r="A66" s="29" t="s">
        <v>554</v>
      </c>
      <c r="B66" s="56" t="s">
        <v>918</v>
      </c>
      <c r="O66" s="47">
        <v>1</v>
      </c>
      <c r="R66" s="47">
        <v>1</v>
      </c>
    </row>
    <row r="67" spans="1:18" x14ac:dyDescent="0.2">
      <c r="A67" s="29" t="s">
        <v>293</v>
      </c>
      <c r="B67" s="56" t="s">
        <v>356</v>
      </c>
      <c r="O67" s="47">
        <v>3</v>
      </c>
      <c r="R67" s="47">
        <v>6</v>
      </c>
    </row>
    <row r="68" spans="1:18" x14ac:dyDescent="0.2">
      <c r="A68" s="29" t="s">
        <v>555</v>
      </c>
      <c r="B68" s="56" t="s">
        <v>629</v>
      </c>
      <c r="R68" s="47">
        <v>1</v>
      </c>
    </row>
    <row r="69" spans="1:18" x14ac:dyDescent="0.2">
      <c r="A69" s="29" t="s">
        <v>270</v>
      </c>
      <c r="B69" s="56" t="s">
        <v>355</v>
      </c>
      <c r="O69" s="47">
        <v>2</v>
      </c>
      <c r="R69" s="47">
        <v>9</v>
      </c>
    </row>
    <row r="70" spans="1:18" x14ac:dyDescent="0.2">
      <c r="A70" s="29" t="s">
        <v>405</v>
      </c>
      <c r="B70" s="56" t="s">
        <v>417</v>
      </c>
      <c r="O70" s="47">
        <v>1</v>
      </c>
      <c r="R70" s="47">
        <v>2</v>
      </c>
    </row>
    <row r="71" spans="1:18" x14ac:dyDescent="0.2">
      <c r="A71" s="29" t="s">
        <v>741</v>
      </c>
      <c r="B71" s="56" t="s">
        <v>781</v>
      </c>
      <c r="O71" s="47">
        <v>1</v>
      </c>
      <c r="R71" s="47">
        <v>4</v>
      </c>
    </row>
    <row r="72" spans="1:18" x14ac:dyDescent="0.2">
      <c r="A72" s="29" t="s">
        <v>556</v>
      </c>
      <c r="B72" s="56" t="s">
        <v>626</v>
      </c>
      <c r="R72" s="47">
        <v>4</v>
      </c>
    </row>
    <row r="73" spans="1:18" x14ac:dyDescent="0.2">
      <c r="A73" s="29" t="s">
        <v>244</v>
      </c>
      <c r="B73" s="56" t="s">
        <v>354</v>
      </c>
      <c r="C73" s="54"/>
      <c r="D73" s="54"/>
      <c r="E73" s="47">
        <v>1</v>
      </c>
      <c r="I73" s="54"/>
      <c r="J73" s="54"/>
      <c r="K73" s="47">
        <v>4</v>
      </c>
      <c r="L73" s="55"/>
      <c r="O73" s="47">
        <v>3</v>
      </c>
      <c r="R73" s="47">
        <v>6</v>
      </c>
    </row>
    <row r="74" spans="1:18" x14ac:dyDescent="0.2">
      <c r="A74" s="29" t="s">
        <v>176</v>
      </c>
      <c r="B74" s="56" t="s">
        <v>353</v>
      </c>
      <c r="O74" s="47">
        <v>1</v>
      </c>
      <c r="R74" s="47">
        <v>3</v>
      </c>
    </row>
    <row r="75" spans="1:18" x14ac:dyDescent="0.2">
      <c r="A75" s="29" t="s">
        <v>294</v>
      </c>
      <c r="B75" s="56" t="s">
        <v>450</v>
      </c>
      <c r="O75" s="47">
        <v>2</v>
      </c>
      <c r="R75" s="47">
        <v>1</v>
      </c>
    </row>
    <row r="76" spans="1:18" x14ac:dyDescent="0.2">
      <c r="A76" s="29" t="s">
        <v>407</v>
      </c>
      <c r="B76" s="56" t="s">
        <v>419</v>
      </c>
      <c r="O76" s="47">
        <v>1</v>
      </c>
      <c r="R76" s="47">
        <v>1</v>
      </c>
    </row>
    <row r="77" spans="1:18" x14ac:dyDescent="0.2">
      <c r="A77" s="29" t="s">
        <v>559</v>
      </c>
      <c r="B77" s="56" t="s">
        <v>649</v>
      </c>
      <c r="R77" s="47">
        <v>1</v>
      </c>
    </row>
    <row r="78" spans="1:18" x14ac:dyDescent="0.2">
      <c r="A78" s="29" t="s">
        <v>817</v>
      </c>
      <c r="B78" s="56" t="s">
        <v>521</v>
      </c>
      <c r="O78" s="47">
        <v>2</v>
      </c>
      <c r="R78" s="47">
        <v>3</v>
      </c>
    </row>
    <row r="79" spans="1:18" x14ac:dyDescent="0.2">
      <c r="A79" s="29" t="s">
        <v>560</v>
      </c>
      <c r="B79" s="56" t="s">
        <v>627</v>
      </c>
      <c r="R79" s="47">
        <v>3</v>
      </c>
    </row>
    <row r="80" spans="1:18" x14ac:dyDescent="0.2">
      <c r="A80" s="29" t="s">
        <v>295</v>
      </c>
      <c r="B80" s="56" t="s">
        <v>352</v>
      </c>
      <c r="O80" s="47">
        <v>1</v>
      </c>
      <c r="R80" s="47">
        <v>1</v>
      </c>
    </row>
    <row r="81" spans="1:18" x14ac:dyDescent="0.2">
      <c r="A81" s="29" t="s">
        <v>828</v>
      </c>
      <c r="B81" s="56" t="s">
        <v>906</v>
      </c>
      <c r="R81" s="47">
        <v>1</v>
      </c>
    </row>
    <row r="82" spans="1:18" x14ac:dyDescent="0.2">
      <c r="A82" s="29" t="s">
        <v>829</v>
      </c>
      <c r="B82" s="56" t="s">
        <v>916</v>
      </c>
      <c r="R82" s="47">
        <v>1</v>
      </c>
    </row>
    <row r="83" spans="1:18" x14ac:dyDescent="0.2">
      <c r="A83" s="29" t="s">
        <v>216</v>
      </c>
      <c r="B83" s="56" t="s">
        <v>351</v>
      </c>
      <c r="O83" s="47">
        <v>1</v>
      </c>
      <c r="R83" s="47">
        <v>3</v>
      </c>
    </row>
    <row r="84" spans="1:18" x14ac:dyDescent="0.2">
      <c r="A84" s="29" t="s">
        <v>177</v>
      </c>
      <c r="B84" s="56" t="s">
        <v>522</v>
      </c>
      <c r="O84" s="47">
        <v>2</v>
      </c>
      <c r="R84" s="47">
        <v>1</v>
      </c>
    </row>
    <row r="85" spans="1:18" x14ac:dyDescent="0.2">
      <c r="A85" s="29" t="s">
        <v>485</v>
      </c>
      <c r="B85" s="56" t="s">
        <v>524</v>
      </c>
      <c r="R85" s="47">
        <v>1</v>
      </c>
    </row>
    <row r="86" spans="1:18" x14ac:dyDescent="0.2">
      <c r="A86" s="29" t="s">
        <v>818</v>
      </c>
      <c r="B86" s="56" t="s">
        <v>846</v>
      </c>
      <c r="O86" s="47">
        <v>2</v>
      </c>
      <c r="R86" s="47">
        <v>1</v>
      </c>
    </row>
    <row r="87" spans="1:18" x14ac:dyDescent="0.2">
      <c r="A87" s="29" t="s">
        <v>156</v>
      </c>
      <c r="B87" s="56" t="s">
        <v>420</v>
      </c>
      <c r="O87" s="47">
        <v>2</v>
      </c>
      <c r="R87" s="47">
        <v>1</v>
      </c>
    </row>
    <row r="88" spans="1:18" x14ac:dyDescent="0.2">
      <c r="A88" s="29" t="s">
        <v>468</v>
      </c>
      <c r="B88" s="56" t="s">
        <v>449</v>
      </c>
      <c r="R88" s="47">
        <v>1</v>
      </c>
    </row>
    <row r="89" spans="1:18" x14ac:dyDescent="0.2">
      <c r="A89" s="29" t="s">
        <v>486</v>
      </c>
      <c r="B89" s="56" t="s">
        <v>525</v>
      </c>
      <c r="O89" s="47">
        <v>3</v>
      </c>
      <c r="R89" s="47">
        <v>6</v>
      </c>
    </row>
    <row r="90" spans="1:18" x14ac:dyDescent="0.2">
      <c r="A90" s="29" t="s">
        <v>179</v>
      </c>
      <c r="B90" s="56" t="s">
        <v>348</v>
      </c>
      <c r="O90" s="47">
        <v>4</v>
      </c>
      <c r="R90" s="47">
        <v>10</v>
      </c>
    </row>
    <row r="91" spans="1:18" x14ac:dyDescent="0.2">
      <c r="A91" s="29" t="s">
        <v>234</v>
      </c>
      <c r="B91" s="56" t="s">
        <v>448</v>
      </c>
      <c r="C91" s="54"/>
      <c r="D91" s="54"/>
      <c r="E91" s="47">
        <v>1</v>
      </c>
      <c r="G91" s="47">
        <v>4</v>
      </c>
      <c r="I91" s="54"/>
      <c r="J91" s="54"/>
      <c r="K91" s="47">
        <v>5</v>
      </c>
      <c r="L91" s="55"/>
      <c r="O91" s="47">
        <v>6</v>
      </c>
      <c r="R91" s="47">
        <v>12</v>
      </c>
    </row>
    <row r="92" spans="1:18" x14ac:dyDescent="0.2">
      <c r="A92" s="29" t="s">
        <v>303</v>
      </c>
      <c r="B92" s="56" t="s">
        <v>421</v>
      </c>
      <c r="C92" s="54"/>
      <c r="D92" s="54"/>
      <c r="I92" s="54"/>
      <c r="J92" s="54"/>
      <c r="L92" s="55"/>
      <c r="R92" s="47">
        <v>2</v>
      </c>
    </row>
    <row r="93" spans="1:18" x14ac:dyDescent="0.2">
      <c r="A93" s="29" t="s">
        <v>182</v>
      </c>
      <c r="B93" s="56" t="s">
        <v>526</v>
      </c>
      <c r="C93" s="54"/>
      <c r="D93" s="54"/>
      <c r="I93" s="54"/>
      <c r="J93" s="54"/>
      <c r="L93" s="55"/>
      <c r="R93" s="47">
        <v>1</v>
      </c>
    </row>
    <row r="94" spans="1:18" x14ac:dyDescent="0.2">
      <c r="A94" s="29" t="s">
        <v>1145</v>
      </c>
      <c r="B94" s="56" t="s">
        <v>1148</v>
      </c>
      <c r="C94" s="54"/>
      <c r="D94" s="54"/>
      <c r="I94" s="54"/>
      <c r="J94" s="54"/>
      <c r="L94" s="55"/>
      <c r="R94" s="47">
        <v>2</v>
      </c>
    </row>
    <row r="95" spans="1:18" x14ac:dyDescent="0.2">
      <c r="A95" s="29" t="s">
        <v>296</v>
      </c>
      <c r="B95" s="56" t="s">
        <v>547</v>
      </c>
      <c r="O95" s="47">
        <v>7</v>
      </c>
      <c r="R95" s="47">
        <v>14</v>
      </c>
    </row>
    <row r="96" spans="1:18" x14ac:dyDescent="0.2">
      <c r="A96" s="29" t="s">
        <v>304</v>
      </c>
      <c r="B96" s="56" t="s">
        <v>345</v>
      </c>
      <c r="O96" s="47">
        <v>3</v>
      </c>
      <c r="R96" s="47">
        <v>9</v>
      </c>
    </row>
    <row r="97" spans="1:18" x14ac:dyDescent="0.2">
      <c r="A97" s="29" t="s">
        <v>252</v>
      </c>
      <c r="B97" s="56" t="s">
        <v>528</v>
      </c>
      <c r="O97" s="47">
        <v>2</v>
      </c>
      <c r="R97" s="47">
        <v>7</v>
      </c>
    </row>
    <row r="98" spans="1:18" x14ac:dyDescent="0.2">
      <c r="A98" s="29" t="s">
        <v>819</v>
      </c>
      <c r="B98" s="56" t="s">
        <v>926</v>
      </c>
      <c r="O98" s="47">
        <v>1</v>
      </c>
      <c r="R98" s="47">
        <v>3</v>
      </c>
    </row>
    <row r="99" spans="1:18" x14ac:dyDescent="0.2">
      <c r="A99" s="29" t="s">
        <v>129</v>
      </c>
      <c r="B99" s="84" t="s">
        <v>344</v>
      </c>
      <c r="C99" s="54"/>
      <c r="D99" s="54"/>
      <c r="E99" s="47">
        <v>1</v>
      </c>
      <c r="G99" s="47">
        <v>1</v>
      </c>
      <c r="I99" s="54"/>
      <c r="J99" s="54"/>
      <c r="K99" s="47">
        <v>1</v>
      </c>
      <c r="L99" s="55"/>
      <c r="O99" s="47">
        <v>3</v>
      </c>
      <c r="R99" s="47">
        <v>2</v>
      </c>
    </row>
    <row r="100" spans="1:18" x14ac:dyDescent="0.2">
      <c r="A100" s="29" t="s">
        <v>487</v>
      </c>
      <c r="B100" s="84" t="s">
        <v>1200</v>
      </c>
      <c r="C100" s="54"/>
      <c r="D100" s="54"/>
      <c r="I100" s="54"/>
      <c r="J100" s="54"/>
      <c r="L100" s="55"/>
      <c r="R100" s="47">
        <v>2</v>
      </c>
    </row>
    <row r="101" spans="1:18" x14ac:dyDescent="0.2">
      <c r="A101" s="29" t="s">
        <v>184</v>
      </c>
      <c r="B101" s="84" t="s">
        <v>424</v>
      </c>
      <c r="C101" s="54"/>
      <c r="D101" s="54"/>
      <c r="I101" s="54"/>
      <c r="J101" s="54"/>
      <c r="L101" s="55"/>
      <c r="R101" s="47">
        <v>1</v>
      </c>
    </row>
    <row r="102" spans="1:18" x14ac:dyDescent="0.2">
      <c r="A102" s="29" t="s">
        <v>569</v>
      </c>
      <c r="B102" s="84" t="s">
        <v>634</v>
      </c>
      <c r="C102" s="54"/>
      <c r="D102" s="54"/>
      <c r="I102" s="54"/>
      <c r="J102" s="54"/>
      <c r="L102" s="55"/>
      <c r="R102" s="47">
        <v>4</v>
      </c>
    </row>
    <row r="103" spans="1:18" x14ac:dyDescent="0.2">
      <c r="A103" s="29" t="s">
        <v>834</v>
      </c>
      <c r="B103" s="84" t="s">
        <v>914</v>
      </c>
      <c r="C103" s="54"/>
      <c r="D103" s="54"/>
      <c r="I103" s="54"/>
      <c r="J103" s="54"/>
      <c r="L103" s="55"/>
      <c r="R103" s="47">
        <v>2</v>
      </c>
    </row>
    <row r="104" spans="1:18" x14ac:dyDescent="0.2">
      <c r="A104" s="29" t="s">
        <v>1196</v>
      </c>
      <c r="B104" s="84" t="s">
        <v>1199</v>
      </c>
      <c r="C104" s="54"/>
      <c r="D104" s="54"/>
      <c r="I104" s="54"/>
      <c r="J104" s="54"/>
      <c r="L104" s="55"/>
      <c r="R104" s="47">
        <v>1</v>
      </c>
    </row>
    <row r="105" spans="1:18" x14ac:dyDescent="0.2">
      <c r="A105" s="29" t="s">
        <v>489</v>
      </c>
      <c r="B105" s="56" t="s">
        <v>531</v>
      </c>
      <c r="O105" s="47">
        <v>2</v>
      </c>
      <c r="R105" s="47">
        <v>4</v>
      </c>
    </row>
    <row r="106" spans="1:18" x14ac:dyDescent="0.2">
      <c r="A106" s="29" t="s">
        <v>570</v>
      </c>
      <c r="B106" s="84" t="s">
        <v>633</v>
      </c>
      <c r="C106" s="54"/>
      <c r="D106" s="54"/>
      <c r="I106" s="54"/>
      <c r="J106" s="54"/>
      <c r="L106" s="55"/>
      <c r="R106" s="47">
        <v>1</v>
      </c>
    </row>
    <row r="107" spans="1:18" x14ac:dyDescent="0.2">
      <c r="A107" s="29" t="s">
        <v>282</v>
      </c>
      <c r="B107" s="56" t="s">
        <v>446</v>
      </c>
      <c r="R107" s="47">
        <v>4</v>
      </c>
    </row>
    <row r="108" spans="1:18" x14ac:dyDescent="0.2">
      <c r="A108" s="29" t="s">
        <v>1182</v>
      </c>
      <c r="B108" s="84" t="s">
        <v>1184</v>
      </c>
      <c r="C108" s="54"/>
      <c r="D108" s="54"/>
      <c r="I108" s="54"/>
      <c r="J108" s="54"/>
      <c r="L108" s="55"/>
      <c r="R108" s="47">
        <v>3</v>
      </c>
    </row>
    <row r="109" spans="1:18" x14ac:dyDescent="0.2">
      <c r="A109" s="29" t="s">
        <v>1195</v>
      </c>
      <c r="B109" s="56" t="s">
        <v>1204</v>
      </c>
      <c r="C109" s="54"/>
      <c r="D109" s="54"/>
      <c r="I109" s="54"/>
      <c r="J109" s="54"/>
      <c r="L109" s="55"/>
      <c r="R109" s="47">
        <v>1</v>
      </c>
    </row>
    <row r="110" spans="1:18" x14ac:dyDescent="0.2">
      <c r="A110" s="29" t="s">
        <v>186</v>
      </c>
      <c r="B110" s="56" t="s">
        <v>376</v>
      </c>
      <c r="O110" s="47">
        <v>4</v>
      </c>
      <c r="R110" s="47">
        <v>7</v>
      </c>
    </row>
    <row r="111" spans="1:18" x14ac:dyDescent="0.2">
      <c r="A111" s="29" t="s">
        <v>297</v>
      </c>
      <c r="B111" s="56" t="s">
        <v>519</v>
      </c>
      <c r="R111" s="47">
        <v>4</v>
      </c>
    </row>
    <row r="112" spans="1:18" x14ac:dyDescent="0.2">
      <c r="A112" s="29" t="s">
        <v>187</v>
      </c>
      <c r="B112" s="56" t="s">
        <v>375</v>
      </c>
      <c r="O112" s="47">
        <v>3</v>
      </c>
      <c r="R112" s="47">
        <v>5</v>
      </c>
    </row>
    <row r="113" spans="1:18" x14ac:dyDescent="0.2">
      <c r="A113" s="29" t="s">
        <v>254</v>
      </c>
      <c r="B113" s="56" t="s">
        <v>924</v>
      </c>
      <c r="O113" s="47">
        <v>1</v>
      </c>
    </row>
    <row r="114" spans="1:18" x14ac:dyDescent="0.2">
      <c r="A114" s="29" t="s">
        <v>157</v>
      </c>
      <c r="B114" s="56" t="s">
        <v>518</v>
      </c>
      <c r="R114" s="47">
        <v>4</v>
      </c>
    </row>
    <row r="115" spans="1:18" x14ac:dyDescent="0.2">
      <c r="A115" s="29" t="s">
        <v>573</v>
      </c>
      <c r="B115" s="56" t="s">
        <v>620</v>
      </c>
      <c r="R115" s="47">
        <v>2</v>
      </c>
    </row>
    <row r="116" spans="1:18" x14ac:dyDescent="0.2">
      <c r="A116" s="29" t="s">
        <v>218</v>
      </c>
      <c r="B116" s="56" t="s">
        <v>901</v>
      </c>
      <c r="O116" s="47">
        <v>5</v>
      </c>
      <c r="R116" s="47">
        <v>11</v>
      </c>
    </row>
    <row r="117" spans="1:18" x14ac:dyDescent="0.2">
      <c r="A117" s="29" t="s">
        <v>820</v>
      </c>
      <c r="B117" s="56" t="s">
        <v>912</v>
      </c>
      <c r="O117" s="47">
        <v>1</v>
      </c>
      <c r="R117" s="47">
        <v>3</v>
      </c>
    </row>
    <row r="118" spans="1:18" x14ac:dyDescent="0.2">
      <c r="A118" s="29" t="s">
        <v>821</v>
      </c>
      <c r="B118" s="56" t="s">
        <v>925</v>
      </c>
      <c r="O118" s="47">
        <v>1</v>
      </c>
    </row>
    <row r="119" spans="1:18" x14ac:dyDescent="0.2">
      <c r="A119" s="29" t="s">
        <v>13</v>
      </c>
      <c r="B119" s="56" t="s">
        <v>372</v>
      </c>
      <c r="C119" s="54"/>
      <c r="D119" s="54"/>
      <c r="E119" s="47">
        <v>3</v>
      </c>
      <c r="F119" s="47">
        <v>1</v>
      </c>
      <c r="H119" s="47">
        <v>1</v>
      </c>
      <c r="I119" s="54"/>
      <c r="J119" s="54"/>
      <c r="K119" s="47">
        <v>1</v>
      </c>
      <c r="L119" s="55"/>
      <c r="O119" s="47">
        <v>2</v>
      </c>
      <c r="R119" s="47">
        <v>2</v>
      </c>
    </row>
    <row r="120" spans="1:18" x14ac:dyDescent="0.2">
      <c r="A120" s="29" t="s">
        <v>670</v>
      </c>
      <c r="B120" s="56" t="s">
        <v>682</v>
      </c>
      <c r="O120" s="47">
        <v>1</v>
      </c>
    </row>
    <row r="121" spans="1:18" x14ac:dyDescent="0.2">
      <c r="A121" s="29" t="s">
        <v>190</v>
      </c>
      <c r="B121" s="56" t="s">
        <v>371</v>
      </c>
      <c r="O121" s="47">
        <v>2</v>
      </c>
      <c r="R121" s="47">
        <v>5</v>
      </c>
    </row>
    <row r="122" spans="1:18" x14ac:dyDescent="0.2">
      <c r="A122" s="29" t="s">
        <v>1194</v>
      </c>
      <c r="B122" s="56" t="s">
        <v>1201</v>
      </c>
      <c r="R122" s="47">
        <v>1</v>
      </c>
    </row>
    <row r="123" spans="1:18" x14ac:dyDescent="0.2">
      <c r="A123" s="29" t="s">
        <v>577</v>
      </c>
      <c r="B123" s="56" t="s">
        <v>720</v>
      </c>
      <c r="R123" s="47">
        <v>1</v>
      </c>
    </row>
    <row r="124" spans="1:18" x14ac:dyDescent="0.2">
      <c r="A124" s="29" t="s">
        <v>158</v>
      </c>
      <c r="B124" s="56" t="s">
        <v>370</v>
      </c>
      <c r="R124" s="47">
        <v>2</v>
      </c>
    </row>
    <row r="125" spans="1:18" x14ac:dyDescent="0.2">
      <c r="A125" s="29" t="s">
        <v>159</v>
      </c>
      <c r="B125" s="56" t="s">
        <v>913</v>
      </c>
      <c r="C125" s="54"/>
      <c r="D125" s="54"/>
      <c r="I125" s="54"/>
      <c r="J125" s="54"/>
      <c r="K125" s="47">
        <v>1</v>
      </c>
      <c r="L125" s="55"/>
      <c r="R125" s="47">
        <v>2</v>
      </c>
    </row>
    <row r="126" spans="1:18" x14ac:dyDescent="0.2">
      <c r="A126" s="29" t="s">
        <v>283</v>
      </c>
      <c r="B126" s="56" t="s">
        <v>369</v>
      </c>
      <c r="C126" s="54"/>
      <c r="D126" s="54"/>
      <c r="I126" s="54"/>
      <c r="J126" s="54"/>
      <c r="L126" s="55"/>
      <c r="R126" s="47">
        <v>1</v>
      </c>
    </row>
    <row r="127" spans="1:18" x14ac:dyDescent="0.2">
      <c r="A127" s="29" t="s">
        <v>396</v>
      </c>
      <c r="B127" s="56" t="s">
        <v>367</v>
      </c>
      <c r="C127" s="54"/>
      <c r="D127" s="54"/>
      <c r="I127" s="54"/>
      <c r="J127" s="54"/>
      <c r="K127" s="47">
        <v>9</v>
      </c>
      <c r="L127" s="55"/>
      <c r="O127" s="47">
        <v>4</v>
      </c>
      <c r="R127" s="47">
        <v>10</v>
      </c>
    </row>
    <row r="128" spans="1:18" x14ac:dyDescent="0.2">
      <c r="A128" s="29" t="s">
        <v>192</v>
      </c>
      <c r="B128" s="56" t="s">
        <v>366</v>
      </c>
      <c r="C128" s="54"/>
      <c r="D128" s="54"/>
      <c r="I128" s="54"/>
      <c r="J128" s="54"/>
      <c r="L128" s="55"/>
      <c r="R128" s="47">
        <v>1</v>
      </c>
    </row>
    <row r="129" spans="1:18" x14ac:dyDescent="0.2">
      <c r="A129" s="29" t="s">
        <v>219</v>
      </c>
      <c r="B129" s="56" t="s">
        <v>427</v>
      </c>
      <c r="C129" s="54"/>
      <c r="D129" s="54"/>
      <c r="I129" s="54"/>
      <c r="J129" s="54"/>
      <c r="L129" s="55"/>
      <c r="R129" s="47">
        <v>1</v>
      </c>
    </row>
    <row r="130" spans="1:18" x14ac:dyDescent="0.2">
      <c r="A130" s="29" t="s">
        <v>298</v>
      </c>
      <c r="B130" s="56" t="s">
        <v>701</v>
      </c>
      <c r="C130" s="54"/>
      <c r="D130" s="54"/>
      <c r="I130" s="54"/>
      <c r="J130" s="54"/>
      <c r="L130" s="55"/>
      <c r="R130" s="47">
        <v>1</v>
      </c>
    </row>
    <row r="131" spans="1:18" x14ac:dyDescent="0.2">
      <c r="A131" s="29" t="s">
        <v>689</v>
      </c>
      <c r="B131" s="56" t="s">
        <v>702</v>
      </c>
      <c r="C131" s="54"/>
      <c r="D131" s="54"/>
      <c r="I131" s="54"/>
      <c r="J131" s="54"/>
      <c r="L131" s="55"/>
      <c r="Q131" s="47">
        <v>1</v>
      </c>
      <c r="R131" s="47">
        <v>3</v>
      </c>
    </row>
    <row r="132" spans="1:18" x14ac:dyDescent="0.2">
      <c r="A132" s="29" t="s">
        <v>161</v>
      </c>
      <c r="B132" s="56" t="s">
        <v>365</v>
      </c>
      <c r="C132" s="54"/>
      <c r="D132" s="54"/>
      <c r="I132" s="54"/>
      <c r="J132" s="54"/>
      <c r="L132" s="55"/>
      <c r="O132" s="47">
        <v>1</v>
      </c>
      <c r="R132" s="47">
        <v>1</v>
      </c>
    </row>
    <row r="133" spans="1:18" x14ac:dyDescent="0.2">
      <c r="A133" s="29" t="s">
        <v>579</v>
      </c>
      <c r="B133" s="56" t="s">
        <v>619</v>
      </c>
      <c r="R133" s="47">
        <v>1</v>
      </c>
    </row>
    <row r="134" spans="1:18" x14ac:dyDescent="0.2">
      <c r="A134" s="29" t="s">
        <v>306</v>
      </c>
      <c r="B134" s="56" t="s">
        <v>512</v>
      </c>
      <c r="R134" s="47">
        <v>1</v>
      </c>
    </row>
    <row r="135" spans="1:18" x14ac:dyDescent="0.2">
      <c r="A135" s="29" t="s">
        <v>257</v>
      </c>
      <c r="B135" s="56" t="s">
        <v>661</v>
      </c>
      <c r="R135" s="47">
        <v>3</v>
      </c>
    </row>
    <row r="136" spans="1:18" x14ac:dyDescent="0.2">
      <c r="A136" s="29" t="s">
        <v>193</v>
      </c>
      <c r="B136" s="56" t="s">
        <v>364</v>
      </c>
      <c r="R136" s="47">
        <v>2</v>
      </c>
    </row>
    <row r="137" spans="1:18" x14ac:dyDescent="0.2">
      <c r="A137" s="29" t="s">
        <v>194</v>
      </c>
      <c r="B137" s="56" t="s">
        <v>703</v>
      </c>
      <c r="C137" s="54"/>
      <c r="D137" s="54"/>
      <c r="I137" s="54"/>
      <c r="J137" s="54"/>
      <c r="L137" s="55"/>
      <c r="O137" s="47">
        <v>1</v>
      </c>
      <c r="R137" s="47">
        <v>1</v>
      </c>
    </row>
    <row r="138" spans="1:18" x14ac:dyDescent="0.2">
      <c r="A138" s="29" t="s">
        <v>258</v>
      </c>
      <c r="B138" s="56" t="s">
        <v>461</v>
      </c>
      <c r="C138" s="54"/>
      <c r="D138" s="54"/>
      <c r="I138" s="54"/>
      <c r="J138" s="54"/>
      <c r="L138" s="55"/>
      <c r="O138" s="47">
        <v>2</v>
      </c>
      <c r="R138" s="47">
        <v>1</v>
      </c>
    </row>
    <row r="139" spans="1:18" x14ac:dyDescent="0.2">
      <c r="A139" s="29" t="s">
        <v>581</v>
      </c>
      <c r="B139" s="56" t="s">
        <v>639</v>
      </c>
      <c r="C139" s="54"/>
      <c r="D139" s="54"/>
      <c r="I139" s="54"/>
      <c r="J139" s="54"/>
      <c r="L139" s="55"/>
      <c r="O139" s="47">
        <v>1</v>
      </c>
      <c r="R139" s="47">
        <v>2</v>
      </c>
    </row>
    <row r="140" spans="1:18" x14ac:dyDescent="0.2">
      <c r="A140" s="29" t="s">
        <v>474</v>
      </c>
      <c r="B140" s="56" t="s">
        <v>537</v>
      </c>
      <c r="C140" s="54"/>
      <c r="D140" s="54"/>
      <c r="I140" s="54"/>
      <c r="J140" s="54"/>
      <c r="L140" s="55"/>
      <c r="O140" s="47">
        <v>2</v>
      </c>
      <c r="R140" s="47">
        <v>3</v>
      </c>
    </row>
    <row r="141" spans="1:18" x14ac:dyDescent="0.2">
      <c r="A141" s="29" t="s">
        <v>465</v>
      </c>
      <c r="B141" s="56" t="s">
        <v>460</v>
      </c>
      <c r="O141" s="47">
        <v>1</v>
      </c>
      <c r="R141" s="47">
        <v>2</v>
      </c>
    </row>
    <row r="142" spans="1:18" x14ac:dyDescent="0.2">
      <c r="A142" s="29" t="s">
        <v>299</v>
      </c>
      <c r="B142" s="56" t="s">
        <v>459</v>
      </c>
      <c r="R142" s="47">
        <v>3</v>
      </c>
    </row>
    <row r="143" spans="1:18" x14ac:dyDescent="0.2">
      <c r="A143" s="29" t="s">
        <v>109</v>
      </c>
      <c r="B143" s="56" t="s">
        <v>362</v>
      </c>
      <c r="C143" s="54"/>
      <c r="D143" s="54"/>
      <c r="E143" s="47">
        <v>7</v>
      </c>
      <c r="F143" s="47">
        <v>2</v>
      </c>
      <c r="G143" s="47">
        <v>5</v>
      </c>
      <c r="H143" s="47">
        <v>4</v>
      </c>
      <c r="I143" s="54"/>
      <c r="J143" s="54"/>
      <c r="K143" s="47">
        <v>12</v>
      </c>
      <c r="L143" s="55"/>
      <c r="N143" s="47">
        <v>2</v>
      </c>
      <c r="O143" s="47">
        <v>11</v>
      </c>
      <c r="Q143" s="47">
        <v>2</v>
      </c>
      <c r="R143" s="47">
        <v>13</v>
      </c>
    </row>
    <row r="144" spans="1:18" x14ac:dyDescent="0.2">
      <c r="A144" s="29" t="s">
        <v>195</v>
      </c>
      <c r="B144" s="56" t="s">
        <v>361</v>
      </c>
      <c r="C144" s="54"/>
      <c r="D144" s="54"/>
      <c r="I144" s="54"/>
      <c r="J144" s="54"/>
      <c r="K144" s="47">
        <v>1</v>
      </c>
      <c r="L144" s="55"/>
      <c r="O144" s="47">
        <v>2</v>
      </c>
      <c r="R144" s="47">
        <v>6</v>
      </c>
    </row>
    <row r="145" spans="1:18" x14ac:dyDescent="0.2">
      <c r="A145" s="29" t="s">
        <v>196</v>
      </c>
      <c r="B145" s="56" t="s">
        <v>360</v>
      </c>
      <c r="O145" s="47">
        <v>2</v>
      </c>
      <c r="R145" s="47">
        <v>5</v>
      </c>
    </row>
    <row r="146" spans="1:18" x14ac:dyDescent="0.2">
      <c r="A146" s="29" t="s">
        <v>197</v>
      </c>
      <c r="B146" s="56" t="s">
        <v>698</v>
      </c>
      <c r="O146" s="47">
        <v>1</v>
      </c>
      <c r="R146" s="47">
        <v>2</v>
      </c>
    </row>
    <row r="147" spans="1:18" x14ac:dyDescent="0.2">
      <c r="A147" s="29" t="s">
        <v>498</v>
      </c>
      <c r="B147" s="56" t="s">
        <v>510</v>
      </c>
      <c r="R147" s="47">
        <v>1</v>
      </c>
    </row>
    <row r="148" spans="1:18" x14ac:dyDescent="0.2">
      <c r="A148" s="29" t="s">
        <v>1083</v>
      </c>
      <c r="B148" s="56" t="s">
        <v>1202</v>
      </c>
      <c r="R148" s="47">
        <v>4</v>
      </c>
    </row>
    <row r="149" spans="1:18" x14ac:dyDescent="0.2">
      <c r="A149" s="29" t="s">
        <v>164</v>
      </c>
      <c r="B149" s="56" t="s">
        <v>457</v>
      </c>
      <c r="Q149" s="47">
        <v>1</v>
      </c>
      <c r="R149" s="47">
        <v>4</v>
      </c>
    </row>
    <row r="150" spans="1:18" x14ac:dyDescent="0.2">
      <c r="A150" s="29" t="s">
        <v>198</v>
      </c>
      <c r="B150" s="56" t="s">
        <v>508</v>
      </c>
      <c r="R150" s="47">
        <v>5</v>
      </c>
    </row>
    <row r="151" spans="1:18" x14ac:dyDescent="0.2">
      <c r="A151" s="29" t="s">
        <v>220</v>
      </c>
      <c r="B151" s="56" t="s">
        <v>428</v>
      </c>
      <c r="O151" s="47">
        <v>1</v>
      </c>
      <c r="R151" s="47">
        <v>1</v>
      </c>
    </row>
    <row r="152" spans="1:18" x14ac:dyDescent="0.2">
      <c r="A152" s="29" t="s">
        <v>466</v>
      </c>
      <c r="B152" s="56" t="s">
        <v>923</v>
      </c>
      <c r="C152" s="54"/>
      <c r="D152" s="54"/>
      <c r="I152" s="54"/>
      <c r="J152" s="54"/>
      <c r="K152" s="47">
        <v>1</v>
      </c>
      <c r="L152" s="55"/>
    </row>
    <row r="153" spans="1:18" x14ac:dyDescent="0.2">
      <c r="A153" s="29" t="s">
        <v>411</v>
      </c>
      <c r="B153" s="56" t="s">
        <v>429</v>
      </c>
      <c r="C153" s="54"/>
      <c r="D153" s="54"/>
      <c r="I153" s="54"/>
      <c r="J153" s="54"/>
      <c r="L153" s="55"/>
      <c r="R153" s="47">
        <v>1</v>
      </c>
    </row>
    <row r="154" spans="1:18" x14ac:dyDescent="0.2">
      <c r="A154" s="29" t="s">
        <v>586</v>
      </c>
      <c r="B154" s="56" t="s">
        <v>618</v>
      </c>
      <c r="C154" s="54"/>
      <c r="D154" s="54"/>
      <c r="I154" s="54"/>
      <c r="J154" s="54"/>
      <c r="K154" s="47">
        <v>3</v>
      </c>
      <c r="L154" s="55"/>
      <c r="O154" s="47">
        <v>2</v>
      </c>
      <c r="R154" s="47">
        <v>1</v>
      </c>
    </row>
    <row r="155" spans="1:18" x14ac:dyDescent="0.2">
      <c r="A155" s="29" t="s">
        <v>587</v>
      </c>
      <c r="B155" s="56" t="s">
        <v>641</v>
      </c>
      <c r="C155" s="54"/>
      <c r="D155" s="54"/>
      <c r="I155" s="54"/>
      <c r="J155" s="54"/>
      <c r="L155" s="55"/>
      <c r="R155" s="47">
        <v>1</v>
      </c>
    </row>
    <row r="156" spans="1:18" x14ac:dyDescent="0.2">
      <c r="A156" s="29" t="s">
        <v>260</v>
      </c>
      <c r="B156" s="56" t="s">
        <v>507</v>
      </c>
      <c r="C156" s="54"/>
      <c r="D156" s="54"/>
      <c r="I156" s="54"/>
      <c r="J156" s="54"/>
      <c r="L156" s="55"/>
      <c r="R156" s="47">
        <v>2</v>
      </c>
    </row>
    <row r="157" spans="1:18" x14ac:dyDescent="0.2">
      <c r="A157" s="29" t="s">
        <v>588</v>
      </c>
      <c r="B157" s="56" t="s">
        <v>680</v>
      </c>
      <c r="C157" s="54"/>
      <c r="D157" s="54"/>
      <c r="I157" s="54"/>
      <c r="J157" s="54"/>
      <c r="L157" s="55"/>
      <c r="R157" s="47">
        <v>5</v>
      </c>
    </row>
    <row r="158" spans="1:18" x14ac:dyDescent="0.2">
      <c r="A158" s="29" t="s">
        <v>1068</v>
      </c>
      <c r="B158" s="56" t="s">
        <v>770</v>
      </c>
      <c r="C158" s="54"/>
      <c r="D158" s="54"/>
      <c r="I158" s="54"/>
      <c r="J158" s="54"/>
      <c r="L158" s="55"/>
      <c r="R158" s="47">
        <v>1</v>
      </c>
    </row>
    <row r="159" spans="1:18" x14ac:dyDescent="0.2">
      <c r="A159" s="29" t="s">
        <v>591</v>
      </c>
      <c r="B159" s="56" t="s">
        <v>611</v>
      </c>
      <c r="C159" s="54"/>
      <c r="D159" s="54"/>
      <c r="I159" s="54"/>
      <c r="J159" s="54"/>
      <c r="L159" s="55"/>
      <c r="R159" s="47">
        <v>2</v>
      </c>
    </row>
    <row r="160" spans="1:18" x14ac:dyDescent="0.2">
      <c r="A160" s="29" t="s">
        <v>431</v>
      </c>
      <c r="B160" s="56" t="s">
        <v>432</v>
      </c>
      <c r="C160" s="54"/>
      <c r="D160" s="54"/>
      <c r="I160" s="54"/>
      <c r="J160" s="54"/>
      <c r="L160" s="55"/>
      <c r="R160" s="47">
        <v>1</v>
      </c>
    </row>
    <row r="161" spans="1:18" x14ac:dyDescent="0.2">
      <c r="A161" s="29" t="s">
        <v>200</v>
      </c>
      <c r="B161" s="56" t="s">
        <v>735</v>
      </c>
      <c r="C161" s="54"/>
      <c r="D161" s="54"/>
      <c r="I161" s="54"/>
      <c r="J161" s="54"/>
      <c r="L161" s="55"/>
      <c r="R161" s="47">
        <v>5</v>
      </c>
    </row>
    <row r="162" spans="1:18" x14ac:dyDescent="0.2">
      <c r="A162" s="29" t="s">
        <v>201</v>
      </c>
      <c r="B162" s="56" t="s">
        <v>358</v>
      </c>
      <c r="C162" s="54"/>
      <c r="D162" s="54"/>
      <c r="I162" s="54"/>
      <c r="J162" s="54"/>
      <c r="K162" s="47">
        <v>5</v>
      </c>
      <c r="L162" s="55"/>
      <c r="O162" s="47">
        <v>1</v>
      </c>
      <c r="R162" s="47">
        <v>2</v>
      </c>
    </row>
    <row r="163" spans="1:18" x14ac:dyDescent="0.2">
      <c r="A163" s="29" t="s">
        <v>308</v>
      </c>
      <c r="B163" s="56" t="s">
        <v>506</v>
      </c>
      <c r="O163" s="47">
        <v>1</v>
      </c>
      <c r="R163" s="47">
        <v>5</v>
      </c>
    </row>
    <row r="164" spans="1:18" x14ac:dyDescent="0.2">
      <c r="A164" s="29" t="s">
        <v>593</v>
      </c>
      <c r="B164" s="56" t="s">
        <v>613</v>
      </c>
      <c r="O164" s="47">
        <v>1</v>
      </c>
      <c r="R164" s="47">
        <v>2</v>
      </c>
    </row>
    <row r="165" spans="1:18" x14ac:dyDescent="0.2">
      <c r="A165" s="29" t="s">
        <v>261</v>
      </c>
      <c r="B165" s="56" t="s">
        <v>660</v>
      </c>
      <c r="O165" s="47">
        <v>1</v>
      </c>
      <c r="R165" s="47">
        <v>1</v>
      </c>
    </row>
    <row r="166" spans="1:18" x14ac:dyDescent="0.2">
      <c r="A166" s="29" t="s">
        <v>822</v>
      </c>
      <c r="B166" s="56" t="s">
        <v>848</v>
      </c>
      <c r="O166" s="47">
        <v>1</v>
      </c>
    </row>
    <row r="167" spans="1:18" x14ac:dyDescent="0.2">
      <c r="A167" s="29" t="s">
        <v>312</v>
      </c>
      <c r="B167" s="56" t="s">
        <v>394</v>
      </c>
      <c r="O167" s="47">
        <v>3</v>
      </c>
      <c r="R167" s="47">
        <v>1</v>
      </c>
    </row>
    <row r="168" spans="1:18" x14ac:dyDescent="0.2">
      <c r="A168" s="29" t="s">
        <v>167</v>
      </c>
      <c r="B168" s="56" t="s">
        <v>393</v>
      </c>
      <c r="C168" s="54"/>
      <c r="D168" s="54"/>
      <c r="F168" s="47">
        <v>1</v>
      </c>
      <c r="I168" s="54"/>
      <c r="J168" s="54"/>
      <c r="K168" s="47">
        <v>7</v>
      </c>
      <c r="L168" s="55"/>
      <c r="O168" s="47">
        <v>6</v>
      </c>
      <c r="R168" s="47">
        <v>16</v>
      </c>
    </row>
    <row r="169" spans="1:18" x14ac:dyDescent="0.2">
      <c r="A169" s="29" t="s">
        <v>202</v>
      </c>
      <c r="B169" s="56" t="s">
        <v>392</v>
      </c>
      <c r="O169" s="47">
        <v>3</v>
      </c>
      <c r="R169" s="47">
        <v>12</v>
      </c>
    </row>
    <row r="170" spans="1:18" x14ac:dyDescent="0.2">
      <c r="A170" s="29" t="s">
        <v>1193</v>
      </c>
      <c r="B170" s="56" t="s">
        <v>1203</v>
      </c>
      <c r="R170" s="47">
        <v>2</v>
      </c>
    </row>
    <row r="171" spans="1:18" x14ac:dyDescent="0.2">
      <c r="A171" s="29" t="s">
        <v>300</v>
      </c>
      <c r="B171" s="56" t="s">
        <v>503</v>
      </c>
      <c r="R171" s="47">
        <v>3</v>
      </c>
    </row>
    <row r="172" spans="1:18" x14ac:dyDescent="0.2">
      <c r="A172" s="29" t="s">
        <v>467</v>
      </c>
      <c r="B172" s="56" t="s">
        <v>909</v>
      </c>
      <c r="C172" s="54"/>
      <c r="D172" s="54"/>
      <c r="I172" s="54"/>
      <c r="J172" s="54"/>
      <c r="K172" s="47">
        <v>2</v>
      </c>
      <c r="L172" s="55"/>
      <c r="O172" s="47">
        <v>3</v>
      </c>
      <c r="R172" s="47">
        <v>5</v>
      </c>
    </row>
    <row r="173" spans="1:18" x14ac:dyDescent="0.2">
      <c r="A173" s="29" t="s">
        <v>169</v>
      </c>
      <c r="B173" s="56" t="s">
        <v>390</v>
      </c>
      <c r="O173" s="47">
        <v>7</v>
      </c>
      <c r="R173" s="47">
        <v>13</v>
      </c>
    </row>
    <row r="174" spans="1:18" x14ac:dyDescent="0.2">
      <c r="A174" s="29" t="s">
        <v>597</v>
      </c>
      <c r="B174" s="56" t="s">
        <v>606</v>
      </c>
      <c r="R174" s="47">
        <v>1</v>
      </c>
    </row>
    <row r="175" spans="1:18" x14ac:dyDescent="0.2">
      <c r="A175" s="29" t="s">
        <v>206</v>
      </c>
      <c r="B175" s="56" t="s">
        <v>502</v>
      </c>
      <c r="O175" s="47">
        <v>1</v>
      </c>
      <c r="R175" s="47">
        <v>4</v>
      </c>
    </row>
    <row r="176" spans="1:18" x14ac:dyDescent="0.2">
      <c r="A176" s="29" t="s">
        <v>221</v>
      </c>
      <c r="B176" s="56" t="s">
        <v>694</v>
      </c>
      <c r="R176" s="47">
        <v>2</v>
      </c>
    </row>
    <row r="177" spans="1:18" x14ac:dyDescent="0.2">
      <c r="A177" s="29" t="s">
        <v>170</v>
      </c>
      <c r="B177" s="56" t="s">
        <v>435</v>
      </c>
      <c r="O177" s="47">
        <v>3</v>
      </c>
      <c r="R177" s="47">
        <v>8</v>
      </c>
    </row>
    <row r="178" spans="1:18" x14ac:dyDescent="0.2">
      <c r="A178" s="29" t="s">
        <v>275</v>
      </c>
      <c r="B178" s="56" t="s">
        <v>436</v>
      </c>
      <c r="O178" s="47">
        <v>1</v>
      </c>
      <c r="R178" s="47">
        <v>2</v>
      </c>
    </row>
    <row r="179" spans="1:18" x14ac:dyDescent="0.2">
      <c r="A179" s="29" t="s">
        <v>823</v>
      </c>
      <c r="B179" s="56" t="s">
        <v>922</v>
      </c>
      <c r="O179" s="47">
        <v>1</v>
      </c>
      <c r="R179" s="47">
        <v>1</v>
      </c>
    </row>
    <row r="180" spans="1:18" x14ac:dyDescent="0.2">
      <c r="A180" s="29" t="s">
        <v>262</v>
      </c>
      <c r="B180" s="56" t="s">
        <v>389</v>
      </c>
      <c r="O180" s="47">
        <v>1</v>
      </c>
      <c r="R180" s="47">
        <v>3</v>
      </c>
    </row>
    <row r="181" spans="1:18" x14ac:dyDescent="0.2">
      <c r="A181" s="29" t="s">
        <v>601</v>
      </c>
      <c r="B181" s="56" t="s">
        <v>602</v>
      </c>
      <c r="R181" s="47">
        <v>1</v>
      </c>
    </row>
    <row r="183" spans="1:18" x14ac:dyDescent="0.2">
      <c r="A183" s="29" t="s">
        <v>55</v>
      </c>
      <c r="B183" s="56" t="s">
        <v>388</v>
      </c>
      <c r="R183" s="47">
        <v>5</v>
      </c>
    </row>
    <row r="184" spans="1:18" x14ac:dyDescent="0.2">
      <c r="A184" s="29" t="s">
        <v>1197</v>
      </c>
      <c r="B184" s="56" t="s">
        <v>1205</v>
      </c>
      <c r="R184" s="47">
        <v>1</v>
      </c>
    </row>
    <row r="185" spans="1:18" x14ac:dyDescent="0.2">
      <c r="A185" s="83" t="s">
        <v>277</v>
      </c>
      <c r="B185" s="84" t="s">
        <v>654</v>
      </c>
      <c r="C185" s="54"/>
      <c r="D185" s="54"/>
      <c r="E185" s="78"/>
      <c r="F185" s="78"/>
      <c r="G185" s="78"/>
      <c r="H185" s="78"/>
      <c r="I185" s="54"/>
      <c r="J185" s="54"/>
      <c r="L185" s="55"/>
      <c r="O185" s="47">
        <v>1</v>
      </c>
    </row>
    <row r="186" spans="1:18" x14ac:dyDescent="0.2">
      <c r="A186" s="83" t="s">
        <v>667</v>
      </c>
      <c r="B186" s="84" t="s">
        <v>674</v>
      </c>
      <c r="C186" s="54"/>
      <c r="D186" s="54"/>
      <c r="E186" s="78"/>
      <c r="F186" s="78"/>
      <c r="G186" s="78"/>
      <c r="H186" s="78"/>
      <c r="I186" s="54"/>
      <c r="J186" s="54"/>
      <c r="L186" s="55"/>
      <c r="R186" s="47">
        <v>1</v>
      </c>
    </row>
    <row r="187" spans="1:18" x14ac:dyDescent="0.2">
      <c r="A187" s="83" t="s">
        <v>1017</v>
      </c>
      <c r="B187" s="84" t="s">
        <v>1092</v>
      </c>
      <c r="C187" s="54"/>
      <c r="D187" s="54"/>
      <c r="E187" s="78"/>
      <c r="F187" s="78"/>
      <c r="G187" s="78"/>
      <c r="H187" s="78"/>
      <c r="I187" s="54"/>
      <c r="J187" s="54"/>
      <c r="L187" s="55"/>
      <c r="R187" s="47">
        <v>2</v>
      </c>
    </row>
    <row r="188" spans="1:18" x14ac:dyDescent="0.2">
      <c r="A188" s="83" t="s">
        <v>558</v>
      </c>
      <c r="B188" s="84" t="s">
        <v>650</v>
      </c>
      <c r="C188" s="54"/>
      <c r="D188" s="54"/>
      <c r="E188" s="78"/>
      <c r="F188" s="78"/>
      <c r="G188" s="78"/>
      <c r="H188" s="78"/>
      <c r="I188" s="54"/>
      <c r="J188" s="54"/>
      <c r="L188" s="55"/>
      <c r="R188" s="47">
        <v>2</v>
      </c>
    </row>
    <row r="189" spans="1:18" x14ac:dyDescent="0.2">
      <c r="A189" s="83" t="s">
        <v>150</v>
      </c>
      <c r="B189" s="84" t="s">
        <v>386</v>
      </c>
      <c r="C189" s="54"/>
      <c r="D189" s="54"/>
      <c r="E189" s="78"/>
      <c r="F189" s="78">
        <v>1</v>
      </c>
      <c r="G189" s="78">
        <v>1</v>
      </c>
      <c r="H189" s="78">
        <v>1</v>
      </c>
      <c r="I189" s="54"/>
      <c r="J189" s="54"/>
      <c r="K189" s="47">
        <v>2</v>
      </c>
      <c r="L189" s="55"/>
      <c r="O189" s="47">
        <v>4</v>
      </c>
      <c r="R189" s="47">
        <v>2</v>
      </c>
    </row>
    <row r="190" spans="1:18" x14ac:dyDescent="0.2">
      <c r="A190" s="83" t="s">
        <v>981</v>
      </c>
      <c r="B190" s="84" t="s">
        <v>942</v>
      </c>
      <c r="C190" s="54"/>
      <c r="D190" s="54"/>
      <c r="E190" s="78"/>
      <c r="F190" s="78"/>
      <c r="G190" s="78"/>
      <c r="H190" s="78"/>
      <c r="I190" s="54"/>
      <c r="J190" s="54"/>
      <c r="L190" s="55"/>
      <c r="R190" s="47">
        <v>4</v>
      </c>
    </row>
    <row r="191" spans="1:18" x14ac:dyDescent="0.2">
      <c r="A191" s="83" t="s">
        <v>48</v>
      </c>
      <c r="B191" s="84" t="s">
        <v>387</v>
      </c>
      <c r="C191" s="54"/>
      <c r="D191" s="54"/>
      <c r="E191" s="78"/>
      <c r="F191" s="78"/>
      <c r="G191" s="78"/>
      <c r="H191" s="78"/>
      <c r="I191" s="54"/>
      <c r="J191" s="54"/>
      <c r="K191" s="47">
        <v>3</v>
      </c>
      <c r="L191" s="55"/>
      <c r="O191" s="47">
        <v>6</v>
      </c>
      <c r="R191" s="47">
        <v>3</v>
      </c>
    </row>
    <row r="192" spans="1:18" x14ac:dyDescent="0.2">
      <c r="A192" s="83" t="s">
        <v>564</v>
      </c>
      <c r="B192" s="84" t="s">
        <v>543</v>
      </c>
      <c r="C192" s="54"/>
      <c r="D192" s="54"/>
      <c r="E192" s="78"/>
      <c r="F192" s="78"/>
      <c r="G192" s="78"/>
      <c r="H192" s="78"/>
      <c r="I192" s="54"/>
      <c r="J192" s="54"/>
      <c r="L192" s="55"/>
      <c r="R192" s="47">
        <v>1</v>
      </c>
    </row>
    <row r="193" spans="1:18" x14ac:dyDescent="0.2">
      <c r="A193" s="83" t="s">
        <v>484</v>
      </c>
      <c r="B193" s="84" t="s">
        <v>523</v>
      </c>
      <c r="C193" s="54"/>
      <c r="D193" s="54"/>
      <c r="E193" s="78"/>
      <c r="F193" s="78"/>
      <c r="G193" s="78"/>
      <c r="H193" s="78"/>
      <c r="I193" s="54"/>
      <c r="J193" s="54"/>
      <c r="L193" s="55"/>
      <c r="O193" s="47">
        <v>1</v>
      </c>
      <c r="R193" s="47">
        <v>1</v>
      </c>
    </row>
    <row r="194" spans="1:18" x14ac:dyDescent="0.2">
      <c r="A194" s="83" t="s">
        <v>223</v>
      </c>
      <c r="B194" s="84" t="s">
        <v>645</v>
      </c>
      <c r="C194" s="54"/>
      <c r="D194" s="54"/>
      <c r="E194" s="78"/>
      <c r="F194" s="78"/>
      <c r="G194" s="78"/>
      <c r="H194" s="78"/>
      <c r="I194" s="54"/>
      <c r="J194" s="54"/>
      <c r="L194" s="55"/>
      <c r="O194" s="47">
        <v>1</v>
      </c>
    </row>
    <row r="195" spans="1:18" x14ac:dyDescent="0.2">
      <c r="A195" s="83" t="s">
        <v>842</v>
      </c>
      <c r="B195" s="84" t="s">
        <v>921</v>
      </c>
      <c r="C195" s="54"/>
      <c r="D195" s="54"/>
      <c r="E195" s="78"/>
      <c r="F195" s="78"/>
      <c r="G195" s="78"/>
      <c r="H195" s="78"/>
      <c r="I195" s="54"/>
      <c r="J195" s="54"/>
      <c r="L195" s="55"/>
      <c r="R195" s="47">
        <v>4</v>
      </c>
    </row>
    <row r="196" spans="1:18" x14ac:dyDescent="0.2">
      <c r="A196" s="83" t="s">
        <v>985</v>
      </c>
      <c r="B196" s="84" t="s">
        <v>990</v>
      </c>
      <c r="C196" s="54"/>
      <c r="D196" s="54"/>
      <c r="E196" s="78"/>
      <c r="F196" s="78"/>
      <c r="G196" s="78"/>
      <c r="H196" s="78"/>
      <c r="I196" s="54"/>
      <c r="J196" s="54"/>
      <c r="L196" s="55"/>
      <c r="R196" s="47">
        <v>1</v>
      </c>
    </row>
    <row r="197" spans="1:18" x14ac:dyDescent="0.2">
      <c r="A197" s="83" t="s">
        <v>494</v>
      </c>
      <c r="B197" s="56" t="s">
        <v>516</v>
      </c>
      <c r="C197" s="54"/>
      <c r="D197" s="54"/>
      <c r="E197" s="78"/>
      <c r="F197" s="78"/>
      <c r="G197" s="78"/>
      <c r="H197" s="78"/>
      <c r="I197" s="54"/>
      <c r="J197" s="54"/>
      <c r="L197" s="55"/>
      <c r="O197" s="47">
        <v>1</v>
      </c>
    </row>
    <row r="198" spans="1:18" x14ac:dyDescent="0.2">
      <c r="A198" s="83" t="s">
        <v>50</v>
      </c>
      <c r="B198" s="84" t="s">
        <v>51</v>
      </c>
      <c r="C198" s="54"/>
      <c r="D198" s="54"/>
      <c r="E198" s="78"/>
      <c r="F198" s="78"/>
      <c r="G198" s="78"/>
      <c r="H198" s="78"/>
      <c r="I198" s="54"/>
      <c r="J198" s="54"/>
      <c r="K198" s="47">
        <v>4</v>
      </c>
      <c r="L198" s="55"/>
      <c r="N198" s="47">
        <v>1</v>
      </c>
      <c r="O198" s="47">
        <v>7</v>
      </c>
      <c r="R198" s="47">
        <v>1</v>
      </c>
    </row>
    <row r="199" spans="1:18" x14ac:dyDescent="0.2">
      <c r="A199" s="83" t="s">
        <v>263</v>
      </c>
      <c r="B199" s="84" t="s">
        <v>496</v>
      </c>
      <c r="C199" s="54"/>
      <c r="D199" s="54"/>
      <c r="E199" s="78"/>
      <c r="F199" s="78"/>
      <c r="G199" s="78"/>
      <c r="H199" s="78"/>
      <c r="I199" s="54"/>
      <c r="J199" s="54"/>
      <c r="L199" s="55"/>
      <c r="O199" s="47">
        <v>2</v>
      </c>
    </row>
    <row r="200" spans="1:18" x14ac:dyDescent="0.2">
      <c r="A200" s="83" t="s">
        <v>52</v>
      </c>
      <c r="B200" s="84" t="s">
        <v>383</v>
      </c>
      <c r="C200" s="54"/>
      <c r="D200" s="54"/>
      <c r="E200" s="78"/>
      <c r="F200" s="78"/>
      <c r="G200" s="78"/>
      <c r="H200" s="78"/>
      <c r="I200" s="54"/>
      <c r="J200" s="54"/>
      <c r="L200" s="55"/>
      <c r="R200" s="47">
        <v>2</v>
      </c>
    </row>
    <row r="201" spans="1:18" x14ac:dyDescent="0.2">
      <c r="A201" s="83" t="s">
        <v>53</v>
      </c>
      <c r="B201" s="84" t="s">
        <v>464</v>
      </c>
      <c r="C201" s="54"/>
      <c r="D201" s="54"/>
      <c r="E201" s="78"/>
      <c r="F201" s="78"/>
      <c r="G201" s="78"/>
      <c r="H201" s="78"/>
      <c r="I201" s="54"/>
      <c r="J201" s="54"/>
      <c r="L201" s="55"/>
      <c r="O201" s="47">
        <v>2</v>
      </c>
      <c r="R201" s="47">
        <v>2</v>
      </c>
    </row>
    <row r="202" spans="1:18" x14ac:dyDescent="0.2">
      <c r="A202" s="83" t="s">
        <v>501</v>
      </c>
      <c r="B202" s="84" t="s">
        <v>511</v>
      </c>
      <c r="C202" s="54"/>
      <c r="D202" s="54"/>
      <c r="E202" s="78"/>
      <c r="F202" s="78"/>
      <c r="G202" s="78"/>
      <c r="H202" s="78"/>
      <c r="I202" s="54"/>
      <c r="J202" s="54"/>
      <c r="L202" s="55"/>
      <c r="O202" s="47">
        <v>4</v>
      </c>
      <c r="R202" s="47">
        <v>1</v>
      </c>
    </row>
    <row r="203" spans="1:18" x14ac:dyDescent="0.2">
      <c r="A203" s="83" t="s">
        <v>172</v>
      </c>
      <c r="B203" s="84" t="s">
        <v>385</v>
      </c>
      <c r="C203" s="54"/>
      <c r="D203" s="54"/>
      <c r="E203" s="78"/>
      <c r="F203" s="78"/>
      <c r="G203" s="78"/>
      <c r="H203" s="78"/>
      <c r="I203" s="54"/>
      <c r="J203" s="54"/>
      <c r="L203" s="55"/>
      <c r="O203" s="47">
        <v>3</v>
      </c>
    </row>
    <row r="204" spans="1:18" x14ac:dyDescent="0.2">
      <c r="A204" s="83" t="s">
        <v>987</v>
      </c>
      <c r="B204" s="56" t="s">
        <v>988</v>
      </c>
      <c r="R204" s="47">
        <v>1</v>
      </c>
    </row>
  </sheetData>
  <sortState ref="A45:AMK119">
    <sortCondition ref="A45:A119"/>
  </sortState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F88"/>
  <sheetViews>
    <sheetView zoomScale="85" zoomScaleNormal="85" workbookViewId="0"/>
  </sheetViews>
  <sheetFormatPr defaultRowHeight="14.25" x14ac:dyDescent="0.2"/>
  <cols>
    <col min="1" max="1" width="28.25" customWidth="1"/>
    <col min="2" max="3" width="7" style="15" customWidth="1"/>
    <col min="4" max="7" width="7" style="2" customWidth="1"/>
    <col min="8" max="9" width="7" style="15" customWidth="1"/>
    <col min="10" max="10" width="7" style="2" customWidth="1"/>
    <col min="11" max="16" width="7" style="15" customWidth="1"/>
    <col min="17" max="22" width="7" style="2" customWidth="1"/>
    <col min="23" max="1020" width="10.75" customWidth="1"/>
  </cols>
  <sheetData>
    <row r="1" spans="1:1020" ht="15" x14ac:dyDescent="0.25">
      <c r="A1" s="1" t="s">
        <v>861</v>
      </c>
    </row>
    <row r="2" spans="1:1020" ht="15" x14ac:dyDescent="0.25">
      <c r="A2" s="1" t="s">
        <v>241</v>
      </c>
    </row>
    <row r="4" spans="1:1020" s="5" customFormat="1" ht="15" x14ac:dyDescent="0.25">
      <c r="A4" s="1" t="s">
        <v>98</v>
      </c>
      <c r="B4" s="25">
        <v>2005</v>
      </c>
      <c r="C4" s="25">
        <v>2006</v>
      </c>
      <c r="D4" s="8">
        <v>2007</v>
      </c>
      <c r="E4" s="8">
        <v>2008</v>
      </c>
      <c r="F4" s="8">
        <v>2009</v>
      </c>
      <c r="G4" s="8">
        <v>2010</v>
      </c>
      <c r="H4" s="25">
        <v>2011</v>
      </c>
      <c r="I4" s="25">
        <v>2012</v>
      </c>
      <c r="J4" s="8">
        <v>2013</v>
      </c>
      <c r="K4" s="16">
        <v>2014</v>
      </c>
      <c r="L4" s="16">
        <v>2015</v>
      </c>
      <c r="M4" s="16">
        <v>2016</v>
      </c>
      <c r="N4" s="16">
        <v>2017</v>
      </c>
      <c r="O4" s="16">
        <v>2018</v>
      </c>
      <c r="P4" s="16">
        <v>2019</v>
      </c>
      <c r="Q4" s="6"/>
      <c r="R4" s="6"/>
      <c r="S4" s="6"/>
      <c r="T4" s="6"/>
      <c r="U4" s="6"/>
      <c r="V4" s="6"/>
    </row>
    <row r="5" spans="1:1020" ht="15" x14ac:dyDescent="0.25">
      <c r="A5" s="10" t="s">
        <v>99</v>
      </c>
      <c r="B5" s="21"/>
      <c r="C5" s="21"/>
      <c r="D5" s="4"/>
      <c r="E5" s="4"/>
      <c r="F5" s="4"/>
      <c r="G5" s="4"/>
      <c r="H5" s="21"/>
      <c r="I5" s="21"/>
      <c r="J5" s="9"/>
      <c r="K5" s="18"/>
      <c r="L5" s="18"/>
      <c r="M5" s="18"/>
      <c r="N5" s="18"/>
      <c r="O5" s="18"/>
      <c r="P5" s="18"/>
      <c r="Q5" s="9"/>
      <c r="R5" s="9"/>
      <c r="S5" s="9"/>
      <c r="T5" s="9"/>
      <c r="U5" s="9"/>
      <c r="V5" s="9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</row>
    <row r="6" spans="1:1020" x14ac:dyDescent="0.2">
      <c r="A6" t="s">
        <v>26</v>
      </c>
      <c r="B6" s="21"/>
      <c r="C6" s="21"/>
      <c r="D6" s="4">
        <v>0.7</v>
      </c>
      <c r="E6" s="4">
        <v>1.2050000000000001</v>
      </c>
      <c r="F6" s="4">
        <v>4.28</v>
      </c>
      <c r="G6" s="4">
        <v>12.9047619047619</v>
      </c>
      <c r="H6" s="21"/>
      <c r="I6" s="21"/>
      <c r="J6" s="4">
        <v>10.3</v>
      </c>
    </row>
    <row r="7" spans="1:1020" x14ac:dyDescent="0.2">
      <c r="A7" t="s">
        <v>27</v>
      </c>
      <c r="B7" s="21"/>
      <c r="C7" s="21"/>
      <c r="D7" s="4">
        <v>0</v>
      </c>
      <c r="E7" s="4">
        <v>0</v>
      </c>
      <c r="F7" s="4">
        <v>0</v>
      </c>
      <c r="G7" s="4">
        <v>0</v>
      </c>
      <c r="H7" s="21"/>
      <c r="I7" s="21"/>
      <c r="J7" s="4">
        <v>0</v>
      </c>
    </row>
    <row r="8" spans="1:1020" x14ac:dyDescent="0.2">
      <c r="A8" t="s">
        <v>100</v>
      </c>
      <c r="B8" s="21"/>
      <c r="C8" s="21"/>
      <c r="D8" s="4">
        <v>0.16500000000000001</v>
      </c>
      <c r="E8" s="4">
        <v>0.15</v>
      </c>
      <c r="F8" s="4">
        <v>0.85</v>
      </c>
      <c r="G8" s="4">
        <v>0</v>
      </c>
      <c r="H8" s="21"/>
      <c r="I8" s="21"/>
      <c r="J8" s="4">
        <v>0.05</v>
      </c>
    </row>
    <row r="9" spans="1:1020" x14ac:dyDescent="0.2">
      <c r="A9" t="s">
        <v>23</v>
      </c>
      <c r="B9" s="21"/>
      <c r="C9" s="21"/>
      <c r="D9" s="4">
        <v>0.94</v>
      </c>
      <c r="E9" s="4">
        <v>1.35</v>
      </c>
      <c r="F9" s="4">
        <v>5.15</v>
      </c>
      <c r="G9" s="4">
        <v>12.9047619047619</v>
      </c>
      <c r="H9" s="21"/>
      <c r="I9" s="21"/>
      <c r="J9" s="4">
        <v>10.78</v>
      </c>
    </row>
    <row r="10" spans="1:1020" x14ac:dyDescent="0.2">
      <c r="A10" t="s">
        <v>101</v>
      </c>
      <c r="B10" s="21"/>
      <c r="C10" s="21"/>
      <c r="D10" s="4">
        <v>0.90500000000000003</v>
      </c>
      <c r="E10" s="4">
        <v>1.97</v>
      </c>
      <c r="F10" s="4">
        <v>1.88</v>
      </c>
      <c r="G10" s="4">
        <v>13.285714285714301</v>
      </c>
      <c r="H10" s="21"/>
      <c r="I10" s="21"/>
      <c r="J10" s="4">
        <v>19.93</v>
      </c>
    </row>
    <row r="11" spans="1:1020" ht="15" x14ac:dyDescent="0.25">
      <c r="A11" s="1" t="s">
        <v>104</v>
      </c>
      <c r="B11" s="25"/>
      <c r="C11" s="25"/>
      <c r="D11" s="8">
        <v>20</v>
      </c>
      <c r="E11" s="8">
        <v>20</v>
      </c>
      <c r="F11" s="8">
        <v>20</v>
      </c>
      <c r="G11" s="8">
        <v>21</v>
      </c>
      <c r="H11" s="25"/>
      <c r="I11" s="25"/>
      <c r="J11" s="8">
        <v>21</v>
      </c>
      <c r="K11" s="32"/>
      <c r="L11" s="144"/>
      <c r="M11" s="144"/>
      <c r="N11" s="144"/>
      <c r="O11" s="144"/>
      <c r="P11" s="144"/>
      <c r="Q11" s="12"/>
      <c r="R11" s="12"/>
      <c r="S11" s="12"/>
      <c r="T11" s="12"/>
      <c r="U11" s="12"/>
      <c r="V11" s="12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5"/>
      <c r="ALY11" s="5"/>
      <c r="ALZ11" s="5"/>
      <c r="AMA11" s="5"/>
      <c r="AMB11" s="5"/>
      <c r="AMC11" s="5"/>
      <c r="AMD11" s="5"/>
      <c r="AME11" s="5"/>
      <c r="AMF11" s="5"/>
    </row>
    <row r="12" spans="1:1020" x14ac:dyDescent="0.2">
      <c r="A12" t="s">
        <v>105</v>
      </c>
      <c r="B12" s="17"/>
      <c r="C12" s="17"/>
      <c r="D12" s="2">
        <v>18</v>
      </c>
      <c r="E12" s="2">
        <v>15</v>
      </c>
      <c r="F12" s="2">
        <v>17</v>
      </c>
      <c r="G12" s="2">
        <v>19</v>
      </c>
      <c r="H12" s="17"/>
      <c r="I12" s="17"/>
      <c r="J12" s="2">
        <v>19</v>
      </c>
    </row>
    <row r="13" spans="1:1020" x14ac:dyDescent="0.2">
      <c r="A13" t="s">
        <v>106</v>
      </c>
      <c r="B13" s="17"/>
      <c r="C13" s="17"/>
      <c r="D13" s="2">
        <v>6</v>
      </c>
      <c r="E13" s="2">
        <v>9</v>
      </c>
      <c r="F13" s="2">
        <v>8</v>
      </c>
      <c r="G13" s="2">
        <v>9</v>
      </c>
      <c r="H13" s="17"/>
      <c r="I13" s="17"/>
      <c r="J13" s="2">
        <v>10</v>
      </c>
    </row>
    <row r="14" spans="1:1020" x14ac:dyDescent="0.2">
      <c r="A14" s="11" t="s">
        <v>36</v>
      </c>
      <c r="B14" s="17"/>
      <c r="C14" s="17"/>
      <c r="D14" s="9">
        <v>6</v>
      </c>
      <c r="E14" s="9">
        <v>5</v>
      </c>
      <c r="F14" s="9">
        <v>3</v>
      </c>
      <c r="G14" s="9">
        <v>8</v>
      </c>
      <c r="H14" s="17"/>
      <c r="I14" s="17"/>
      <c r="J14" s="2">
        <v>4</v>
      </c>
    </row>
    <row r="15" spans="1:1020" x14ac:dyDescent="0.2">
      <c r="A15" t="s">
        <v>15</v>
      </c>
      <c r="B15" s="17"/>
      <c r="C15" s="17"/>
      <c r="D15" s="2">
        <v>1</v>
      </c>
      <c r="E15" s="2">
        <v>3</v>
      </c>
      <c r="F15" s="2">
        <v>5</v>
      </c>
      <c r="G15" s="2">
        <v>8</v>
      </c>
      <c r="H15" s="17"/>
      <c r="I15" s="17"/>
      <c r="J15" s="2">
        <v>7</v>
      </c>
    </row>
    <row r="16" spans="1:1020" x14ac:dyDescent="0.2">
      <c r="A16" t="s">
        <v>121</v>
      </c>
      <c r="B16" s="17"/>
      <c r="C16" s="17"/>
      <c r="E16" s="2">
        <v>2</v>
      </c>
      <c r="G16" s="2">
        <v>1</v>
      </c>
      <c r="H16" s="17"/>
      <c r="I16" s="17"/>
      <c r="J16" s="2">
        <v>1</v>
      </c>
    </row>
    <row r="17" spans="1:1011" x14ac:dyDescent="0.2">
      <c r="A17" t="s">
        <v>5</v>
      </c>
      <c r="B17" s="17"/>
      <c r="C17" s="17"/>
      <c r="H17" s="17"/>
      <c r="I17" s="17"/>
      <c r="J17" s="2">
        <v>1</v>
      </c>
    </row>
    <row r="18" spans="1:1011" x14ac:dyDescent="0.2">
      <c r="A18" t="s">
        <v>6</v>
      </c>
      <c r="B18" s="17"/>
      <c r="C18" s="17"/>
      <c r="E18" s="2">
        <v>1</v>
      </c>
      <c r="G18" s="2">
        <v>4</v>
      </c>
      <c r="H18" s="17"/>
      <c r="I18" s="17"/>
      <c r="J18" s="2">
        <v>4</v>
      </c>
    </row>
    <row r="19" spans="1:1011" x14ac:dyDescent="0.2">
      <c r="A19" t="s">
        <v>7</v>
      </c>
      <c r="B19" s="17"/>
      <c r="C19" s="17"/>
      <c r="D19" s="2">
        <v>13</v>
      </c>
      <c r="E19" s="2">
        <v>8</v>
      </c>
      <c r="F19" s="2">
        <v>11</v>
      </c>
      <c r="G19" s="2">
        <v>16</v>
      </c>
      <c r="H19" s="17"/>
      <c r="I19" s="17"/>
      <c r="J19" s="9">
        <v>15</v>
      </c>
      <c r="K19" s="18"/>
      <c r="L19" s="18"/>
      <c r="M19" s="18"/>
      <c r="N19" s="18"/>
      <c r="O19" s="18"/>
      <c r="P19" s="18"/>
      <c r="Q19" s="9"/>
      <c r="R19" s="9"/>
      <c r="S19" s="9"/>
      <c r="T19" s="9"/>
      <c r="U19" s="9"/>
      <c r="V19" s="9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</row>
    <row r="20" spans="1:1011" x14ac:dyDescent="0.2">
      <c r="A20" s="11" t="s">
        <v>11</v>
      </c>
      <c r="B20" s="17"/>
      <c r="C20" s="17"/>
      <c r="D20" s="9"/>
      <c r="E20" s="9">
        <v>1</v>
      </c>
      <c r="F20" s="9">
        <v>2</v>
      </c>
      <c r="G20" s="9">
        <v>2</v>
      </c>
      <c r="H20" s="17"/>
      <c r="I20" s="17"/>
      <c r="J20" s="2">
        <v>6</v>
      </c>
    </row>
    <row r="21" spans="1:1011" x14ac:dyDescent="0.2">
      <c r="A21" t="s">
        <v>8</v>
      </c>
      <c r="B21" s="17"/>
      <c r="C21" s="17"/>
      <c r="D21" s="2">
        <v>2</v>
      </c>
      <c r="E21" s="2">
        <v>3</v>
      </c>
      <c r="F21" s="2">
        <v>1</v>
      </c>
      <c r="G21" s="2">
        <v>4</v>
      </c>
      <c r="H21" s="17"/>
      <c r="I21" s="17"/>
      <c r="J21" s="2">
        <v>5</v>
      </c>
    </row>
    <row r="22" spans="1:1011" x14ac:dyDescent="0.2">
      <c r="A22" t="s">
        <v>9</v>
      </c>
      <c r="B22" s="17"/>
      <c r="C22" s="17"/>
      <c r="D22" s="2">
        <v>7</v>
      </c>
      <c r="E22" s="2">
        <v>12</v>
      </c>
      <c r="F22" s="2">
        <v>10</v>
      </c>
      <c r="G22" s="2">
        <v>15</v>
      </c>
      <c r="H22" s="17"/>
      <c r="I22" s="17"/>
      <c r="J22" s="2">
        <v>9</v>
      </c>
    </row>
    <row r="23" spans="1:1011" x14ac:dyDescent="0.2">
      <c r="A23" t="s">
        <v>237</v>
      </c>
      <c r="B23" s="17"/>
      <c r="C23" s="17"/>
      <c r="D23" s="2">
        <v>1</v>
      </c>
      <c r="H23" s="17"/>
      <c r="I23" s="17"/>
      <c r="J23" s="2">
        <v>2</v>
      </c>
    </row>
    <row r="24" spans="1:1011" x14ac:dyDescent="0.2">
      <c r="A24" t="s">
        <v>179</v>
      </c>
      <c r="B24" s="17"/>
      <c r="C24" s="17"/>
      <c r="F24" s="2">
        <v>2</v>
      </c>
      <c r="H24" s="17"/>
      <c r="I24" s="17"/>
      <c r="J24" s="2">
        <v>8</v>
      </c>
    </row>
    <row r="25" spans="1:1011" x14ac:dyDescent="0.2">
      <c r="A25" t="s">
        <v>234</v>
      </c>
      <c r="B25" s="17"/>
      <c r="C25" s="17"/>
      <c r="D25" s="2">
        <v>1</v>
      </c>
      <c r="F25" s="2">
        <v>2</v>
      </c>
      <c r="H25" s="17"/>
      <c r="I25" s="17"/>
      <c r="J25" s="2">
        <v>9</v>
      </c>
    </row>
    <row r="26" spans="1:1011" x14ac:dyDescent="0.2">
      <c r="A26" t="s">
        <v>129</v>
      </c>
      <c r="B26" s="17"/>
      <c r="C26" s="17"/>
      <c r="D26" s="2">
        <v>1</v>
      </c>
      <c r="H26" s="17"/>
      <c r="I26" s="17"/>
      <c r="J26" s="2">
        <v>9</v>
      </c>
    </row>
    <row r="27" spans="1:1011" x14ac:dyDescent="0.2">
      <c r="A27" t="s">
        <v>13</v>
      </c>
      <c r="B27" s="17"/>
      <c r="C27" s="17"/>
      <c r="D27" s="2">
        <v>1</v>
      </c>
      <c r="H27" s="17"/>
      <c r="I27" s="17"/>
      <c r="J27" s="2">
        <v>2</v>
      </c>
    </row>
    <row r="28" spans="1:1011" x14ac:dyDescent="0.2">
      <c r="A28" t="s">
        <v>109</v>
      </c>
      <c r="B28" s="17"/>
      <c r="C28" s="17"/>
      <c r="D28" s="2">
        <v>4</v>
      </c>
      <c r="E28" s="2">
        <v>3</v>
      </c>
      <c r="F28" s="2">
        <v>3</v>
      </c>
      <c r="H28" s="17"/>
      <c r="I28" s="17"/>
      <c r="J28" s="2">
        <v>8</v>
      </c>
    </row>
    <row r="29" spans="1:1011" x14ac:dyDescent="0.2">
      <c r="A29" t="s">
        <v>167</v>
      </c>
      <c r="B29" s="17"/>
      <c r="C29" s="17"/>
      <c r="F29" s="2">
        <v>2</v>
      </c>
      <c r="H29" s="17"/>
      <c r="I29" s="17"/>
      <c r="J29" s="2">
        <v>7</v>
      </c>
    </row>
    <row r="30" spans="1:1011" x14ac:dyDescent="0.2">
      <c r="A30" t="s">
        <v>242</v>
      </c>
      <c r="B30" s="17"/>
      <c r="C30" s="17"/>
      <c r="D30" s="2">
        <v>1</v>
      </c>
      <c r="H30" s="17"/>
      <c r="I30" s="17"/>
    </row>
    <row r="31" spans="1:1011" x14ac:dyDescent="0.2">
      <c r="A31" t="s">
        <v>243</v>
      </c>
      <c r="B31" s="17"/>
      <c r="C31" s="17"/>
      <c r="D31" s="2">
        <v>1</v>
      </c>
      <c r="H31" s="17"/>
      <c r="I31" s="17"/>
      <c r="J31" s="2">
        <v>7</v>
      </c>
    </row>
    <row r="32" spans="1:1011" x14ac:dyDescent="0.2">
      <c r="A32" t="s">
        <v>244</v>
      </c>
      <c r="B32" s="17"/>
      <c r="C32" s="17"/>
      <c r="H32" s="17"/>
      <c r="I32" s="17"/>
      <c r="J32" s="2">
        <v>3</v>
      </c>
    </row>
    <row r="33" spans="1:22" x14ac:dyDescent="0.2">
      <c r="A33" t="s">
        <v>238</v>
      </c>
      <c r="B33" s="17"/>
      <c r="C33" s="17"/>
      <c r="H33" s="17"/>
      <c r="I33" s="17"/>
      <c r="J33" s="2">
        <v>3</v>
      </c>
    </row>
    <row r="34" spans="1:22" x14ac:dyDescent="0.2">
      <c r="A34" t="s">
        <v>236</v>
      </c>
      <c r="B34" s="17"/>
      <c r="C34" s="17"/>
      <c r="H34" s="17"/>
      <c r="I34" s="17"/>
      <c r="J34" s="2">
        <v>1</v>
      </c>
    </row>
    <row r="35" spans="1:22" x14ac:dyDescent="0.2">
      <c r="A35" t="s">
        <v>181</v>
      </c>
      <c r="B35" s="17"/>
      <c r="C35" s="17"/>
      <c r="H35" s="17"/>
      <c r="I35" s="17"/>
      <c r="J35" s="2">
        <v>3</v>
      </c>
    </row>
    <row r="36" spans="1:22" x14ac:dyDescent="0.2">
      <c r="A36" t="s">
        <v>162</v>
      </c>
      <c r="B36" s="17"/>
      <c r="C36" s="17"/>
      <c r="H36" s="17"/>
      <c r="I36" s="17"/>
      <c r="J36" s="2">
        <v>1</v>
      </c>
    </row>
    <row r="37" spans="1:22" x14ac:dyDescent="0.2">
      <c r="A37" t="s">
        <v>239</v>
      </c>
      <c r="B37" s="17"/>
      <c r="C37" s="17"/>
      <c r="H37" s="17"/>
      <c r="I37" s="17"/>
      <c r="J37" s="2">
        <v>2</v>
      </c>
    </row>
    <row r="38" spans="1:22" x14ac:dyDescent="0.2">
      <c r="A38" t="s">
        <v>154</v>
      </c>
      <c r="B38" s="17"/>
      <c r="C38" s="17"/>
      <c r="H38" s="17"/>
      <c r="I38" s="17"/>
      <c r="J38" s="2">
        <v>8</v>
      </c>
    </row>
    <row r="39" spans="1:22" x14ac:dyDescent="0.2">
      <c r="A39" t="s">
        <v>235</v>
      </c>
      <c r="B39" s="17"/>
      <c r="C39" s="17"/>
      <c r="H39" s="17"/>
      <c r="I39" s="17"/>
      <c r="J39" s="2">
        <v>8</v>
      </c>
    </row>
    <row r="40" spans="1:22" x14ac:dyDescent="0.2">
      <c r="A40" t="s">
        <v>240</v>
      </c>
      <c r="B40" s="17"/>
      <c r="C40" s="17"/>
      <c r="H40" s="17"/>
      <c r="I40" s="17"/>
      <c r="J40" s="2">
        <v>7</v>
      </c>
    </row>
    <row r="41" spans="1:22" x14ac:dyDescent="0.2">
      <c r="A41" t="s">
        <v>165</v>
      </c>
      <c r="B41" s="17"/>
      <c r="C41" s="17"/>
      <c r="H41" s="17"/>
      <c r="I41" s="17"/>
      <c r="J41" s="2">
        <v>3</v>
      </c>
    </row>
    <row r="42" spans="1:22" x14ac:dyDescent="0.2">
      <c r="A42" t="s">
        <v>168</v>
      </c>
      <c r="B42" s="17"/>
      <c r="C42" s="17"/>
      <c r="H42" s="17"/>
      <c r="I42" s="17"/>
      <c r="J42" s="2">
        <v>3</v>
      </c>
    </row>
    <row r="43" spans="1:22" x14ac:dyDescent="0.2">
      <c r="A43" t="s">
        <v>150</v>
      </c>
      <c r="B43" s="17"/>
      <c r="C43" s="17"/>
      <c r="E43" s="2">
        <v>1</v>
      </c>
      <c r="H43" s="17"/>
      <c r="I43" s="17"/>
    </row>
    <row r="44" spans="1:22" x14ac:dyDescent="0.2">
      <c r="A44" t="s">
        <v>50</v>
      </c>
      <c r="B44" s="24"/>
      <c r="C44" s="24"/>
      <c r="D44"/>
      <c r="E44"/>
      <c r="F44"/>
      <c r="G44"/>
      <c r="H44" s="24"/>
      <c r="I44" s="24"/>
      <c r="J44" s="2">
        <v>1</v>
      </c>
      <c r="K44" s="19"/>
      <c r="L44" s="19"/>
      <c r="M44" s="19"/>
      <c r="N44" s="19"/>
      <c r="O44" s="19"/>
      <c r="P44" s="19"/>
      <c r="Q44"/>
      <c r="R44"/>
      <c r="S44"/>
      <c r="T44"/>
      <c r="U44"/>
      <c r="V44"/>
    </row>
    <row r="45" spans="1:22" s="5" customFormat="1" ht="15" x14ac:dyDescent="0.25">
      <c r="A45" s="1" t="s">
        <v>110</v>
      </c>
      <c r="B45" s="25"/>
      <c r="C45" s="25"/>
      <c r="D45" s="8"/>
      <c r="E45" s="8"/>
      <c r="F45" s="8"/>
      <c r="G45" s="8"/>
      <c r="H45" s="25"/>
      <c r="I45" s="25"/>
      <c r="J45" s="8"/>
      <c r="K45" s="25"/>
      <c r="L45" s="16"/>
      <c r="M45" s="16"/>
      <c r="N45" s="16"/>
      <c r="O45" s="16"/>
      <c r="P45" s="16"/>
      <c r="Q45" s="6"/>
      <c r="R45" s="6"/>
      <c r="S45" s="6"/>
      <c r="T45" s="6"/>
      <c r="U45" s="6"/>
      <c r="V45" s="6"/>
    </row>
    <row r="46" spans="1:22" x14ac:dyDescent="0.2">
      <c r="A46" t="s">
        <v>105</v>
      </c>
      <c r="B46" s="21"/>
      <c r="C46" s="21"/>
      <c r="D46" s="4">
        <v>0.9</v>
      </c>
      <c r="E46" s="4">
        <v>1.2649999999999999</v>
      </c>
      <c r="F46" s="4">
        <v>1.38</v>
      </c>
      <c r="G46" s="4">
        <v>9.6190476190476204</v>
      </c>
      <c r="H46" s="21"/>
      <c r="I46" s="21"/>
      <c r="J46" s="4">
        <v>18.309999999999999</v>
      </c>
    </row>
    <row r="47" spans="1:22" x14ac:dyDescent="0.2">
      <c r="A47" t="s">
        <v>106</v>
      </c>
      <c r="B47" s="21"/>
      <c r="C47" s="21"/>
      <c r="D47" s="4">
        <v>0.03</v>
      </c>
      <c r="E47" s="4">
        <v>0.42499999999999999</v>
      </c>
      <c r="F47" s="4">
        <v>0.47</v>
      </c>
      <c r="G47" s="4">
        <v>0.952380952380952</v>
      </c>
      <c r="H47" s="21"/>
      <c r="I47" s="21"/>
      <c r="J47" s="4">
        <v>0.7</v>
      </c>
    </row>
    <row r="48" spans="1:22" x14ac:dyDescent="0.2">
      <c r="A48" s="11" t="s">
        <v>36</v>
      </c>
      <c r="B48" s="21"/>
      <c r="C48" s="21"/>
      <c r="D48" s="4">
        <v>0.03</v>
      </c>
      <c r="E48" s="4">
        <v>0.16</v>
      </c>
      <c r="F48" s="4">
        <v>1.4999999999999999E-2</v>
      </c>
      <c r="G48" s="4">
        <v>6.3809523809523796</v>
      </c>
      <c r="H48" s="21"/>
      <c r="I48" s="21"/>
      <c r="J48" s="4">
        <v>0.15</v>
      </c>
    </row>
    <row r="49" spans="1:10" x14ac:dyDescent="0.2">
      <c r="A49" t="s">
        <v>15</v>
      </c>
      <c r="B49" s="21"/>
      <c r="C49" s="21"/>
      <c r="D49" s="4">
        <v>5.0000000000000001E-3</v>
      </c>
      <c r="E49" s="4">
        <v>0.105</v>
      </c>
      <c r="F49" s="4">
        <v>0.115</v>
      </c>
      <c r="G49" s="4">
        <v>0.86666666666666703</v>
      </c>
      <c r="H49" s="21"/>
      <c r="I49" s="21"/>
      <c r="J49" s="4">
        <v>0.4</v>
      </c>
    </row>
    <row r="50" spans="1:10" x14ac:dyDescent="0.2">
      <c r="A50" t="s">
        <v>121</v>
      </c>
      <c r="B50" s="21"/>
      <c r="C50" s="21"/>
      <c r="D50" s="4"/>
      <c r="E50" s="4">
        <v>0.01</v>
      </c>
      <c r="F50" s="4"/>
      <c r="G50" s="4">
        <v>4.7619047619047597E-3</v>
      </c>
      <c r="H50" s="21"/>
      <c r="I50" s="21"/>
      <c r="J50" s="4">
        <v>0.1</v>
      </c>
    </row>
    <row r="51" spans="1:10" x14ac:dyDescent="0.2">
      <c r="A51" t="s">
        <v>5</v>
      </c>
      <c r="B51" s="21"/>
      <c r="C51" s="21"/>
      <c r="D51" s="4"/>
      <c r="E51" s="4"/>
      <c r="F51" s="4"/>
      <c r="G51" s="4"/>
      <c r="H51" s="21"/>
      <c r="I51" s="21"/>
      <c r="J51" s="4">
        <v>0</v>
      </c>
    </row>
    <row r="52" spans="1:10" x14ac:dyDescent="0.2">
      <c r="A52" t="s">
        <v>6</v>
      </c>
      <c r="B52" s="21"/>
      <c r="C52" s="21"/>
      <c r="D52" s="4"/>
      <c r="E52" s="4">
        <v>5.0000000000000001E-3</v>
      </c>
      <c r="F52" s="4"/>
      <c r="G52" s="4">
        <v>0.580952380952381</v>
      </c>
      <c r="H52" s="21"/>
      <c r="I52" s="21"/>
      <c r="J52" s="4">
        <v>0.11</v>
      </c>
    </row>
    <row r="53" spans="1:10" x14ac:dyDescent="0.2">
      <c r="A53" t="s">
        <v>7</v>
      </c>
      <c r="B53" s="21"/>
      <c r="C53" s="21"/>
      <c r="D53" s="4">
        <v>0.64</v>
      </c>
      <c r="E53" s="4">
        <v>0.45500000000000002</v>
      </c>
      <c r="F53" s="4">
        <v>3.665</v>
      </c>
      <c r="G53" s="4">
        <v>10.347619047619</v>
      </c>
      <c r="H53" s="21"/>
      <c r="I53" s="21"/>
      <c r="J53" s="4">
        <v>7.26</v>
      </c>
    </row>
    <row r="54" spans="1:10" x14ac:dyDescent="0.2">
      <c r="A54" s="11" t="s">
        <v>11</v>
      </c>
      <c r="B54" s="21"/>
      <c r="C54" s="21"/>
      <c r="D54" s="4"/>
      <c r="E54" s="4">
        <v>5.0000000000000001E-3</v>
      </c>
      <c r="F54" s="4">
        <v>0.105</v>
      </c>
      <c r="G54" s="4">
        <v>0.476190476190476</v>
      </c>
      <c r="H54" s="21"/>
      <c r="I54" s="21"/>
      <c r="J54" s="4">
        <v>0.35</v>
      </c>
    </row>
    <row r="55" spans="1:10" x14ac:dyDescent="0.2">
      <c r="A55" t="s">
        <v>8</v>
      </c>
      <c r="B55" s="21"/>
      <c r="C55" s="21"/>
      <c r="D55" s="4">
        <v>0.01</v>
      </c>
      <c r="E55" s="4">
        <v>1.4999999999999999E-2</v>
      </c>
      <c r="F55" s="4">
        <v>5.0000000000000001E-3</v>
      </c>
      <c r="G55" s="4">
        <v>0.2</v>
      </c>
      <c r="H55" s="21"/>
      <c r="I55" s="21"/>
      <c r="J55" s="4">
        <v>7.0000000000000007E-2</v>
      </c>
    </row>
    <row r="56" spans="1:10" x14ac:dyDescent="0.2">
      <c r="A56" t="s">
        <v>9</v>
      </c>
      <c r="B56" s="21"/>
      <c r="C56" s="21"/>
      <c r="D56" s="4">
        <v>0.08</v>
      </c>
      <c r="E56" s="4">
        <v>0.48</v>
      </c>
      <c r="F56" s="4">
        <v>0.66500000000000004</v>
      </c>
      <c r="G56" s="4">
        <v>0.65714285714285703</v>
      </c>
      <c r="H56" s="21"/>
      <c r="I56" s="21"/>
      <c r="J56" s="4">
        <v>1.6</v>
      </c>
    </row>
    <row r="57" spans="1:10" x14ac:dyDescent="0.2">
      <c r="A57" t="s">
        <v>237</v>
      </c>
      <c r="B57" s="21"/>
      <c r="C57" s="21"/>
      <c r="D57" s="4">
        <v>5.0000000000000001E-3</v>
      </c>
      <c r="E57" s="4"/>
      <c r="F57" s="4"/>
      <c r="G57" s="4"/>
      <c r="H57" s="21"/>
      <c r="I57" s="21"/>
      <c r="J57" s="4">
        <v>0.01</v>
      </c>
    </row>
    <row r="58" spans="1:10" x14ac:dyDescent="0.2">
      <c r="A58" t="s">
        <v>179</v>
      </c>
      <c r="B58" s="21"/>
      <c r="C58" s="21"/>
      <c r="D58" s="4"/>
      <c r="E58" s="4"/>
      <c r="F58" s="4">
        <v>0.1</v>
      </c>
      <c r="G58" s="4"/>
      <c r="H58" s="21"/>
      <c r="I58" s="21"/>
      <c r="J58" s="4">
        <v>0.21</v>
      </c>
    </row>
    <row r="59" spans="1:10" x14ac:dyDescent="0.2">
      <c r="A59" t="s">
        <v>234</v>
      </c>
      <c r="B59" s="21"/>
      <c r="C59" s="21"/>
      <c r="D59" s="4">
        <v>0.05</v>
      </c>
      <c r="E59" s="4"/>
      <c r="F59" s="4">
        <v>0.2</v>
      </c>
      <c r="G59" s="4"/>
      <c r="H59" s="21"/>
      <c r="I59" s="21"/>
      <c r="J59" s="4">
        <v>0.22</v>
      </c>
    </row>
    <row r="60" spans="1:10" x14ac:dyDescent="0.2">
      <c r="A60" t="s">
        <v>129</v>
      </c>
      <c r="B60" s="21"/>
      <c r="C60" s="21"/>
      <c r="D60" s="4">
        <v>5.0000000000000001E-3</v>
      </c>
      <c r="E60" s="4"/>
      <c r="F60" s="4"/>
      <c r="G60" s="4"/>
      <c r="H60" s="21"/>
      <c r="I60" s="21"/>
      <c r="J60" s="4">
        <v>0.25</v>
      </c>
    </row>
    <row r="61" spans="1:10" x14ac:dyDescent="0.2">
      <c r="A61" t="s">
        <v>13</v>
      </c>
      <c r="B61" s="21"/>
      <c r="C61" s="21"/>
      <c r="D61" s="4">
        <v>5.0000000000000001E-3</v>
      </c>
      <c r="E61" s="4"/>
      <c r="F61" s="4"/>
      <c r="G61" s="4"/>
      <c r="H61" s="21"/>
      <c r="I61" s="21"/>
      <c r="J61" s="4">
        <v>0.01</v>
      </c>
    </row>
    <row r="62" spans="1:10" x14ac:dyDescent="0.2">
      <c r="A62" t="s">
        <v>109</v>
      </c>
      <c r="B62" s="21"/>
      <c r="C62" s="21"/>
      <c r="D62" s="4">
        <v>0.16</v>
      </c>
      <c r="E62" s="4">
        <v>0.15</v>
      </c>
      <c r="F62" s="4">
        <v>0.35</v>
      </c>
      <c r="G62" s="4"/>
      <c r="H62" s="21"/>
      <c r="I62" s="21"/>
      <c r="J62" s="4">
        <v>3.92</v>
      </c>
    </row>
    <row r="63" spans="1:10" x14ac:dyDescent="0.2">
      <c r="A63" t="s">
        <v>167</v>
      </c>
      <c r="B63" s="21"/>
      <c r="C63" s="21"/>
      <c r="D63" s="4"/>
      <c r="E63" s="4"/>
      <c r="F63" s="4">
        <v>0.2</v>
      </c>
      <c r="G63" s="4"/>
      <c r="H63" s="21"/>
      <c r="I63" s="21"/>
      <c r="J63" s="4">
        <v>0.49</v>
      </c>
    </row>
    <row r="64" spans="1:10" x14ac:dyDescent="0.2">
      <c r="A64" t="s">
        <v>242</v>
      </c>
      <c r="B64" s="21"/>
      <c r="C64" s="21"/>
      <c r="D64" s="4">
        <v>5.0000000000000001E-3</v>
      </c>
      <c r="E64" s="4"/>
      <c r="F64" s="4"/>
      <c r="G64" s="4"/>
      <c r="H64" s="21"/>
      <c r="I64" s="21"/>
      <c r="J64" s="4"/>
    </row>
    <row r="65" spans="1:22" x14ac:dyDescent="0.2">
      <c r="A65" t="s">
        <v>243</v>
      </c>
      <c r="B65" s="21"/>
      <c r="C65" s="21"/>
      <c r="D65" s="4">
        <v>5.0000000000000001E-3</v>
      </c>
      <c r="E65" s="4"/>
      <c r="F65" s="4"/>
      <c r="G65" s="4"/>
      <c r="H65" s="21"/>
      <c r="I65" s="21"/>
      <c r="J65" s="4">
        <v>0.28999999999999998</v>
      </c>
    </row>
    <row r="66" spans="1:22" x14ac:dyDescent="0.2">
      <c r="A66" t="s">
        <v>244</v>
      </c>
      <c r="B66" s="17"/>
      <c r="C66" s="17"/>
      <c r="H66" s="17"/>
      <c r="I66" s="17"/>
      <c r="J66" s="4">
        <v>0.01</v>
      </c>
    </row>
    <row r="67" spans="1:22" x14ac:dyDescent="0.2">
      <c r="A67" t="s">
        <v>238</v>
      </c>
      <c r="B67" s="17"/>
      <c r="C67" s="17"/>
      <c r="H67" s="17"/>
      <c r="I67" s="17"/>
      <c r="J67" s="4">
        <v>0.06</v>
      </c>
    </row>
    <row r="68" spans="1:22" x14ac:dyDescent="0.2">
      <c r="A68" t="s">
        <v>236</v>
      </c>
      <c r="B68" s="17"/>
      <c r="C68" s="17"/>
      <c r="H68" s="17"/>
      <c r="I68" s="17"/>
      <c r="J68" s="4">
        <v>0</v>
      </c>
    </row>
    <row r="69" spans="1:22" x14ac:dyDescent="0.2">
      <c r="A69" t="s">
        <v>181</v>
      </c>
      <c r="B69" s="17"/>
      <c r="C69" s="17"/>
      <c r="H69" s="17"/>
      <c r="I69" s="17"/>
      <c r="J69" s="4">
        <v>0.01</v>
      </c>
    </row>
    <row r="70" spans="1:22" x14ac:dyDescent="0.2">
      <c r="A70" t="s">
        <v>162</v>
      </c>
      <c r="B70" s="17"/>
      <c r="C70" s="17"/>
      <c r="H70" s="17"/>
      <c r="I70" s="17"/>
      <c r="J70" s="4">
        <v>0.24</v>
      </c>
    </row>
    <row r="71" spans="1:22" x14ac:dyDescent="0.2">
      <c r="A71" t="s">
        <v>239</v>
      </c>
      <c r="B71" s="17"/>
      <c r="C71" s="17"/>
      <c r="H71" s="17"/>
      <c r="I71" s="17"/>
      <c r="J71" s="4">
        <v>0.05</v>
      </c>
    </row>
    <row r="72" spans="1:22" x14ac:dyDescent="0.2">
      <c r="A72" t="s">
        <v>154</v>
      </c>
      <c r="B72" s="17"/>
      <c r="C72" s="17"/>
      <c r="H72" s="17"/>
      <c r="I72" s="17"/>
      <c r="J72" s="4">
        <v>0.13</v>
      </c>
    </row>
    <row r="73" spans="1:22" x14ac:dyDescent="0.2">
      <c r="A73" t="s">
        <v>235</v>
      </c>
      <c r="B73" s="17"/>
      <c r="C73" s="17"/>
      <c r="H73" s="17"/>
      <c r="I73" s="17"/>
      <c r="J73" s="4">
        <v>0.13</v>
      </c>
    </row>
    <row r="74" spans="1:22" x14ac:dyDescent="0.2">
      <c r="A74" t="s">
        <v>240</v>
      </c>
      <c r="B74" s="17"/>
      <c r="C74" s="17"/>
      <c r="H74" s="17"/>
      <c r="I74" s="17"/>
      <c r="J74" s="4">
        <v>0.73</v>
      </c>
    </row>
    <row r="75" spans="1:22" x14ac:dyDescent="0.2">
      <c r="A75" t="s">
        <v>165</v>
      </c>
      <c r="B75" s="17"/>
      <c r="C75" s="17"/>
      <c r="H75" s="17"/>
      <c r="I75" s="17"/>
      <c r="J75" s="4">
        <v>0.05</v>
      </c>
    </row>
    <row r="76" spans="1:22" x14ac:dyDescent="0.2">
      <c r="A76" t="s">
        <v>168</v>
      </c>
      <c r="B76" s="17"/>
      <c r="C76" s="17"/>
      <c r="H76" s="17"/>
      <c r="I76" s="17"/>
      <c r="J76" s="4">
        <v>0.01</v>
      </c>
    </row>
    <row r="77" spans="1:22" x14ac:dyDescent="0.2">
      <c r="A77" t="s">
        <v>150</v>
      </c>
      <c r="B77" s="21"/>
      <c r="C77" s="21"/>
      <c r="D77" s="4"/>
      <c r="E77" s="4">
        <v>0.05</v>
      </c>
      <c r="F77" s="4"/>
      <c r="G77" s="4"/>
      <c r="H77" s="21"/>
      <c r="I77" s="21"/>
      <c r="J77" s="4"/>
    </row>
    <row r="78" spans="1:22" x14ac:dyDescent="0.2">
      <c r="B78" s="19"/>
      <c r="C78" s="19"/>
      <c r="D78"/>
      <c r="E78"/>
      <c r="F78"/>
      <c r="G78"/>
      <c r="H78" s="19"/>
      <c r="I78" s="19"/>
      <c r="J78" s="3"/>
      <c r="K78" s="19"/>
      <c r="L78" s="19"/>
      <c r="M78" s="19"/>
      <c r="N78" s="19"/>
      <c r="O78" s="19"/>
      <c r="P78" s="19"/>
      <c r="Q78"/>
      <c r="R78"/>
      <c r="S78"/>
      <c r="T78"/>
      <c r="U78"/>
      <c r="V78"/>
    </row>
    <row r="88" spans="2:22" x14ac:dyDescent="0.2">
      <c r="B88" s="19"/>
      <c r="C88" s="19"/>
      <c r="D88"/>
      <c r="E88"/>
      <c r="F88"/>
      <c r="G88"/>
      <c r="H88" s="19"/>
      <c r="I88" s="19"/>
      <c r="J88"/>
      <c r="K88" s="19"/>
      <c r="L88" s="19"/>
      <c r="M88" s="19"/>
      <c r="N88" s="19"/>
      <c r="O88" s="19"/>
      <c r="P88" s="19"/>
      <c r="Q88"/>
      <c r="R88"/>
      <c r="S88"/>
      <c r="T88"/>
      <c r="U88"/>
      <c r="V88"/>
    </row>
  </sheetData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Z214"/>
  <sheetViews>
    <sheetView zoomScale="85" zoomScaleNormal="85" workbookViewId="0"/>
  </sheetViews>
  <sheetFormatPr defaultColWidth="9" defaultRowHeight="14.25" x14ac:dyDescent="0.2"/>
  <cols>
    <col min="1" max="1" width="31.5" customWidth="1"/>
    <col min="2" max="2" width="24.125" style="7" customWidth="1"/>
    <col min="3" max="4" width="6.5" style="15" customWidth="1"/>
    <col min="5" max="9" width="6.5" style="2" customWidth="1"/>
    <col min="10" max="11" width="6.5" style="15" customWidth="1"/>
    <col min="12" max="12" width="6.5" style="2" customWidth="1"/>
    <col min="13" max="14" width="6.5" style="15" customWidth="1"/>
    <col min="15" max="16" width="6.5" style="2" customWidth="1"/>
    <col min="17" max="17" width="6.5" style="15" customWidth="1"/>
    <col min="18" max="20" width="6.5" style="2" customWidth="1"/>
    <col min="21" max="27" width="8.125" style="2" customWidth="1"/>
    <col min="28" max="1025" width="10.75" customWidth="1"/>
  </cols>
  <sheetData>
    <row r="1" spans="1:1014" ht="15" x14ac:dyDescent="0.25">
      <c r="A1" t="s">
        <v>1310</v>
      </c>
      <c r="B1" s="1"/>
      <c r="AB1" s="2"/>
    </row>
    <row r="2" spans="1:1014" ht="15" x14ac:dyDescent="0.25">
      <c r="A2" s="1" t="s">
        <v>1299</v>
      </c>
      <c r="B2" s="1"/>
      <c r="AB2" s="2"/>
    </row>
    <row r="4" spans="1:1014" s="5" customFormat="1" ht="15" x14ac:dyDescent="0.25">
      <c r="A4" s="1" t="s">
        <v>98</v>
      </c>
      <c r="C4" s="25">
        <v>2005</v>
      </c>
      <c r="D4" s="25">
        <v>2006</v>
      </c>
      <c r="E4" s="8">
        <v>2007</v>
      </c>
      <c r="F4" s="8">
        <v>2008</v>
      </c>
      <c r="G4" s="8">
        <v>2009</v>
      </c>
      <c r="H4" s="8">
        <v>2010</v>
      </c>
      <c r="I4" s="8">
        <v>2011</v>
      </c>
      <c r="J4" s="25">
        <v>2012</v>
      </c>
      <c r="K4" s="25">
        <v>2013</v>
      </c>
      <c r="L4" s="8">
        <v>2014</v>
      </c>
      <c r="M4" s="25">
        <v>2015</v>
      </c>
      <c r="N4" s="25">
        <v>2016</v>
      </c>
      <c r="O4" s="8">
        <v>2017</v>
      </c>
      <c r="P4" s="6">
        <v>2017</v>
      </c>
      <c r="Q4" s="25">
        <v>2018</v>
      </c>
      <c r="R4" s="8">
        <v>2019</v>
      </c>
      <c r="S4" s="8">
        <v>2019</v>
      </c>
      <c r="T4" s="8"/>
      <c r="U4" s="6"/>
      <c r="V4" s="6"/>
      <c r="W4" s="6"/>
      <c r="X4" s="6"/>
      <c r="Y4" s="6"/>
      <c r="Z4" s="6"/>
      <c r="AA4" s="6"/>
    </row>
    <row r="5" spans="1:1014" s="5" customFormat="1" ht="15" x14ac:dyDescent="0.25">
      <c r="A5" s="1"/>
      <c r="C5" s="25"/>
      <c r="D5" s="25"/>
      <c r="E5" s="8"/>
      <c r="F5" s="8"/>
      <c r="G5" s="8"/>
      <c r="H5" s="8"/>
      <c r="I5" s="8"/>
      <c r="J5" s="25"/>
      <c r="K5" s="25"/>
      <c r="L5" s="8"/>
      <c r="M5" s="25"/>
      <c r="N5" s="25"/>
      <c r="O5" s="8" t="s">
        <v>314</v>
      </c>
      <c r="P5" s="8" t="s">
        <v>814</v>
      </c>
      <c r="Q5" s="25"/>
      <c r="R5" s="8" t="s">
        <v>314</v>
      </c>
      <c r="S5" s="8" t="s">
        <v>814</v>
      </c>
      <c r="U5" s="6"/>
      <c r="V5" s="6"/>
      <c r="W5" s="6"/>
      <c r="X5" s="6"/>
      <c r="Y5" s="6"/>
      <c r="Z5" s="6"/>
      <c r="AA5" s="6"/>
    </row>
    <row r="6" spans="1:1014" ht="15" x14ac:dyDescent="0.25">
      <c r="A6" s="10" t="s">
        <v>99</v>
      </c>
      <c r="B6" s="13"/>
      <c r="C6" s="41"/>
      <c r="D6" s="41"/>
      <c r="E6" s="12">
        <v>6</v>
      </c>
      <c r="F6" s="12">
        <v>5</v>
      </c>
      <c r="G6" s="12">
        <v>6</v>
      </c>
      <c r="H6" s="12">
        <v>5</v>
      </c>
      <c r="I6" s="12">
        <v>6</v>
      </c>
      <c r="J6" s="20"/>
      <c r="K6" s="20"/>
      <c r="L6" s="12">
        <v>6</v>
      </c>
      <c r="M6" s="18"/>
      <c r="N6" s="18"/>
      <c r="O6" s="33">
        <v>6</v>
      </c>
      <c r="P6" s="8">
        <v>6</v>
      </c>
      <c r="Q6" s="19"/>
      <c r="R6" s="9">
        <v>7</v>
      </c>
      <c r="S6" s="9">
        <v>7</v>
      </c>
      <c r="T6" s="9"/>
      <c r="U6" s="9"/>
      <c r="V6" s="9"/>
      <c r="W6" s="9"/>
      <c r="X6" s="9"/>
      <c r="Y6" s="9"/>
      <c r="Z6" s="9"/>
      <c r="AA6" s="9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</row>
    <row r="7" spans="1:1014" x14ac:dyDescent="0.2">
      <c r="A7" t="s">
        <v>26</v>
      </c>
      <c r="C7" s="21"/>
      <c r="D7" s="21"/>
      <c r="E7" s="4">
        <v>18.350000000000001</v>
      </c>
      <c r="F7" s="4">
        <v>7.4</v>
      </c>
      <c r="G7" s="4">
        <v>26.6666666666667</v>
      </c>
      <c r="H7" s="4">
        <v>53</v>
      </c>
      <c r="I7" s="4">
        <v>14</v>
      </c>
      <c r="J7" s="21"/>
      <c r="K7" s="17"/>
      <c r="L7" s="2">
        <v>19.670000000000002</v>
      </c>
      <c r="O7" s="2">
        <v>34.17</v>
      </c>
      <c r="Q7" s="19"/>
      <c r="R7" s="2">
        <v>23.57</v>
      </c>
    </row>
    <row r="8" spans="1:1014" x14ac:dyDescent="0.2">
      <c r="A8" t="s">
        <v>27</v>
      </c>
      <c r="C8" s="21"/>
      <c r="D8" s="21"/>
      <c r="E8" s="4">
        <v>7.5166666666666702</v>
      </c>
      <c r="F8" s="4">
        <v>7.4</v>
      </c>
      <c r="G8" s="4">
        <v>14.1666666666667</v>
      </c>
      <c r="H8" s="4">
        <v>13.4</v>
      </c>
      <c r="I8" s="4">
        <v>3.68333333333333</v>
      </c>
      <c r="J8" s="21"/>
      <c r="K8" s="17"/>
      <c r="L8" s="2">
        <v>5.67</v>
      </c>
      <c r="O8" s="2">
        <v>4.83</v>
      </c>
      <c r="Q8" s="19"/>
      <c r="R8" s="2">
        <v>8.43</v>
      </c>
    </row>
    <row r="9" spans="1:1014" x14ac:dyDescent="0.2">
      <c r="A9" t="s">
        <v>100</v>
      </c>
      <c r="C9" s="21"/>
      <c r="D9" s="21"/>
      <c r="E9" s="4">
        <v>1.7</v>
      </c>
      <c r="F9" s="4">
        <v>3.8</v>
      </c>
      <c r="G9" s="4">
        <v>2.68333333333333</v>
      </c>
      <c r="H9" s="4">
        <v>1.22</v>
      </c>
      <c r="I9" s="4">
        <v>0.38333333333333303</v>
      </c>
      <c r="J9" s="21"/>
      <c r="K9" s="17"/>
      <c r="L9" s="2">
        <v>2.0499999999999998</v>
      </c>
      <c r="O9" s="2">
        <v>0.25</v>
      </c>
      <c r="Q9" s="19"/>
      <c r="R9" s="2">
        <v>0.06</v>
      </c>
    </row>
    <row r="10" spans="1:1014" x14ac:dyDescent="0.2">
      <c r="A10" t="s">
        <v>322</v>
      </c>
      <c r="C10" s="21"/>
      <c r="D10" s="21"/>
      <c r="E10" s="4"/>
      <c r="F10" s="4"/>
      <c r="G10" s="4"/>
      <c r="H10" s="4"/>
      <c r="I10" s="4"/>
      <c r="J10" s="21"/>
      <c r="K10" s="17"/>
      <c r="O10" s="2">
        <v>15.37</v>
      </c>
      <c r="Q10" s="19"/>
      <c r="R10" s="2">
        <v>1.17</v>
      </c>
    </row>
    <row r="11" spans="1:1014" x14ac:dyDescent="0.2">
      <c r="A11" t="s">
        <v>17</v>
      </c>
      <c r="C11" s="21"/>
      <c r="D11" s="21"/>
      <c r="E11" s="4">
        <v>21.683333333333302</v>
      </c>
      <c r="F11" s="4">
        <v>9</v>
      </c>
      <c r="G11" s="4">
        <v>36.6666666666667</v>
      </c>
      <c r="H11" s="4">
        <v>58</v>
      </c>
      <c r="I11" s="4">
        <v>14</v>
      </c>
      <c r="J11" s="21"/>
      <c r="K11" s="17"/>
      <c r="L11" s="2">
        <v>21.17</v>
      </c>
      <c r="O11" s="2">
        <v>38.33</v>
      </c>
      <c r="P11" s="2">
        <v>38.75</v>
      </c>
      <c r="Q11" s="19"/>
      <c r="R11" s="2">
        <v>32.86</v>
      </c>
      <c r="S11" s="2">
        <v>48.57</v>
      </c>
    </row>
    <row r="12" spans="1:1014" x14ac:dyDescent="0.2">
      <c r="A12" t="s">
        <v>101</v>
      </c>
      <c r="C12" s="21"/>
      <c r="D12" s="21"/>
      <c r="E12" s="4">
        <v>48.3333333333333</v>
      </c>
      <c r="F12" s="4">
        <v>1.64</v>
      </c>
      <c r="G12" s="4">
        <v>6.1666666666666696</v>
      </c>
      <c r="H12" s="4">
        <v>11.02</v>
      </c>
      <c r="I12" s="4">
        <v>1.6666666666666701</v>
      </c>
      <c r="J12" s="21"/>
      <c r="K12" s="17"/>
      <c r="L12" s="2">
        <v>0.17</v>
      </c>
      <c r="O12" s="2">
        <v>5.67</v>
      </c>
      <c r="Q12" s="19"/>
      <c r="R12" s="2">
        <v>12.86</v>
      </c>
    </row>
    <row r="13" spans="1:1014" x14ac:dyDescent="0.2">
      <c r="A13" t="s">
        <v>114</v>
      </c>
      <c r="C13" s="21"/>
      <c r="D13" s="21"/>
      <c r="E13" s="4"/>
      <c r="F13" s="4"/>
      <c r="G13" s="4"/>
      <c r="H13" s="4"/>
      <c r="I13" s="4"/>
      <c r="J13" s="21"/>
      <c r="K13" s="17"/>
      <c r="O13" s="2">
        <v>2.52</v>
      </c>
      <c r="Q13" s="19"/>
      <c r="R13" s="2">
        <v>2.71</v>
      </c>
    </row>
    <row r="14" spans="1:1014" x14ac:dyDescent="0.2">
      <c r="C14" s="21"/>
      <c r="D14" s="21"/>
      <c r="E14" s="4"/>
      <c r="F14" s="4"/>
      <c r="G14" s="4"/>
      <c r="H14" s="4"/>
      <c r="I14" s="4"/>
      <c r="J14" s="21"/>
      <c r="K14" s="17"/>
      <c r="Q14" s="19"/>
    </row>
    <row r="15" spans="1:1014" s="5" customFormat="1" ht="15" x14ac:dyDescent="0.25">
      <c r="A15" s="1" t="s">
        <v>104</v>
      </c>
      <c r="C15" s="25"/>
      <c r="D15" s="25"/>
      <c r="E15" s="8"/>
      <c r="F15" s="8"/>
      <c r="G15" s="8"/>
      <c r="H15" s="8"/>
      <c r="I15" s="8"/>
      <c r="J15" s="25"/>
      <c r="K15" s="25"/>
      <c r="L15" s="8"/>
      <c r="M15" s="25"/>
      <c r="N15" s="25"/>
      <c r="O15" s="8"/>
      <c r="P15" s="8"/>
      <c r="Q15" s="34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1014" s="5" customFormat="1" ht="15" x14ac:dyDescent="0.25">
      <c r="A16" s="1" t="s">
        <v>1133</v>
      </c>
      <c r="C16" s="25"/>
      <c r="D16" s="25"/>
      <c r="E16" s="8">
        <v>12</v>
      </c>
      <c r="F16" s="8">
        <v>15</v>
      </c>
      <c r="G16" s="8">
        <v>14</v>
      </c>
      <c r="H16" s="8">
        <v>18</v>
      </c>
      <c r="I16" s="8">
        <v>14</v>
      </c>
      <c r="J16" s="25"/>
      <c r="K16" s="25"/>
      <c r="L16" s="8">
        <v>14</v>
      </c>
      <c r="M16" s="25"/>
      <c r="N16" s="25"/>
      <c r="O16" s="8">
        <v>17</v>
      </c>
      <c r="P16" s="8"/>
      <c r="Q16" s="34"/>
      <c r="R16" s="6">
        <v>20</v>
      </c>
      <c r="S16" s="6"/>
      <c r="T16" s="6"/>
      <c r="U16" s="6"/>
      <c r="V16" s="6"/>
      <c r="W16" s="6"/>
      <c r="X16" s="6"/>
      <c r="Y16" s="6"/>
      <c r="Z16" s="6"/>
      <c r="AA16" s="6"/>
    </row>
    <row r="17" spans="1:27" x14ac:dyDescent="0.2">
      <c r="A17" t="s">
        <v>105</v>
      </c>
      <c r="C17" s="17"/>
      <c r="D17" s="17"/>
      <c r="E17" s="2">
        <v>6</v>
      </c>
      <c r="F17" s="2">
        <v>5</v>
      </c>
      <c r="G17" s="2">
        <v>6</v>
      </c>
      <c r="H17" s="2">
        <v>5</v>
      </c>
      <c r="I17" s="2">
        <v>3</v>
      </c>
      <c r="J17" s="17"/>
      <c r="K17" s="17"/>
      <c r="L17" s="9">
        <v>1</v>
      </c>
      <c r="O17" s="2">
        <v>5</v>
      </c>
      <c r="P17" s="2">
        <v>3</v>
      </c>
      <c r="R17" s="2">
        <v>5</v>
      </c>
      <c r="AA17"/>
    </row>
    <row r="18" spans="1:27" x14ac:dyDescent="0.2">
      <c r="A18" t="s">
        <v>106</v>
      </c>
      <c r="B18" s="7" t="s">
        <v>438</v>
      </c>
      <c r="R18" s="2">
        <v>2</v>
      </c>
    </row>
    <row r="20" spans="1:27" x14ac:dyDescent="0.2">
      <c r="A20" t="s">
        <v>15</v>
      </c>
      <c r="B20" s="7" t="s">
        <v>440</v>
      </c>
      <c r="C20" s="17"/>
      <c r="D20" s="17"/>
      <c r="F20" s="2">
        <v>1</v>
      </c>
      <c r="G20" s="2">
        <v>1</v>
      </c>
      <c r="H20" s="2">
        <v>2</v>
      </c>
      <c r="I20" s="2">
        <v>2</v>
      </c>
      <c r="J20" s="17"/>
      <c r="K20" s="17"/>
      <c r="L20" s="2">
        <v>5</v>
      </c>
      <c r="O20" s="2">
        <v>5</v>
      </c>
      <c r="R20" s="2">
        <v>7</v>
      </c>
      <c r="AA20"/>
    </row>
    <row r="21" spans="1:27" x14ac:dyDescent="0.2">
      <c r="A21" t="s">
        <v>477</v>
      </c>
      <c r="B21" s="7" t="s">
        <v>533</v>
      </c>
      <c r="C21" s="17"/>
      <c r="D21" s="17"/>
      <c r="J21" s="17"/>
      <c r="K21" s="17"/>
      <c r="N21" s="19"/>
      <c r="P21" s="2">
        <v>1</v>
      </c>
      <c r="S21" s="2">
        <v>1</v>
      </c>
      <c r="AA21"/>
    </row>
    <row r="22" spans="1:27" x14ac:dyDescent="0.2">
      <c r="A22" t="s">
        <v>155</v>
      </c>
      <c r="B22" s="7" t="s">
        <v>444</v>
      </c>
      <c r="C22" s="17"/>
      <c r="D22" s="17"/>
      <c r="J22" s="17"/>
      <c r="K22" s="17"/>
      <c r="N22" s="19"/>
      <c r="P22" s="2">
        <v>1</v>
      </c>
      <c r="S22" s="2">
        <v>4</v>
      </c>
      <c r="AA22"/>
    </row>
    <row r="23" spans="1:27" x14ac:dyDescent="0.2">
      <c r="A23" t="s">
        <v>247</v>
      </c>
      <c r="B23" s="7" t="s">
        <v>534</v>
      </c>
      <c r="C23" s="17"/>
      <c r="D23" s="17"/>
      <c r="J23" s="17"/>
      <c r="K23" s="17"/>
      <c r="L23" s="2">
        <v>1</v>
      </c>
      <c r="N23" s="19"/>
      <c r="S23" s="2">
        <v>3</v>
      </c>
      <c r="AA23"/>
    </row>
    <row r="24" spans="1:27" x14ac:dyDescent="0.2">
      <c r="A24" s="14" t="s">
        <v>292</v>
      </c>
      <c r="B24" s="39" t="s">
        <v>342</v>
      </c>
      <c r="C24" s="17"/>
      <c r="D24" s="17"/>
      <c r="F24" s="2">
        <v>1</v>
      </c>
      <c r="H24" s="2">
        <v>1</v>
      </c>
      <c r="J24" s="17"/>
      <c r="K24" s="17"/>
      <c r="L24" s="2">
        <v>1</v>
      </c>
      <c r="N24" s="19"/>
      <c r="P24" s="2">
        <v>1</v>
      </c>
      <c r="S24" s="2">
        <v>2</v>
      </c>
      <c r="AA24"/>
    </row>
    <row r="25" spans="1:27" x14ac:dyDescent="0.2">
      <c r="A25" s="14" t="s">
        <v>248</v>
      </c>
      <c r="B25" s="39" t="s">
        <v>478</v>
      </c>
      <c r="C25" s="17"/>
      <c r="D25" s="17"/>
      <c r="J25" s="17"/>
      <c r="K25" s="17"/>
      <c r="L25" s="2">
        <v>1</v>
      </c>
      <c r="N25" s="19"/>
      <c r="S25" s="2">
        <v>2</v>
      </c>
      <c r="AA25"/>
    </row>
    <row r="26" spans="1:27" x14ac:dyDescent="0.2">
      <c r="A26" s="14" t="s">
        <v>249</v>
      </c>
      <c r="B26" s="39" t="s">
        <v>630</v>
      </c>
      <c r="C26" s="17"/>
      <c r="D26" s="17"/>
      <c r="J26" s="17"/>
      <c r="K26" s="17"/>
      <c r="L26" s="2">
        <v>2</v>
      </c>
      <c r="N26" s="19"/>
      <c r="P26" s="2">
        <v>2</v>
      </c>
      <c r="S26" s="2">
        <v>3</v>
      </c>
      <c r="AA26"/>
    </row>
    <row r="27" spans="1:27" x14ac:dyDescent="0.2">
      <c r="A27" s="14" t="s">
        <v>173</v>
      </c>
      <c r="B27" s="39" t="s">
        <v>343</v>
      </c>
      <c r="C27" s="17"/>
      <c r="D27" s="17"/>
      <c r="H27" s="2">
        <v>2</v>
      </c>
      <c r="I27" s="2">
        <v>1</v>
      </c>
      <c r="J27" s="17"/>
      <c r="K27" s="17"/>
      <c r="L27" s="2">
        <v>4</v>
      </c>
      <c r="N27" s="19"/>
      <c r="P27" s="2">
        <v>4</v>
      </c>
      <c r="S27" s="2">
        <v>5</v>
      </c>
      <c r="AA27"/>
    </row>
    <row r="28" spans="1:27" x14ac:dyDescent="0.2">
      <c r="A28" s="14" t="s">
        <v>264</v>
      </c>
      <c r="B28" s="39" t="s">
        <v>631</v>
      </c>
      <c r="C28" s="17"/>
      <c r="D28" s="17"/>
      <c r="J28" s="17"/>
      <c r="K28" s="17"/>
      <c r="N28" s="19"/>
      <c r="P28" s="2">
        <v>1</v>
      </c>
      <c r="S28" s="2">
        <v>1</v>
      </c>
      <c r="AA28"/>
    </row>
    <row r="29" spans="1:27" x14ac:dyDescent="0.2">
      <c r="A29" s="14" t="s">
        <v>174</v>
      </c>
      <c r="B29" s="39" t="s">
        <v>341</v>
      </c>
      <c r="C29" s="17"/>
      <c r="D29" s="17"/>
      <c r="J29" s="17"/>
      <c r="K29" s="17"/>
      <c r="L29" s="2">
        <v>2</v>
      </c>
      <c r="N29" s="19"/>
      <c r="P29" s="2">
        <v>4</v>
      </c>
      <c r="S29" s="2">
        <v>3</v>
      </c>
      <c r="AA29"/>
    </row>
    <row r="30" spans="1:27" x14ac:dyDescent="0.2">
      <c r="A30" s="14" t="s">
        <v>269</v>
      </c>
      <c r="B30" s="39" t="s">
        <v>452</v>
      </c>
      <c r="C30" s="17"/>
      <c r="D30" s="17"/>
      <c r="J30" s="17"/>
      <c r="K30" s="17"/>
      <c r="N30" s="19"/>
      <c r="P30" s="2">
        <v>1</v>
      </c>
      <c r="S30" s="2">
        <v>1</v>
      </c>
      <c r="AA30"/>
    </row>
    <row r="31" spans="1:27" x14ac:dyDescent="0.2">
      <c r="A31" t="s">
        <v>57</v>
      </c>
      <c r="B31" s="7" t="s">
        <v>58</v>
      </c>
      <c r="C31" s="17"/>
      <c r="D31" s="17"/>
      <c r="E31" s="2">
        <v>1</v>
      </c>
      <c r="J31" s="17"/>
      <c r="K31" s="17"/>
      <c r="AA31"/>
    </row>
    <row r="32" spans="1:27" x14ac:dyDescent="0.2">
      <c r="A32" t="s">
        <v>278</v>
      </c>
      <c r="B32" s="7" t="s">
        <v>949</v>
      </c>
      <c r="C32" s="17"/>
      <c r="D32" s="17"/>
      <c r="J32" s="17"/>
      <c r="K32" s="17"/>
      <c r="O32" s="2">
        <v>1</v>
      </c>
      <c r="AA32"/>
    </row>
    <row r="33" spans="1:27" x14ac:dyDescent="0.2">
      <c r="A33" s="14" t="s">
        <v>825</v>
      </c>
      <c r="B33" s="39" t="s">
        <v>907</v>
      </c>
      <c r="C33" s="17"/>
      <c r="D33" s="17"/>
      <c r="J33" s="17"/>
      <c r="K33" s="17"/>
      <c r="N33" s="19"/>
      <c r="S33" s="2">
        <v>3</v>
      </c>
      <c r="AA33"/>
    </row>
    <row r="34" spans="1:27" x14ac:dyDescent="0.2">
      <c r="A34" t="s">
        <v>5</v>
      </c>
      <c r="B34" s="7" t="s">
        <v>81</v>
      </c>
      <c r="C34" s="17"/>
      <c r="D34" s="17"/>
      <c r="H34" s="2">
        <v>1</v>
      </c>
      <c r="J34" s="17"/>
      <c r="K34" s="17"/>
      <c r="O34" s="2">
        <v>3</v>
      </c>
      <c r="R34" s="2">
        <v>3</v>
      </c>
      <c r="AA34"/>
    </row>
    <row r="35" spans="1:27" x14ac:dyDescent="0.2">
      <c r="A35" t="s">
        <v>54</v>
      </c>
      <c r="B35" s="7" t="s">
        <v>870</v>
      </c>
      <c r="C35" s="17"/>
      <c r="D35" s="17"/>
      <c r="H35" s="2">
        <v>2</v>
      </c>
      <c r="J35" s="17"/>
      <c r="K35" s="17"/>
      <c r="L35" s="2">
        <v>5</v>
      </c>
      <c r="O35" s="2">
        <v>5</v>
      </c>
      <c r="P35" s="2">
        <v>2</v>
      </c>
      <c r="AA35"/>
    </row>
    <row r="36" spans="1:27" x14ac:dyDescent="0.2">
      <c r="A36" s="14" t="s">
        <v>293</v>
      </c>
      <c r="B36" s="39" t="s">
        <v>356</v>
      </c>
      <c r="C36" s="17"/>
      <c r="D36" s="17"/>
      <c r="J36" s="17"/>
      <c r="K36" s="17"/>
      <c r="N36" s="19"/>
      <c r="P36" s="2">
        <v>2</v>
      </c>
      <c r="S36" s="2">
        <v>2</v>
      </c>
      <c r="AA36"/>
    </row>
    <row r="37" spans="1:27" x14ac:dyDescent="0.2">
      <c r="A37" s="14" t="s">
        <v>250</v>
      </c>
      <c r="B37" s="39" t="s">
        <v>954</v>
      </c>
      <c r="C37" s="17"/>
      <c r="D37" s="17"/>
      <c r="J37" s="17"/>
      <c r="K37" s="17"/>
      <c r="L37" s="2">
        <v>1</v>
      </c>
      <c r="N37" s="19"/>
      <c r="AA37"/>
    </row>
    <row r="38" spans="1:27" x14ac:dyDescent="0.2">
      <c r="A38" s="14" t="s">
        <v>270</v>
      </c>
      <c r="B38" s="39" t="s">
        <v>355</v>
      </c>
      <c r="C38" s="17"/>
      <c r="D38" s="17"/>
      <c r="J38" s="17"/>
      <c r="K38" s="17"/>
      <c r="N38" s="19"/>
      <c r="P38" s="2">
        <v>1</v>
      </c>
      <c r="S38" s="2">
        <v>4</v>
      </c>
      <c r="AA38"/>
    </row>
    <row r="39" spans="1:27" x14ac:dyDescent="0.2">
      <c r="A39" t="s">
        <v>286</v>
      </c>
      <c r="B39" s="7" t="s">
        <v>936</v>
      </c>
      <c r="C39" s="17"/>
      <c r="D39" s="17"/>
      <c r="J39" s="17"/>
      <c r="K39" s="17"/>
      <c r="L39" s="2">
        <v>1</v>
      </c>
      <c r="N39" s="19"/>
      <c r="O39" s="2">
        <v>3</v>
      </c>
      <c r="R39" s="2">
        <v>3</v>
      </c>
      <c r="AA39"/>
    </row>
    <row r="40" spans="1:27" x14ac:dyDescent="0.2">
      <c r="A40" t="s">
        <v>6</v>
      </c>
      <c r="B40" s="7" t="s">
        <v>441</v>
      </c>
      <c r="C40" s="17"/>
      <c r="D40" s="17"/>
      <c r="E40" s="2">
        <v>1</v>
      </c>
      <c r="H40" s="2">
        <v>3</v>
      </c>
      <c r="I40" s="2">
        <v>1</v>
      </c>
      <c r="J40" s="17"/>
      <c r="K40" s="17"/>
      <c r="O40" s="2">
        <v>2</v>
      </c>
      <c r="R40" s="2">
        <v>5</v>
      </c>
      <c r="AA40"/>
    </row>
    <row r="41" spans="1:27" x14ac:dyDescent="0.2">
      <c r="A41" s="14" t="s">
        <v>244</v>
      </c>
      <c r="B41" s="39" t="s">
        <v>354</v>
      </c>
      <c r="C41" s="17"/>
      <c r="D41" s="17"/>
      <c r="F41" s="2">
        <v>5</v>
      </c>
      <c r="G41" s="2">
        <v>1</v>
      </c>
      <c r="H41" s="2">
        <v>3</v>
      </c>
      <c r="J41" s="17"/>
      <c r="K41" s="17"/>
      <c r="L41" s="2">
        <v>6</v>
      </c>
      <c r="N41" s="19"/>
      <c r="P41" s="2">
        <v>3</v>
      </c>
      <c r="S41" s="2">
        <v>7</v>
      </c>
      <c r="AA41"/>
    </row>
    <row r="42" spans="1:27" x14ac:dyDescent="0.2">
      <c r="A42" t="s">
        <v>20</v>
      </c>
      <c r="B42" s="7" t="s">
        <v>319</v>
      </c>
      <c r="C42" s="17"/>
      <c r="D42" s="17"/>
      <c r="E42" s="2">
        <v>4</v>
      </c>
      <c r="F42" s="2">
        <v>5</v>
      </c>
      <c r="G42" s="2">
        <v>6</v>
      </c>
      <c r="H42" s="2">
        <v>5</v>
      </c>
      <c r="I42" s="2">
        <v>6</v>
      </c>
      <c r="J42" s="17"/>
      <c r="K42" s="17"/>
      <c r="L42" s="2">
        <v>6</v>
      </c>
      <c r="O42" s="2">
        <v>6</v>
      </c>
      <c r="R42" s="2">
        <v>7</v>
      </c>
      <c r="AA42"/>
    </row>
    <row r="43" spans="1:27" x14ac:dyDescent="0.2">
      <c r="A43" s="14" t="s">
        <v>176</v>
      </c>
      <c r="B43" s="39" t="s">
        <v>353</v>
      </c>
      <c r="C43" s="17"/>
      <c r="D43" s="17"/>
      <c r="F43" s="2">
        <v>1</v>
      </c>
      <c r="H43" s="2">
        <v>2</v>
      </c>
      <c r="I43" s="2">
        <v>2</v>
      </c>
      <c r="J43" s="17"/>
      <c r="K43" s="17"/>
      <c r="L43" s="2">
        <v>2</v>
      </c>
      <c r="N43" s="19"/>
      <c r="P43" s="2">
        <v>4</v>
      </c>
      <c r="S43" s="2">
        <v>4</v>
      </c>
      <c r="AA43"/>
    </row>
    <row r="44" spans="1:27" x14ac:dyDescent="0.2">
      <c r="A44" s="14" t="s">
        <v>406</v>
      </c>
      <c r="B44" s="39" t="s">
        <v>418</v>
      </c>
      <c r="C44" s="17"/>
      <c r="D44" s="17"/>
      <c r="J44" s="17"/>
      <c r="K44" s="17"/>
      <c r="N44" s="19"/>
      <c r="P44" s="2">
        <v>3</v>
      </c>
      <c r="S44" s="2">
        <v>4</v>
      </c>
      <c r="AA44"/>
    </row>
    <row r="45" spans="1:27" x14ac:dyDescent="0.2">
      <c r="A45" s="14" t="s">
        <v>289</v>
      </c>
      <c r="B45" s="39" t="s">
        <v>940</v>
      </c>
      <c r="C45" s="17"/>
      <c r="D45" s="17"/>
      <c r="H45" s="2">
        <v>1</v>
      </c>
      <c r="J45" s="17"/>
      <c r="K45" s="17"/>
      <c r="L45" s="2">
        <v>4</v>
      </c>
      <c r="N45" s="19"/>
      <c r="AA45"/>
    </row>
    <row r="46" spans="1:27" x14ac:dyDescent="0.2">
      <c r="A46" s="14" t="s">
        <v>295</v>
      </c>
      <c r="B46" s="39" t="s">
        <v>352</v>
      </c>
      <c r="C46" s="17"/>
      <c r="D46" s="17"/>
      <c r="H46" s="2">
        <v>1</v>
      </c>
      <c r="J46" s="17"/>
      <c r="K46" s="17"/>
      <c r="N46" s="19"/>
      <c r="P46" s="2">
        <v>1</v>
      </c>
      <c r="S46" s="2">
        <v>4</v>
      </c>
      <c r="AA46"/>
    </row>
    <row r="47" spans="1:27" x14ac:dyDescent="0.2">
      <c r="A47" s="14" t="s">
        <v>216</v>
      </c>
      <c r="B47" s="39" t="s">
        <v>351</v>
      </c>
      <c r="C47" s="17"/>
      <c r="D47" s="17"/>
      <c r="J47" s="17"/>
      <c r="K47" s="17"/>
      <c r="N47" s="19"/>
      <c r="P47" s="2">
        <v>1</v>
      </c>
      <c r="S47" s="2">
        <v>1</v>
      </c>
      <c r="AA47"/>
    </row>
    <row r="48" spans="1:27" x14ac:dyDescent="0.2">
      <c r="A48" s="14" t="s">
        <v>177</v>
      </c>
      <c r="B48" s="39" t="s">
        <v>522</v>
      </c>
      <c r="C48" s="17"/>
      <c r="D48" s="17"/>
      <c r="J48" s="17"/>
      <c r="K48" s="17"/>
      <c r="N48" s="19"/>
      <c r="S48" s="2">
        <v>1</v>
      </c>
      <c r="AA48"/>
    </row>
    <row r="49" spans="1:27" x14ac:dyDescent="0.2">
      <c r="A49" s="14" t="s">
        <v>251</v>
      </c>
      <c r="B49" s="39" t="s">
        <v>350</v>
      </c>
      <c r="C49" s="17"/>
      <c r="D49" s="17"/>
      <c r="J49" s="17"/>
      <c r="K49" s="17"/>
      <c r="L49" s="2">
        <v>1</v>
      </c>
      <c r="N49" s="19"/>
      <c r="AA49"/>
    </row>
    <row r="50" spans="1:27" x14ac:dyDescent="0.2">
      <c r="A50" s="14" t="s">
        <v>156</v>
      </c>
      <c r="B50" s="39" t="s">
        <v>420</v>
      </c>
      <c r="C50" s="17"/>
      <c r="D50" s="17"/>
      <c r="J50" s="17"/>
      <c r="K50" s="17"/>
      <c r="L50" s="2">
        <v>1</v>
      </c>
      <c r="N50" s="19"/>
      <c r="S50" s="2">
        <v>3</v>
      </c>
      <c r="AA50"/>
    </row>
    <row r="51" spans="1:27" x14ac:dyDescent="0.2">
      <c r="A51" t="s">
        <v>245</v>
      </c>
      <c r="B51" s="7" t="s">
        <v>327</v>
      </c>
      <c r="C51" s="17"/>
      <c r="D51" s="17"/>
      <c r="E51" s="2">
        <v>4</v>
      </c>
      <c r="F51" s="2">
        <v>4</v>
      </c>
      <c r="G51" s="2">
        <v>4</v>
      </c>
      <c r="H51" s="2">
        <v>5</v>
      </c>
      <c r="I51" s="2">
        <v>3</v>
      </c>
      <c r="J51" s="17"/>
      <c r="K51" s="17"/>
      <c r="L51" s="2">
        <v>4</v>
      </c>
      <c r="O51" s="2">
        <v>5</v>
      </c>
      <c r="P51" s="2">
        <v>2</v>
      </c>
      <c r="R51" s="2">
        <v>5</v>
      </c>
      <c r="AA51"/>
    </row>
    <row r="52" spans="1:27" x14ac:dyDescent="0.2">
      <c r="A52" s="14" t="s">
        <v>468</v>
      </c>
      <c r="B52" s="39" t="s">
        <v>449</v>
      </c>
      <c r="C52" s="17"/>
      <c r="D52" s="17"/>
      <c r="J52" s="17"/>
      <c r="K52" s="17"/>
      <c r="N52" s="19"/>
      <c r="S52" s="2">
        <v>1</v>
      </c>
      <c r="AA52"/>
    </row>
    <row r="53" spans="1:27" x14ac:dyDescent="0.2">
      <c r="A53" t="s">
        <v>122</v>
      </c>
      <c r="B53" s="7" t="s">
        <v>1337</v>
      </c>
      <c r="C53" s="17"/>
      <c r="D53" s="17"/>
      <c r="J53" s="17"/>
      <c r="K53" s="17"/>
      <c r="R53" s="2">
        <v>1</v>
      </c>
      <c r="AA53"/>
    </row>
    <row r="54" spans="1:27" x14ac:dyDescent="0.2">
      <c r="A54" s="14" t="s">
        <v>486</v>
      </c>
      <c r="B54" s="39" t="s">
        <v>525</v>
      </c>
      <c r="C54" s="17"/>
      <c r="D54" s="17"/>
      <c r="J54" s="17"/>
      <c r="K54" s="17"/>
      <c r="N54" s="19"/>
      <c r="P54" s="2">
        <v>2</v>
      </c>
      <c r="S54" s="2">
        <v>6</v>
      </c>
      <c r="AA54"/>
    </row>
    <row r="55" spans="1:27" x14ac:dyDescent="0.2">
      <c r="A55" s="14" t="s">
        <v>178</v>
      </c>
      <c r="B55" s="39" t="s">
        <v>349</v>
      </c>
      <c r="C55" s="17"/>
      <c r="D55" s="17"/>
      <c r="H55" s="2">
        <v>2</v>
      </c>
      <c r="J55" s="17"/>
      <c r="K55" s="17"/>
      <c r="N55" s="19"/>
      <c r="P55" s="2">
        <v>2</v>
      </c>
      <c r="S55" s="2">
        <v>1</v>
      </c>
      <c r="AA55"/>
    </row>
    <row r="56" spans="1:27" x14ac:dyDescent="0.2">
      <c r="A56" s="14" t="s">
        <v>179</v>
      </c>
      <c r="B56" s="39" t="s">
        <v>348</v>
      </c>
      <c r="C56" s="17"/>
      <c r="D56" s="17"/>
      <c r="J56" s="17"/>
      <c r="K56" s="17"/>
      <c r="L56" s="2">
        <v>3</v>
      </c>
      <c r="N56" s="19"/>
      <c r="P56" s="2">
        <v>3</v>
      </c>
      <c r="S56" s="2">
        <v>1</v>
      </c>
      <c r="AA56"/>
    </row>
    <row r="57" spans="1:27" x14ac:dyDescent="0.2">
      <c r="A57" s="14" t="s">
        <v>234</v>
      </c>
      <c r="B57" s="39" t="s">
        <v>448</v>
      </c>
      <c r="C57" s="17"/>
      <c r="D57" s="17"/>
      <c r="F57" s="2">
        <v>4</v>
      </c>
      <c r="H57" s="2">
        <v>2</v>
      </c>
      <c r="I57" s="2">
        <v>1</v>
      </c>
      <c r="J57" s="17"/>
      <c r="K57" s="17"/>
      <c r="L57" s="2">
        <v>2</v>
      </c>
      <c r="N57" s="19"/>
      <c r="P57" s="2">
        <v>4</v>
      </c>
      <c r="S57" s="2">
        <v>5</v>
      </c>
      <c r="AA57"/>
    </row>
    <row r="58" spans="1:27" x14ac:dyDescent="0.2">
      <c r="A58" s="14" t="s">
        <v>568</v>
      </c>
      <c r="B58" s="39" t="s">
        <v>622</v>
      </c>
      <c r="C58" s="17"/>
      <c r="D58" s="17"/>
      <c r="J58" s="17"/>
      <c r="K58" s="17"/>
      <c r="N58" s="19"/>
      <c r="S58" s="2">
        <v>2</v>
      </c>
      <c r="AA58"/>
    </row>
    <row r="59" spans="1:27" x14ac:dyDescent="0.2">
      <c r="A59" s="14" t="s">
        <v>303</v>
      </c>
      <c r="B59" s="39" t="s">
        <v>421</v>
      </c>
      <c r="C59" s="17"/>
      <c r="D59" s="17"/>
      <c r="E59" s="2">
        <v>1</v>
      </c>
      <c r="F59" s="2">
        <v>1</v>
      </c>
      <c r="H59" s="2">
        <v>1</v>
      </c>
      <c r="I59" s="2">
        <v>1</v>
      </c>
      <c r="J59" s="17"/>
      <c r="K59" s="17"/>
      <c r="N59" s="19"/>
      <c r="P59" s="2">
        <v>1</v>
      </c>
      <c r="S59" s="2">
        <v>1</v>
      </c>
      <c r="AA59"/>
    </row>
    <row r="60" spans="1:27" x14ac:dyDescent="0.2">
      <c r="A60" s="14" t="s">
        <v>182</v>
      </c>
      <c r="B60" s="39" t="s">
        <v>526</v>
      </c>
      <c r="C60" s="17"/>
      <c r="D60" s="17"/>
      <c r="H60" s="2">
        <v>1</v>
      </c>
      <c r="J60" s="17"/>
      <c r="K60" s="17"/>
      <c r="L60" s="2">
        <v>3</v>
      </c>
      <c r="N60" s="19"/>
      <c r="P60" s="2">
        <v>4</v>
      </c>
      <c r="S60" s="2">
        <v>4</v>
      </c>
      <c r="AA60"/>
    </row>
    <row r="61" spans="1:27" x14ac:dyDescent="0.2">
      <c r="A61" s="14" t="s">
        <v>296</v>
      </c>
      <c r="B61" s="39" t="s">
        <v>547</v>
      </c>
      <c r="C61" s="17"/>
      <c r="D61" s="17"/>
      <c r="H61" s="2">
        <v>1</v>
      </c>
      <c r="J61" s="17"/>
      <c r="K61" s="17"/>
      <c r="L61" s="2">
        <v>4</v>
      </c>
      <c r="N61" s="19"/>
      <c r="P61" s="2">
        <v>6</v>
      </c>
      <c r="S61" s="2">
        <v>5</v>
      </c>
      <c r="AA61"/>
    </row>
    <row r="62" spans="1:27" x14ac:dyDescent="0.2">
      <c r="A62" t="s">
        <v>132</v>
      </c>
      <c r="B62" s="7" t="s">
        <v>330</v>
      </c>
      <c r="C62" s="17"/>
      <c r="D62" s="17"/>
      <c r="H62" s="2">
        <v>3</v>
      </c>
      <c r="J62" s="17"/>
      <c r="K62" s="17"/>
      <c r="R62" s="2">
        <v>1</v>
      </c>
      <c r="AA62"/>
    </row>
    <row r="63" spans="1:27" x14ac:dyDescent="0.2">
      <c r="A63" s="14" t="s">
        <v>183</v>
      </c>
      <c r="B63" s="39" t="s">
        <v>345</v>
      </c>
      <c r="C63" s="17"/>
      <c r="D63" s="17"/>
      <c r="H63" s="2">
        <v>3</v>
      </c>
      <c r="J63" s="17"/>
      <c r="K63" s="17"/>
      <c r="L63" s="2">
        <v>4</v>
      </c>
      <c r="N63" s="19"/>
      <c r="P63" s="2">
        <v>3</v>
      </c>
      <c r="S63" s="2">
        <v>5</v>
      </c>
      <c r="AA63"/>
    </row>
    <row r="64" spans="1:27" x14ac:dyDescent="0.2">
      <c r="A64" s="14" t="s">
        <v>252</v>
      </c>
      <c r="B64" s="39" t="s">
        <v>528</v>
      </c>
      <c r="C64" s="17"/>
      <c r="D64" s="17"/>
      <c r="J64" s="17"/>
      <c r="K64" s="17"/>
      <c r="L64" s="2">
        <v>1</v>
      </c>
      <c r="N64" s="19"/>
      <c r="P64" s="2">
        <v>1</v>
      </c>
      <c r="S64" s="2">
        <v>1</v>
      </c>
      <c r="AA64"/>
    </row>
    <row r="65" spans="1:27" x14ac:dyDescent="0.2">
      <c r="A65" s="14" t="s">
        <v>397</v>
      </c>
      <c r="B65" s="39" t="s">
        <v>379</v>
      </c>
      <c r="C65" s="17"/>
      <c r="D65" s="17"/>
      <c r="J65" s="17"/>
      <c r="K65" s="17"/>
      <c r="N65" s="19"/>
      <c r="P65" s="2">
        <v>1</v>
      </c>
      <c r="S65" s="2">
        <v>2</v>
      </c>
      <c r="AA65"/>
    </row>
    <row r="66" spans="1:27" x14ac:dyDescent="0.2">
      <c r="A66" s="14" t="s">
        <v>409</v>
      </c>
      <c r="B66" s="39" t="s">
        <v>423</v>
      </c>
      <c r="C66" s="17"/>
      <c r="D66" s="17"/>
      <c r="J66" s="17"/>
      <c r="K66" s="17"/>
      <c r="N66" s="19"/>
      <c r="S66" s="2">
        <v>3</v>
      </c>
      <c r="AA66"/>
    </row>
    <row r="67" spans="1:27" x14ac:dyDescent="0.2">
      <c r="A67" s="14" t="s">
        <v>184</v>
      </c>
      <c r="B67" s="39" t="s">
        <v>424</v>
      </c>
      <c r="C67" s="17"/>
      <c r="D67" s="17"/>
      <c r="J67" s="17"/>
      <c r="K67" s="17"/>
      <c r="N67" s="19"/>
      <c r="P67" s="2">
        <v>1</v>
      </c>
      <c r="S67" s="2">
        <v>4</v>
      </c>
      <c r="AA67"/>
    </row>
    <row r="68" spans="1:27" x14ac:dyDescent="0.2">
      <c r="A68" s="14" t="s">
        <v>745</v>
      </c>
      <c r="B68" s="39" t="s">
        <v>764</v>
      </c>
      <c r="C68" s="17"/>
      <c r="D68" s="17"/>
      <c r="J68" s="17"/>
      <c r="K68" s="17"/>
      <c r="N68" s="19"/>
      <c r="P68" s="2">
        <v>2</v>
      </c>
      <c r="S68" s="2">
        <v>1</v>
      </c>
      <c r="AA68"/>
    </row>
    <row r="69" spans="1:27" x14ac:dyDescent="0.2">
      <c r="A69" s="14" t="s">
        <v>569</v>
      </c>
      <c r="B69" s="39" t="s">
        <v>634</v>
      </c>
      <c r="C69" s="17"/>
      <c r="D69" s="17"/>
      <c r="J69" s="17"/>
      <c r="K69" s="17"/>
      <c r="N69" s="19"/>
      <c r="P69" s="2">
        <v>1</v>
      </c>
      <c r="AA69"/>
    </row>
    <row r="70" spans="1:27" x14ac:dyDescent="0.2">
      <c r="A70" s="14" t="s">
        <v>185</v>
      </c>
      <c r="B70" s="39" t="s">
        <v>380</v>
      </c>
      <c r="C70" s="17"/>
      <c r="D70" s="17"/>
      <c r="E70" s="2">
        <v>1</v>
      </c>
      <c r="F70" s="2">
        <v>1</v>
      </c>
      <c r="G70" s="2">
        <v>1</v>
      </c>
      <c r="H70" s="2">
        <v>1</v>
      </c>
      <c r="J70" s="17"/>
      <c r="K70" s="17"/>
      <c r="L70" s="2">
        <v>1</v>
      </c>
      <c r="P70" s="2">
        <v>1</v>
      </c>
      <c r="S70" s="2">
        <v>1</v>
      </c>
      <c r="AA70"/>
    </row>
    <row r="71" spans="1:27" x14ac:dyDescent="0.2">
      <c r="A71" s="14" t="s">
        <v>489</v>
      </c>
      <c r="B71" s="39" t="s">
        <v>531</v>
      </c>
      <c r="C71" s="17"/>
      <c r="D71" s="17"/>
      <c r="J71" s="17"/>
      <c r="K71" s="17"/>
      <c r="P71" s="2">
        <v>1</v>
      </c>
      <c r="S71" s="2">
        <v>2</v>
      </c>
      <c r="AA71"/>
    </row>
    <row r="72" spans="1:27" x14ac:dyDescent="0.2">
      <c r="A72" t="s">
        <v>28</v>
      </c>
      <c r="B72" s="7" t="s">
        <v>332</v>
      </c>
      <c r="C72" s="17"/>
      <c r="D72" s="17"/>
      <c r="F72" s="2">
        <v>5</v>
      </c>
      <c r="G72" s="2">
        <v>6</v>
      </c>
      <c r="H72" s="2">
        <v>2</v>
      </c>
      <c r="I72" s="2">
        <v>1</v>
      </c>
      <c r="J72" s="17"/>
      <c r="K72" s="17"/>
      <c r="L72" s="2">
        <v>6</v>
      </c>
      <c r="N72" s="19"/>
      <c r="O72" s="2">
        <v>6</v>
      </c>
      <c r="P72" s="2">
        <v>2</v>
      </c>
      <c r="R72" s="2">
        <v>5</v>
      </c>
      <c r="AA72"/>
    </row>
    <row r="73" spans="1:27" x14ac:dyDescent="0.2">
      <c r="A73" t="s">
        <v>29</v>
      </c>
      <c r="B73" s="7" t="s">
        <v>333</v>
      </c>
      <c r="C73" s="17"/>
      <c r="D73" s="17"/>
      <c r="F73" s="2">
        <v>2</v>
      </c>
      <c r="G73" s="2">
        <v>3</v>
      </c>
      <c r="H73" s="2">
        <v>2</v>
      </c>
      <c r="I73" s="2">
        <v>1</v>
      </c>
      <c r="J73" s="17"/>
      <c r="K73" s="17"/>
      <c r="L73" s="2">
        <v>6</v>
      </c>
      <c r="N73" s="19"/>
      <c r="O73" s="2">
        <v>6</v>
      </c>
      <c r="P73" s="2">
        <v>2</v>
      </c>
      <c r="R73" s="2">
        <v>6</v>
      </c>
      <c r="AA73"/>
    </row>
    <row r="74" spans="1:27" x14ac:dyDescent="0.2">
      <c r="A74" s="14" t="s">
        <v>253</v>
      </c>
      <c r="B74" s="39" t="s">
        <v>377</v>
      </c>
      <c r="C74" s="17"/>
      <c r="D74" s="17"/>
      <c r="J74" s="17"/>
      <c r="K74" s="17"/>
      <c r="L74" s="2">
        <v>1</v>
      </c>
      <c r="AA74"/>
    </row>
    <row r="75" spans="1:27" x14ac:dyDescent="0.2">
      <c r="A75" s="14" t="s">
        <v>186</v>
      </c>
      <c r="B75" s="39" t="s">
        <v>376</v>
      </c>
      <c r="C75" s="17"/>
      <c r="D75" s="17"/>
      <c r="H75" s="2">
        <v>2</v>
      </c>
      <c r="J75" s="17"/>
      <c r="K75" s="17"/>
      <c r="L75" s="2">
        <v>1</v>
      </c>
      <c r="N75" s="19"/>
      <c r="P75" s="2">
        <v>4</v>
      </c>
      <c r="S75" s="2">
        <v>6</v>
      </c>
      <c r="AA75"/>
    </row>
    <row r="76" spans="1:27" x14ac:dyDescent="0.2">
      <c r="A76" s="14" t="s">
        <v>297</v>
      </c>
      <c r="B76" s="39" t="s">
        <v>663</v>
      </c>
      <c r="C76" s="17"/>
      <c r="D76" s="17"/>
      <c r="J76" s="17"/>
      <c r="K76" s="17"/>
      <c r="N76" s="19"/>
      <c r="S76" s="2">
        <v>1</v>
      </c>
      <c r="AA76"/>
    </row>
    <row r="77" spans="1:27" x14ac:dyDescent="0.2">
      <c r="A77" t="s">
        <v>1328</v>
      </c>
      <c r="B77" s="7" t="s">
        <v>1336</v>
      </c>
      <c r="C77" s="17"/>
      <c r="D77" s="17"/>
      <c r="J77" s="17"/>
      <c r="K77" s="17"/>
      <c r="N77" s="19"/>
      <c r="R77" s="2">
        <v>1</v>
      </c>
      <c r="AA77"/>
    </row>
    <row r="78" spans="1:27" x14ac:dyDescent="0.2">
      <c r="A78" s="14" t="s">
        <v>187</v>
      </c>
      <c r="B78" s="39" t="s">
        <v>375</v>
      </c>
      <c r="C78" s="17"/>
      <c r="D78" s="17"/>
      <c r="F78" s="2">
        <v>2</v>
      </c>
      <c r="J78" s="17"/>
      <c r="K78" s="17"/>
      <c r="L78" s="2">
        <v>2</v>
      </c>
      <c r="N78" s="19"/>
      <c r="P78" s="2">
        <v>3</v>
      </c>
      <c r="S78" s="2">
        <v>3</v>
      </c>
      <c r="AA78"/>
    </row>
    <row r="79" spans="1:27" x14ac:dyDescent="0.2">
      <c r="A79" s="14" t="s">
        <v>254</v>
      </c>
      <c r="B79" s="39" t="s">
        <v>924</v>
      </c>
      <c r="C79" s="17"/>
      <c r="D79" s="17"/>
      <c r="J79" s="17"/>
      <c r="K79" s="17"/>
      <c r="L79" s="2">
        <v>1</v>
      </c>
      <c r="N79" s="19"/>
      <c r="S79" s="2">
        <v>1</v>
      </c>
      <c r="AA79"/>
    </row>
    <row r="80" spans="1:27" x14ac:dyDescent="0.2">
      <c r="A80" s="14" t="s">
        <v>291</v>
      </c>
      <c r="B80" s="39" t="s">
        <v>426</v>
      </c>
      <c r="C80" s="17"/>
      <c r="D80" s="17"/>
      <c r="J80" s="17"/>
      <c r="K80" s="17"/>
      <c r="N80" s="19"/>
      <c r="P80" s="2">
        <v>1</v>
      </c>
      <c r="S80" s="2">
        <v>3</v>
      </c>
      <c r="AA80"/>
    </row>
    <row r="81" spans="1:27" x14ac:dyDescent="0.2">
      <c r="A81" s="14" t="s">
        <v>157</v>
      </c>
      <c r="B81" s="39" t="s">
        <v>518</v>
      </c>
      <c r="C81" s="17"/>
      <c r="D81" s="17"/>
      <c r="J81" s="17"/>
      <c r="K81" s="17"/>
      <c r="L81" s="2">
        <v>1</v>
      </c>
      <c r="N81" s="19"/>
      <c r="S81" s="2">
        <v>1</v>
      </c>
      <c r="AA81"/>
    </row>
    <row r="82" spans="1:27" x14ac:dyDescent="0.2">
      <c r="A82" s="14" t="s">
        <v>189</v>
      </c>
      <c r="B82" s="39" t="s">
        <v>373</v>
      </c>
      <c r="C82" s="17"/>
      <c r="D82" s="17"/>
      <c r="J82" s="17"/>
      <c r="K82" s="17"/>
      <c r="N82" s="19"/>
      <c r="P82" s="2">
        <v>2</v>
      </c>
      <c r="S82" s="2">
        <v>3</v>
      </c>
      <c r="AA82"/>
    </row>
    <row r="83" spans="1:27" x14ac:dyDescent="0.2">
      <c r="A83" s="14" t="s">
        <v>820</v>
      </c>
      <c r="B83" s="39" t="s">
        <v>912</v>
      </c>
      <c r="C83" s="17"/>
      <c r="D83" s="17"/>
      <c r="J83" s="17"/>
      <c r="K83" s="17"/>
      <c r="N83" s="19"/>
      <c r="S83" s="2">
        <v>1</v>
      </c>
      <c r="AA83"/>
    </row>
    <row r="84" spans="1:27" x14ac:dyDescent="0.2">
      <c r="A84" s="14" t="s">
        <v>514</v>
      </c>
      <c r="B84" s="39" t="s">
        <v>515</v>
      </c>
      <c r="C84" s="17"/>
      <c r="D84" s="17"/>
      <c r="J84" s="17"/>
      <c r="K84" s="17"/>
      <c r="N84" s="19"/>
      <c r="P84" s="2">
        <v>1</v>
      </c>
      <c r="AA84"/>
    </row>
    <row r="85" spans="1:27" x14ac:dyDescent="0.2">
      <c r="A85" s="14" t="s">
        <v>13</v>
      </c>
      <c r="B85" s="39" t="s">
        <v>372</v>
      </c>
      <c r="C85" s="17"/>
      <c r="D85" s="17"/>
      <c r="G85" s="2">
        <v>1</v>
      </c>
      <c r="J85" s="17"/>
      <c r="K85" s="17"/>
      <c r="L85" s="2">
        <v>1</v>
      </c>
      <c r="N85" s="19"/>
      <c r="O85" s="2">
        <v>1</v>
      </c>
      <c r="R85" s="2">
        <v>1</v>
      </c>
      <c r="AA85"/>
    </row>
    <row r="86" spans="1:27" x14ac:dyDescent="0.2">
      <c r="A86" s="14" t="s">
        <v>575</v>
      </c>
      <c r="B86" s="39" t="s">
        <v>759</v>
      </c>
      <c r="C86" s="17"/>
      <c r="D86" s="17"/>
      <c r="J86" s="17"/>
      <c r="K86" s="17"/>
      <c r="N86" s="19"/>
      <c r="P86" s="2">
        <v>1</v>
      </c>
      <c r="AA86"/>
    </row>
    <row r="87" spans="1:27" x14ac:dyDescent="0.2">
      <c r="A87" s="14" t="s">
        <v>190</v>
      </c>
      <c r="B87" s="39" t="s">
        <v>371</v>
      </c>
      <c r="C87" s="17"/>
      <c r="D87" s="17"/>
      <c r="F87" s="2">
        <v>2</v>
      </c>
      <c r="H87" s="2">
        <v>4</v>
      </c>
      <c r="I87" s="2">
        <v>1</v>
      </c>
      <c r="J87" s="17"/>
      <c r="K87" s="17"/>
      <c r="L87" s="2">
        <v>5</v>
      </c>
      <c r="P87" s="2">
        <v>5</v>
      </c>
      <c r="S87" s="2">
        <v>6</v>
      </c>
      <c r="AA87"/>
    </row>
    <row r="88" spans="1:27" x14ac:dyDescent="0.2">
      <c r="A88" s="14" t="s">
        <v>255</v>
      </c>
      <c r="B88" s="39" t="s">
        <v>662</v>
      </c>
      <c r="C88" s="17"/>
      <c r="D88" s="17"/>
      <c r="J88" s="17"/>
      <c r="K88" s="17"/>
      <c r="L88" s="2">
        <v>1</v>
      </c>
      <c r="AA88"/>
    </row>
    <row r="89" spans="1:27" x14ac:dyDescent="0.2">
      <c r="A89" s="14" t="s">
        <v>256</v>
      </c>
      <c r="B89" s="39" t="s">
        <v>368</v>
      </c>
      <c r="C89" s="17"/>
      <c r="D89" s="17"/>
      <c r="J89" s="17"/>
      <c r="K89" s="17"/>
      <c r="L89" s="2">
        <v>2</v>
      </c>
      <c r="P89" s="2">
        <v>3</v>
      </c>
      <c r="S89" s="2">
        <v>4</v>
      </c>
      <c r="AA89"/>
    </row>
    <row r="90" spans="1:27" x14ac:dyDescent="0.2">
      <c r="A90" s="14" t="s">
        <v>396</v>
      </c>
      <c r="B90" s="39" t="s">
        <v>367</v>
      </c>
      <c r="C90" s="17"/>
      <c r="D90" s="17"/>
      <c r="J90" s="17"/>
      <c r="K90" s="17"/>
      <c r="P90" s="2">
        <v>2</v>
      </c>
      <c r="S90" s="2">
        <v>3</v>
      </c>
      <c r="AA90"/>
    </row>
    <row r="91" spans="1:27" x14ac:dyDescent="0.2">
      <c r="A91" s="14" t="s">
        <v>579</v>
      </c>
      <c r="B91" s="39" t="s">
        <v>675</v>
      </c>
      <c r="C91" s="17"/>
      <c r="D91" s="17"/>
      <c r="J91" s="17"/>
      <c r="K91" s="17"/>
      <c r="P91" s="2">
        <v>2</v>
      </c>
      <c r="AA91"/>
    </row>
    <row r="92" spans="1:27" x14ac:dyDescent="0.2">
      <c r="A92" t="s">
        <v>267</v>
      </c>
      <c r="B92" s="7" t="s">
        <v>934</v>
      </c>
      <c r="C92" s="17"/>
      <c r="D92" s="17"/>
      <c r="E92" s="2">
        <v>1</v>
      </c>
      <c r="G92" s="2">
        <v>1</v>
      </c>
      <c r="J92" s="17"/>
      <c r="K92" s="17"/>
      <c r="N92" s="19"/>
      <c r="AA92"/>
    </row>
    <row r="93" spans="1:27" x14ac:dyDescent="0.2">
      <c r="A93" s="14" t="s">
        <v>257</v>
      </c>
      <c r="B93" s="39" t="s">
        <v>661</v>
      </c>
      <c r="C93" s="17"/>
      <c r="D93" s="17"/>
      <c r="J93" s="17"/>
      <c r="K93" s="17"/>
      <c r="L93" s="2">
        <v>3</v>
      </c>
      <c r="P93" s="2">
        <v>2</v>
      </c>
      <c r="Q93" s="19"/>
      <c r="S93" s="2">
        <v>1</v>
      </c>
      <c r="AA93"/>
    </row>
    <row r="94" spans="1:27" x14ac:dyDescent="0.2">
      <c r="A94" t="s">
        <v>24</v>
      </c>
      <c r="B94" s="7" t="s">
        <v>320</v>
      </c>
      <c r="C94" s="17"/>
      <c r="D94" s="17"/>
      <c r="E94" s="2">
        <v>5</v>
      </c>
      <c r="F94" s="2">
        <v>2</v>
      </c>
      <c r="G94" s="2">
        <v>4</v>
      </c>
      <c r="H94" s="2">
        <v>3</v>
      </c>
      <c r="I94" s="2">
        <v>5</v>
      </c>
      <c r="J94" s="17"/>
      <c r="K94" s="17"/>
      <c r="L94" s="2">
        <v>5</v>
      </c>
      <c r="N94" s="19"/>
      <c r="O94" s="2">
        <v>6</v>
      </c>
      <c r="R94" s="2">
        <v>7</v>
      </c>
      <c r="S94" s="2">
        <v>1</v>
      </c>
      <c r="AA94"/>
    </row>
    <row r="95" spans="1:27" x14ac:dyDescent="0.2">
      <c r="A95" s="14" t="s">
        <v>193</v>
      </c>
      <c r="B95" s="39" t="s">
        <v>364</v>
      </c>
      <c r="C95" s="17"/>
      <c r="D95" s="17"/>
      <c r="J95" s="17"/>
      <c r="K95" s="17"/>
      <c r="Q95" s="19"/>
      <c r="S95" s="2">
        <v>3</v>
      </c>
      <c r="AA95"/>
    </row>
    <row r="96" spans="1:27" x14ac:dyDescent="0.2">
      <c r="A96" s="14" t="s">
        <v>194</v>
      </c>
      <c r="B96" s="39" t="s">
        <v>703</v>
      </c>
      <c r="C96" s="17"/>
      <c r="D96" s="17"/>
      <c r="J96" s="17"/>
      <c r="K96" s="17"/>
      <c r="Q96" s="19"/>
      <c r="S96" s="2">
        <v>2</v>
      </c>
      <c r="AA96"/>
    </row>
    <row r="97" spans="1:27" x14ac:dyDescent="0.2">
      <c r="A97" s="14" t="s">
        <v>307</v>
      </c>
      <c r="B97" s="39" t="s">
        <v>363</v>
      </c>
      <c r="C97" s="17"/>
      <c r="D97" s="17"/>
      <c r="E97" s="2">
        <v>1</v>
      </c>
      <c r="J97" s="17"/>
      <c r="K97" s="17"/>
      <c r="Q97" s="19"/>
      <c r="S97" s="2">
        <v>1</v>
      </c>
      <c r="AA97"/>
    </row>
    <row r="98" spans="1:27" x14ac:dyDescent="0.2">
      <c r="A98" s="14" t="s">
        <v>258</v>
      </c>
      <c r="B98" s="39" t="s">
        <v>461</v>
      </c>
      <c r="C98" s="17"/>
      <c r="D98" s="17"/>
      <c r="J98" s="17"/>
      <c r="K98" s="17"/>
      <c r="L98" s="2">
        <v>3</v>
      </c>
      <c r="P98" s="2">
        <v>2</v>
      </c>
      <c r="Q98" s="19"/>
      <c r="S98" s="2">
        <v>1</v>
      </c>
      <c r="AA98"/>
    </row>
    <row r="99" spans="1:27" x14ac:dyDescent="0.2">
      <c r="A99" t="s">
        <v>124</v>
      </c>
      <c r="B99" s="7" t="s">
        <v>873</v>
      </c>
      <c r="C99" s="17"/>
      <c r="D99" s="17"/>
      <c r="F99" s="2">
        <v>1</v>
      </c>
      <c r="J99" s="17"/>
      <c r="K99" s="17"/>
      <c r="N99" s="19"/>
      <c r="R99" s="2">
        <v>2</v>
      </c>
      <c r="AA99"/>
    </row>
    <row r="100" spans="1:27" x14ac:dyDescent="0.2">
      <c r="A100" t="s">
        <v>134</v>
      </c>
      <c r="B100" s="7" t="s">
        <v>334</v>
      </c>
      <c r="C100" s="17"/>
      <c r="D100" s="17"/>
      <c r="F100" s="2">
        <v>1</v>
      </c>
      <c r="J100" s="17"/>
      <c r="K100" s="17"/>
      <c r="N100" s="19"/>
      <c r="O100" s="2">
        <v>2</v>
      </c>
      <c r="AA100"/>
    </row>
    <row r="101" spans="1:27" x14ac:dyDescent="0.2">
      <c r="A101" s="14" t="s">
        <v>474</v>
      </c>
      <c r="B101" s="39" t="s">
        <v>537</v>
      </c>
      <c r="C101" s="17"/>
      <c r="D101" s="17"/>
      <c r="J101" s="17"/>
      <c r="K101" s="17"/>
      <c r="P101" s="2">
        <v>4</v>
      </c>
      <c r="Q101" s="19"/>
      <c r="S101" s="2">
        <v>5</v>
      </c>
      <c r="AA101"/>
    </row>
    <row r="102" spans="1:27" x14ac:dyDescent="0.2">
      <c r="A102" s="14" t="s">
        <v>299</v>
      </c>
      <c r="B102" s="39" t="s">
        <v>459</v>
      </c>
      <c r="C102" s="17"/>
      <c r="D102" s="17"/>
      <c r="H102" s="2">
        <v>1</v>
      </c>
      <c r="J102" s="17"/>
      <c r="K102" s="17"/>
      <c r="L102" s="2">
        <v>2</v>
      </c>
      <c r="P102" s="2">
        <v>2</v>
      </c>
      <c r="Q102" s="19"/>
      <c r="S102" s="2">
        <v>4</v>
      </c>
      <c r="AA102"/>
    </row>
    <row r="103" spans="1:27" x14ac:dyDescent="0.2">
      <c r="A103" s="14" t="s">
        <v>109</v>
      </c>
      <c r="B103" s="39" t="s">
        <v>362</v>
      </c>
      <c r="C103" s="17"/>
      <c r="D103" s="17"/>
      <c r="F103" s="2">
        <v>2</v>
      </c>
      <c r="G103" s="2">
        <v>1</v>
      </c>
      <c r="H103" s="2">
        <v>2</v>
      </c>
      <c r="I103" s="2">
        <v>1</v>
      </c>
      <c r="J103" s="17"/>
      <c r="K103" s="17"/>
      <c r="L103" s="2">
        <v>1</v>
      </c>
      <c r="P103" s="2">
        <v>1</v>
      </c>
      <c r="Q103" s="19"/>
      <c r="R103" s="2">
        <v>3</v>
      </c>
      <c r="S103" s="2">
        <v>4</v>
      </c>
      <c r="AA103"/>
    </row>
    <row r="104" spans="1:27" x14ac:dyDescent="0.2">
      <c r="A104" s="14" t="s">
        <v>195</v>
      </c>
      <c r="B104" s="39" t="s">
        <v>361</v>
      </c>
      <c r="C104" s="17"/>
      <c r="D104" s="17"/>
      <c r="E104" s="2">
        <v>3</v>
      </c>
      <c r="F104" s="2">
        <v>3</v>
      </c>
      <c r="G104" s="2">
        <v>2</v>
      </c>
      <c r="H104" s="2">
        <v>3</v>
      </c>
      <c r="I104" s="2">
        <v>2</v>
      </c>
      <c r="J104" s="17"/>
      <c r="K104" s="17"/>
      <c r="L104" s="2">
        <v>6</v>
      </c>
      <c r="P104" s="2">
        <v>5</v>
      </c>
      <c r="Q104" s="19"/>
      <c r="S104" s="2">
        <v>7</v>
      </c>
      <c r="AA104"/>
    </row>
    <row r="105" spans="1:27" x14ac:dyDescent="0.2">
      <c r="A105" s="14" t="s">
        <v>196</v>
      </c>
      <c r="B105" s="39" t="s">
        <v>360</v>
      </c>
      <c r="C105" s="17"/>
      <c r="D105" s="17"/>
      <c r="J105" s="17"/>
      <c r="K105" s="17"/>
      <c r="Q105" s="19"/>
      <c r="S105" s="2">
        <v>1</v>
      </c>
      <c r="AA105"/>
    </row>
    <row r="106" spans="1:27" x14ac:dyDescent="0.2">
      <c r="A106" s="14" t="s">
        <v>59</v>
      </c>
      <c r="B106" s="39" t="s">
        <v>60</v>
      </c>
      <c r="C106" s="17"/>
      <c r="D106" s="17"/>
      <c r="J106" s="17"/>
      <c r="K106" s="17"/>
      <c r="P106" s="2">
        <v>1</v>
      </c>
      <c r="Q106" s="19"/>
      <c r="S106" s="2">
        <v>1</v>
      </c>
      <c r="AA106"/>
    </row>
    <row r="107" spans="1:27" x14ac:dyDescent="0.2">
      <c r="A107" t="s">
        <v>22</v>
      </c>
      <c r="B107" s="7" t="s">
        <v>935</v>
      </c>
      <c r="C107" s="17"/>
      <c r="D107" s="17"/>
      <c r="E107" s="2">
        <v>1</v>
      </c>
      <c r="F107" s="2">
        <v>1</v>
      </c>
      <c r="G107" s="2">
        <v>1</v>
      </c>
      <c r="H107" s="2">
        <v>2</v>
      </c>
      <c r="I107" s="2">
        <v>1</v>
      </c>
      <c r="J107" s="17"/>
      <c r="K107" s="17"/>
      <c r="L107" s="2">
        <v>2</v>
      </c>
      <c r="N107" s="19"/>
      <c r="O107" s="2">
        <v>5</v>
      </c>
      <c r="R107" s="2">
        <v>6</v>
      </c>
      <c r="AA107"/>
    </row>
    <row r="108" spans="1:27" x14ac:dyDescent="0.2">
      <c r="A108" s="14" t="s">
        <v>198</v>
      </c>
      <c r="B108" s="39" t="s">
        <v>508</v>
      </c>
      <c r="C108" s="17"/>
      <c r="D108" s="17"/>
      <c r="J108" s="17"/>
      <c r="K108" s="17"/>
      <c r="P108" s="2">
        <v>1</v>
      </c>
      <c r="Q108" s="19"/>
      <c r="S108" s="2">
        <v>4</v>
      </c>
      <c r="AA108"/>
    </row>
    <row r="109" spans="1:27" x14ac:dyDescent="0.2">
      <c r="A109" s="14" t="s">
        <v>980</v>
      </c>
      <c r="B109" s="39" t="s">
        <v>994</v>
      </c>
      <c r="C109" s="17"/>
      <c r="D109" s="17"/>
      <c r="J109" s="17"/>
      <c r="K109" s="17"/>
      <c r="P109" s="2">
        <v>1</v>
      </c>
      <c r="Q109" s="19"/>
      <c r="AA109"/>
    </row>
    <row r="110" spans="1:27" x14ac:dyDescent="0.2">
      <c r="A110" t="s">
        <v>7</v>
      </c>
      <c r="B110" s="7" t="s">
        <v>335</v>
      </c>
      <c r="C110" s="17"/>
      <c r="D110" s="17"/>
      <c r="E110" s="2">
        <v>5</v>
      </c>
      <c r="F110" s="2">
        <v>5</v>
      </c>
      <c r="G110" s="2">
        <v>6</v>
      </c>
      <c r="H110" s="2">
        <v>5</v>
      </c>
      <c r="I110" s="2">
        <v>6</v>
      </c>
      <c r="J110" s="17"/>
      <c r="K110" s="17"/>
      <c r="L110" s="2">
        <v>2</v>
      </c>
      <c r="N110" s="19"/>
      <c r="O110" s="2">
        <v>6</v>
      </c>
      <c r="R110" s="2">
        <v>6</v>
      </c>
      <c r="AA110"/>
    </row>
    <row r="111" spans="1:27" x14ac:dyDescent="0.2">
      <c r="A111" s="14" t="s">
        <v>199</v>
      </c>
      <c r="B111" s="39" t="s">
        <v>359</v>
      </c>
      <c r="C111" s="17"/>
      <c r="D111" s="17"/>
      <c r="F111" s="2">
        <v>1</v>
      </c>
      <c r="G111" s="2">
        <v>1</v>
      </c>
      <c r="H111" s="2">
        <v>1</v>
      </c>
      <c r="J111" s="17"/>
      <c r="K111" s="17"/>
      <c r="L111" s="2">
        <v>4</v>
      </c>
      <c r="P111" s="2">
        <v>2</v>
      </c>
      <c r="Q111" s="19"/>
      <c r="S111" s="2">
        <v>4</v>
      </c>
      <c r="AA111"/>
    </row>
    <row r="112" spans="1:27" x14ac:dyDescent="0.2">
      <c r="A112" s="14" t="s">
        <v>259</v>
      </c>
      <c r="B112" s="39" t="s">
        <v>640</v>
      </c>
      <c r="C112" s="17"/>
      <c r="D112" s="17"/>
      <c r="J112" s="17"/>
      <c r="K112" s="17"/>
      <c r="L112" s="2">
        <v>1</v>
      </c>
      <c r="Q112" s="19"/>
      <c r="AA112"/>
    </row>
    <row r="113" spans="1:27" x14ac:dyDescent="0.2">
      <c r="A113" s="14" t="s">
        <v>260</v>
      </c>
      <c r="B113" s="39" t="s">
        <v>787</v>
      </c>
      <c r="C113" s="17"/>
      <c r="D113" s="17"/>
      <c r="J113" s="17"/>
      <c r="K113" s="17"/>
      <c r="L113" s="2">
        <v>1</v>
      </c>
      <c r="P113" s="2">
        <v>1</v>
      </c>
      <c r="Q113" s="19"/>
      <c r="S113" s="2">
        <v>2</v>
      </c>
      <c r="AA113"/>
    </row>
    <row r="114" spans="1:27" x14ac:dyDescent="0.2">
      <c r="A114" t="s">
        <v>11</v>
      </c>
      <c r="B114" s="7" t="s">
        <v>47</v>
      </c>
      <c r="C114" s="17"/>
      <c r="D114" s="17"/>
      <c r="E114" s="2">
        <v>3</v>
      </c>
      <c r="F114" s="2">
        <v>3</v>
      </c>
      <c r="G114" s="2">
        <v>3</v>
      </c>
      <c r="H114" s="2">
        <v>2</v>
      </c>
      <c r="I114" s="2">
        <v>1</v>
      </c>
      <c r="J114" s="17"/>
      <c r="K114" s="17"/>
      <c r="L114" s="2">
        <v>5</v>
      </c>
      <c r="N114" s="19"/>
      <c r="O114" s="2">
        <v>6</v>
      </c>
      <c r="R114" s="2">
        <v>5</v>
      </c>
      <c r="AA114"/>
    </row>
    <row r="115" spans="1:27" x14ac:dyDescent="0.2">
      <c r="A115" s="14" t="s">
        <v>135</v>
      </c>
      <c r="B115" s="39" t="s">
        <v>318</v>
      </c>
      <c r="C115" s="17"/>
      <c r="D115" s="17"/>
      <c r="G115" s="2">
        <v>1</v>
      </c>
      <c r="H115" s="2">
        <v>2</v>
      </c>
      <c r="J115" s="17"/>
      <c r="K115" s="17"/>
      <c r="Q115" s="19"/>
      <c r="AA115"/>
    </row>
    <row r="116" spans="1:27" x14ac:dyDescent="0.2">
      <c r="A116" s="14" t="s">
        <v>590</v>
      </c>
      <c r="B116" s="39" t="s">
        <v>614</v>
      </c>
      <c r="C116" s="17"/>
      <c r="D116" s="17"/>
      <c r="J116" s="17"/>
      <c r="K116" s="17"/>
      <c r="Q116" s="19"/>
      <c r="S116" s="2">
        <v>1</v>
      </c>
      <c r="AA116"/>
    </row>
    <row r="117" spans="1:27" x14ac:dyDescent="0.2">
      <c r="A117" t="s">
        <v>226</v>
      </c>
      <c r="B117" s="7" t="s">
        <v>337</v>
      </c>
      <c r="C117" s="17"/>
      <c r="D117" s="17"/>
      <c r="E117" s="2">
        <v>1</v>
      </c>
      <c r="F117" s="2">
        <v>1</v>
      </c>
      <c r="J117" s="17"/>
      <c r="K117" s="17"/>
      <c r="N117" s="19"/>
      <c r="AA117"/>
    </row>
    <row r="118" spans="1:27" x14ac:dyDescent="0.2">
      <c r="A118" s="14" t="s">
        <v>591</v>
      </c>
      <c r="B118" s="39" t="s">
        <v>611</v>
      </c>
      <c r="C118" s="17"/>
      <c r="D118" s="17"/>
      <c r="J118" s="17"/>
      <c r="K118" s="17"/>
      <c r="Q118" s="19"/>
      <c r="S118" s="2">
        <v>1</v>
      </c>
      <c r="AA118"/>
    </row>
    <row r="119" spans="1:27" x14ac:dyDescent="0.2">
      <c r="A119" t="s">
        <v>8</v>
      </c>
      <c r="B119" s="7" t="s">
        <v>336</v>
      </c>
      <c r="C119" s="17"/>
      <c r="D119" s="17"/>
      <c r="J119" s="17"/>
      <c r="K119" s="17"/>
      <c r="N119" s="19"/>
      <c r="R119" s="2">
        <v>2</v>
      </c>
      <c r="AA119"/>
    </row>
    <row r="120" spans="1:27" x14ac:dyDescent="0.2">
      <c r="A120" s="14" t="s">
        <v>200</v>
      </c>
      <c r="B120" s="39" t="s">
        <v>735</v>
      </c>
      <c r="C120" s="17"/>
      <c r="D120" s="17"/>
      <c r="J120" s="17"/>
      <c r="K120" s="17"/>
      <c r="L120" s="2">
        <v>2</v>
      </c>
      <c r="P120" s="2">
        <v>3</v>
      </c>
      <c r="Q120" s="19"/>
      <c r="S120" s="2">
        <v>3</v>
      </c>
      <c r="AA120"/>
    </row>
    <row r="121" spans="1:27" x14ac:dyDescent="0.2">
      <c r="A121" t="s">
        <v>138</v>
      </c>
      <c r="B121" s="7" t="s">
        <v>339</v>
      </c>
      <c r="C121" s="17"/>
      <c r="D121" s="17"/>
      <c r="E121" s="2">
        <v>3</v>
      </c>
      <c r="F121" s="2">
        <v>2</v>
      </c>
      <c r="G121" s="2">
        <v>6</v>
      </c>
      <c r="H121" s="2">
        <v>1</v>
      </c>
      <c r="I121" s="2">
        <v>1</v>
      </c>
      <c r="J121" s="17"/>
      <c r="K121" s="17"/>
      <c r="L121" s="2">
        <v>4</v>
      </c>
      <c r="N121" s="19"/>
      <c r="O121" s="2">
        <v>5</v>
      </c>
      <c r="R121" s="2">
        <v>5</v>
      </c>
      <c r="AA121"/>
    </row>
    <row r="122" spans="1:27" x14ac:dyDescent="0.2">
      <c r="A122" s="14" t="s">
        <v>201</v>
      </c>
      <c r="B122" s="39" t="s">
        <v>358</v>
      </c>
      <c r="C122" s="17"/>
      <c r="D122" s="17"/>
      <c r="G122" s="2">
        <v>1</v>
      </c>
      <c r="H122" s="2">
        <v>1</v>
      </c>
      <c r="J122" s="17"/>
      <c r="K122" s="17"/>
      <c r="L122" s="2">
        <v>2</v>
      </c>
      <c r="P122" s="2">
        <v>3</v>
      </c>
      <c r="Q122" s="19"/>
      <c r="R122" s="2">
        <v>1</v>
      </c>
      <c r="S122" s="2">
        <v>6</v>
      </c>
      <c r="AA122"/>
    </row>
    <row r="123" spans="1:27" x14ac:dyDescent="0.2">
      <c r="A123" s="14" t="s">
        <v>308</v>
      </c>
      <c r="B123" s="39" t="s">
        <v>506</v>
      </c>
      <c r="C123" s="17"/>
      <c r="D123" s="17"/>
      <c r="F123" s="2">
        <v>2</v>
      </c>
      <c r="J123" s="17"/>
      <c r="K123" s="17"/>
      <c r="Q123" s="19"/>
      <c r="AA123"/>
    </row>
    <row r="124" spans="1:27" x14ac:dyDescent="0.2">
      <c r="A124" t="s">
        <v>1329</v>
      </c>
      <c r="B124" s="7" t="s">
        <v>1334</v>
      </c>
      <c r="C124" s="17"/>
      <c r="D124" s="17"/>
      <c r="J124" s="17"/>
      <c r="K124" s="17"/>
      <c r="N124" s="19"/>
      <c r="R124" s="2">
        <v>1</v>
      </c>
      <c r="AA124"/>
    </row>
    <row r="125" spans="1:27" x14ac:dyDescent="0.2">
      <c r="A125" s="14" t="s">
        <v>261</v>
      </c>
      <c r="B125" s="39" t="s">
        <v>939</v>
      </c>
      <c r="C125" s="17"/>
      <c r="D125" s="17"/>
      <c r="J125" s="17"/>
      <c r="K125" s="17"/>
      <c r="L125" s="2">
        <v>1</v>
      </c>
      <c r="P125" s="2">
        <v>1</v>
      </c>
      <c r="Q125" s="19"/>
      <c r="S125" s="2">
        <v>1</v>
      </c>
      <c r="AA125"/>
    </row>
    <row r="126" spans="1:27" x14ac:dyDescent="0.2">
      <c r="A126" t="s">
        <v>268</v>
      </c>
      <c r="B126" s="7" t="s">
        <v>470</v>
      </c>
      <c r="C126" s="17"/>
      <c r="D126" s="17"/>
      <c r="H126" s="2">
        <v>1</v>
      </c>
      <c r="J126" s="17"/>
      <c r="K126" s="17"/>
      <c r="L126" s="2">
        <v>2</v>
      </c>
      <c r="N126" s="19"/>
      <c r="R126" s="2">
        <v>1</v>
      </c>
      <c r="AA126"/>
    </row>
    <row r="127" spans="1:27" x14ac:dyDescent="0.2">
      <c r="A127" s="14" t="s">
        <v>167</v>
      </c>
      <c r="B127" s="39" t="s">
        <v>393</v>
      </c>
      <c r="C127" s="17"/>
      <c r="D127" s="17"/>
      <c r="F127" s="2">
        <v>1</v>
      </c>
      <c r="H127" s="2">
        <v>2</v>
      </c>
      <c r="I127" s="2">
        <v>1</v>
      </c>
      <c r="J127" s="17"/>
      <c r="K127" s="17"/>
      <c r="L127" s="2">
        <v>4</v>
      </c>
      <c r="P127" s="2">
        <v>4</v>
      </c>
      <c r="Q127" s="19"/>
      <c r="S127" s="2">
        <v>6</v>
      </c>
      <c r="AA127"/>
    </row>
    <row r="128" spans="1:27" x14ac:dyDescent="0.2">
      <c r="A128" t="s">
        <v>309</v>
      </c>
      <c r="B128" s="7" t="s">
        <v>504</v>
      </c>
      <c r="C128" s="17"/>
      <c r="D128" s="17"/>
      <c r="H128" s="2">
        <v>1</v>
      </c>
      <c r="J128" s="17"/>
      <c r="K128" s="17"/>
      <c r="Q128" s="19"/>
      <c r="AA128"/>
    </row>
    <row r="129" spans="1:27" x14ac:dyDescent="0.2">
      <c r="A129" t="s">
        <v>202</v>
      </c>
      <c r="B129" s="7" t="s">
        <v>392</v>
      </c>
      <c r="C129" s="17"/>
      <c r="D129" s="17"/>
      <c r="G129" s="2">
        <v>1</v>
      </c>
      <c r="H129" s="2">
        <v>2</v>
      </c>
      <c r="I129" s="2">
        <v>1</v>
      </c>
      <c r="J129" s="17"/>
      <c r="K129" s="17"/>
      <c r="L129" s="2">
        <v>3</v>
      </c>
      <c r="P129" s="2">
        <v>2</v>
      </c>
      <c r="Q129" s="19"/>
      <c r="S129" s="2">
        <v>2</v>
      </c>
      <c r="AA129"/>
    </row>
    <row r="130" spans="1:27" x14ac:dyDescent="0.2">
      <c r="A130" t="s">
        <v>203</v>
      </c>
      <c r="B130" s="7" t="s">
        <v>391</v>
      </c>
      <c r="C130" s="17"/>
      <c r="D130" s="17"/>
      <c r="F130" s="2">
        <v>1</v>
      </c>
      <c r="H130" s="2">
        <v>2</v>
      </c>
      <c r="I130" s="2">
        <v>1</v>
      </c>
      <c r="J130" s="17"/>
      <c r="K130" s="17"/>
      <c r="L130" s="2">
        <v>4</v>
      </c>
      <c r="P130" s="2">
        <v>3</v>
      </c>
      <c r="Q130" s="19"/>
      <c r="S130" s="2">
        <v>2</v>
      </c>
      <c r="AA130"/>
    </row>
    <row r="131" spans="1:27" x14ac:dyDescent="0.2">
      <c r="A131" t="s">
        <v>300</v>
      </c>
      <c r="B131" s="7" t="s">
        <v>503</v>
      </c>
      <c r="C131" s="17"/>
      <c r="D131" s="17"/>
      <c r="J131" s="17"/>
      <c r="K131" s="17"/>
      <c r="P131" s="2">
        <v>1</v>
      </c>
      <c r="Q131" s="19"/>
      <c r="AA131"/>
    </row>
    <row r="132" spans="1:27" x14ac:dyDescent="0.2">
      <c r="A132" t="s">
        <v>1330</v>
      </c>
      <c r="B132" s="7" t="s">
        <v>1335</v>
      </c>
      <c r="C132" s="17"/>
      <c r="D132" s="17"/>
      <c r="J132" s="17"/>
      <c r="K132" s="17"/>
      <c r="Q132" s="19"/>
      <c r="S132" s="2">
        <v>1</v>
      </c>
      <c r="AA132"/>
    </row>
    <row r="133" spans="1:27" x14ac:dyDescent="0.2">
      <c r="A133" t="s">
        <v>204</v>
      </c>
      <c r="B133" s="7" t="s">
        <v>909</v>
      </c>
      <c r="C133" s="17"/>
      <c r="D133" s="17"/>
      <c r="G133" s="2">
        <v>1</v>
      </c>
      <c r="J133" s="17"/>
      <c r="K133" s="17"/>
      <c r="Q133" s="19"/>
      <c r="AA133"/>
    </row>
    <row r="134" spans="1:27" x14ac:dyDescent="0.2">
      <c r="A134" t="s">
        <v>169</v>
      </c>
      <c r="B134" s="7" t="s">
        <v>390</v>
      </c>
      <c r="C134" s="17"/>
      <c r="D134" s="17"/>
      <c r="F134" s="2">
        <v>4</v>
      </c>
      <c r="H134" s="2">
        <v>5</v>
      </c>
      <c r="I134" s="2">
        <v>2</v>
      </c>
      <c r="J134" s="17"/>
      <c r="K134" s="17"/>
      <c r="L134" s="2">
        <v>5</v>
      </c>
      <c r="P134" s="2">
        <v>5</v>
      </c>
      <c r="Q134" s="19"/>
      <c r="S134" s="2">
        <v>7</v>
      </c>
      <c r="AA134"/>
    </row>
    <row r="135" spans="1:27" x14ac:dyDescent="0.2">
      <c r="A135" t="s">
        <v>839</v>
      </c>
      <c r="B135" s="7" t="s">
        <v>897</v>
      </c>
      <c r="C135" s="17"/>
      <c r="D135" s="17"/>
      <c r="J135" s="17"/>
      <c r="K135" s="17"/>
      <c r="P135" s="2">
        <v>1</v>
      </c>
      <c r="Q135" s="19"/>
      <c r="S135" s="2">
        <v>1</v>
      </c>
      <c r="AA135"/>
    </row>
    <row r="136" spans="1:27" x14ac:dyDescent="0.2">
      <c r="A136" t="s">
        <v>9</v>
      </c>
      <c r="B136" s="7" t="s">
        <v>442</v>
      </c>
      <c r="C136" s="17"/>
      <c r="D136" s="17"/>
      <c r="I136" s="2">
        <v>1</v>
      </c>
      <c r="J136" s="17"/>
      <c r="K136" s="17"/>
      <c r="N136" s="19"/>
      <c r="AA136"/>
    </row>
    <row r="137" spans="1:27" x14ac:dyDescent="0.2">
      <c r="A137" t="s">
        <v>206</v>
      </c>
      <c r="B137" s="7" t="s">
        <v>502</v>
      </c>
      <c r="C137" s="17"/>
      <c r="D137" s="17"/>
      <c r="J137" s="17"/>
      <c r="K137" s="17"/>
      <c r="Q137" s="19"/>
      <c r="S137" s="2">
        <v>2</v>
      </c>
      <c r="AA137"/>
    </row>
    <row r="138" spans="1:27" x14ac:dyDescent="0.2">
      <c r="A138" t="s">
        <v>275</v>
      </c>
      <c r="B138" s="7" t="s">
        <v>436</v>
      </c>
      <c r="C138" s="17"/>
      <c r="D138" s="17"/>
      <c r="J138" s="17"/>
      <c r="K138" s="17"/>
      <c r="Q138" s="19"/>
      <c r="S138" s="2">
        <v>2</v>
      </c>
      <c r="AA138"/>
    </row>
    <row r="139" spans="1:27" x14ac:dyDescent="0.2">
      <c r="A139" t="s">
        <v>262</v>
      </c>
      <c r="B139" s="7" t="s">
        <v>389</v>
      </c>
      <c r="C139" s="17"/>
      <c r="D139" s="17"/>
      <c r="H139" s="2">
        <v>3</v>
      </c>
      <c r="I139" s="2">
        <v>2</v>
      </c>
      <c r="J139" s="17"/>
      <c r="K139" s="17"/>
      <c r="L139" s="2">
        <v>3</v>
      </c>
      <c r="P139" s="2">
        <v>3</v>
      </c>
      <c r="Q139" s="19"/>
      <c r="S139" s="2">
        <v>4</v>
      </c>
      <c r="AA139"/>
    </row>
    <row r="140" spans="1:27" x14ac:dyDescent="0.2">
      <c r="A140" t="s">
        <v>414</v>
      </c>
      <c r="B140" s="7" t="s">
        <v>437</v>
      </c>
      <c r="C140" s="17"/>
      <c r="D140" s="17"/>
      <c r="J140" s="17"/>
      <c r="K140" s="17"/>
      <c r="Q140" s="19"/>
      <c r="S140" s="2">
        <v>1</v>
      </c>
      <c r="AA140"/>
    </row>
    <row r="141" spans="1:27" x14ac:dyDescent="0.2">
      <c r="C141" s="17"/>
      <c r="D141" s="17"/>
      <c r="J141" s="17"/>
      <c r="K141" s="17"/>
      <c r="Q141" s="19"/>
      <c r="AA141"/>
    </row>
    <row r="142" spans="1:27" x14ac:dyDescent="0.2">
      <c r="A142" t="s">
        <v>55</v>
      </c>
      <c r="B142" s="7" t="s">
        <v>388</v>
      </c>
      <c r="C142" s="17"/>
      <c r="D142" s="17"/>
      <c r="F142" s="2">
        <v>1</v>
      </c>
      <c r="J142" s="17"/>
      <c r="K142" s="17"/>
      <c r="L142" s="2">
        <v>2</v>
      </c>
      <c r="N142" s="19"/>
      <c r="P142" s="2">
        <v>1</v>
      </c>
      <c r="Q142" s="19"/>
      <c r="S142" s="2">
        <v>1</v>
      </c>
      <c r="AA142"/>
    </row>
    <row r="143" spans="1:27" x14ac:dyDescent="0.2">
      <c r="A143" t="s">
        <v>208</v>
      </c>
      <c r="B143" s="7" t="s">
        <v>783</v>
      </c>
      <c r="C143" s="17"/>
      <c r="D143" s="17"/>
      <c r="J143" s="17"/>
      <c r="K143" s="17"/>
      <c r="N143" s="19"/>
      <c r="Q143" s="19"/>
      <c r="S143" s="2">
        <v>1</v>
      </c>
      <c r="AA143"/>
    </row>
    <row r="144" spans="1:27" x14ac:dyDescent="0.2">
      <c r="A144" t="s">
        <v>667</v>
      </c>
      <c r="B144" s="7" t="s">
        <v>674</v>
      </c>
      <c r="C144" s="17"/>
      <c r="D144" s="17"/>
      <c r="J144" s="17"/>
      <c r="K144" s="17"/>
      <c r="N144" s="19"/>
      <c r="P144" s="2">
        <v>1</v>
      </c>
      <c r="Q144" s="19"/>
      <c r="AA144"/>
    </row>
    <row r="145" spans="1:27" x14ac:dyDescent="0.2">
      <c r="A145" t="s">
        <v>1018</v>
      </c>
      <c r="B145" s="7" t="s">
        <v>1332</v>
      </c>
      <c r="C145" s="17"/>
      <c r="D145" s="17"/>
      <c r="J145" s="17"/>
      <c r="K145" s="17"/>
      <c r="N145" s="19"/>
      <c r="Q145" s="19"/>
      <c r="S145" s="2">
        <v>1</v>
      </c>
      <c r="AA145"/>
    </row>
    <row r="146" spans="1:27" x14ac:dyDescent="0.2">
      <c r="A146" s="14" t="s">
        <v>38</v>
      </c>
      <c r="B146" s="39" t="s">
        <v>652</v>
      </c>
      <c r="C146" s="17"/>
      <c r="D146" s="17"/>
      <c r="J146" s="17"/>
      <c r="K146" s="17"/>
      <c r="L146" s="2">
        <v>1</v>
      </c>
      <c r="P146" s="2">
        <v>1</v>
      </c>
      <c r="Q146" s="19"/>
      <c r="AA146"/>
    </row>
    <row r="147" spans="1:27" x14ac:dyDescent="0.2">
      <c r="A147" s="14" t="s">
        <v>561</v>
      </c>
      <c r="B147" s="39" t="s">
        <v>648</v>
      </c>
      <c r="C147" s="17"/>
      <c r="D147" s="17"/>
      <c r="J147" s="17"/>
      <c r="K147" s="17"/>
      <c r="Q147" s="19"/>
      <c r="S147" s="2">
        <v>1</v>
      </c>
      <c r="AA147"/>
    </row>
    <row r="148" spans="1:27" x14ac:dyDescent="0.2">
      <c r="A148" t="s">
        <v>209</v>
      </c>
      <c r="B148" s="7" t="s">
        <v>386</v>
      </c>
      <c r="C148" s="17"/>
      <c r="D148" s="17"/>
      <c r="I148" s="2">
        <v>1</v>
      </c>
      <c r="J148" s="17"/>
      <c r="K148" s="17"/>
      <c r="N148" s="19"/>
      <c r="Q148" s="19"/>
      <c r="AA148"/>
    </row>
    <row r="149" spans="1:27" x14ac:dyDescent="0.2">
      <c r="A149" t="s">
        <v>981</v>
      </c>
      <c r="B149" s="7" t="s">
        <v>942</v>
      </c>
      <c r="C149" s="17"/>
      <c r="D149" s="17"/>
      <c r="J149" s="17"/>
      <c r="K149" s="17"/>
      <c r="N149" s="19"/>
      <c r="P149" s="2">
        <v>2</v>
      </c>
      <c r="Q149" s="19"/>
      <c r="S149" s="2">
        <v>1</v>
      </c>
      <c r="AA149"/>
    </row>
    <row r="150" spans="1:27" x14ac:dyDescent="0.2">
      <c r="A150" t="s">
        <v>562</v>
      </c>
      <c r="B150" s="7" t="s">
        <v>647</v>
      </c>
      <c r="C150" s="17"/>
      <c r="D150" s="17"/>
      <c r="J150" s="17"/>
      <c r="K150" s="17"/>
      <c r="N150" s="19"/>
      <c r="Q150" s="19"/>
      <c r="S150" s="2">
        <v>1</v>
      </c>
      <c r="AA150"/>
    </row>
    <row r="151" spans="1:27" x14ac:dyDescent="0.2">
      <c r="A151" t="s">
        <v>48</v>
      </c>
      <c r="B151" s="7" t="s">
        <v>387</v>
      </c>
      <c r="C151" s="17"/>
      <c r="D151" s="17"/>
      <c r="F151" s="2">
        <v>1</v>
      </c>
      <c r="J151" s="17"/>
      <c r="K151" s="17"/>
      <c r="N151" s="19"/>
      <c r="Q151" s="19"/>
      <c r="AA151"/>
    </row>
    <row r="152" spans="1:27" x14ac:dyDescent="0.2">
      <c r="A152" t="s">
        <v>563</v>
      </c>
      <c r="B152" s="7" t="s">
        <v>646</v>
      </c>
      <c r="P152" s="2">
        <v>1</v>
      </c>
    </row>
    <row r="153" spans="1:27" x14ac:dyDescent="0.2">
      <c r="A153" t="s">
        <v>982</v>
      </c>
      <c r="B153" s="7" t="s">
        <v>993</v>
      </c>
      <c r="P153" s="2">
        <v>1</v>
      </c>
    </row>
    <row r="154" spans="1:27" x14ac:dyDescent="0.2">
      <c r="A154" t="s">
        <v>983</v>
      </c>
      <c r="B154" s="7" t="s">
        <v>992</v>
      </c>
      <c r="P154" s="2">
        <v>1</v>
      </c>
      <c r="S154" s="2">
        <v>1</v>
      </c>
    </row>
    <row r="155" spans="1:27" x14ac:dyDescent="0.2">
      <c r="A155" t="s">
        <v>212</v>
      </c>
      <c r="B155" s="7" t="s">
        <v>695</v>
      </c>
      <c r="P155" s="2">
        <v>1</v>
      </c>
    </row>
    <row r="156" spans="1:27" x14ac:dyDescent="0.2">
      <c r="A156" t="s">
        <v>1020</v>
      </c>
      <c r="B156" s="7" t="s">
        <v>1108</v>
      </c>
      <c r="S156" s="2">
        <v>2</v>
      </c>
    </row>
    <row r="157" spans="1:27" x14ac:dyDescent="0.2">
      <c r="A157" t="s">
        <v>984</v>
      </c>
      <c r="B157" s="7" t="s">
        <v>991</v>
      </c>
      <c r="P157" s="2">
        <v>1</v>
      </c>
    </row>
    <row r="158" spans="1:27" x14ac:dyDescent="0.2">
      <c r="A158" t="s">
        <v>1004</v>
      </c>
      <c r="B158" s="7" t="s">
        <v>1009</v>
      </c>
      <c r="S158" s="2">
        <v>1</v>
      </c>
    </row>
    <row r="159" spans="1:27" x14ac:dyDescent="0.2">
      <c r="A159" t="s">
        <v>842</v>
      </c>
      <c r="B159" s="7" t="s">
        <v>921</v>
      </c>
      <c r="P159" s="2">
        <v>1</v>
      </c>
      <c r="S159" s="2">
        <v>1</v>
      </c>
    </row>
    <row r="160" spans="1:27" x14ac:dyDescent="0.2">
      <c r="A160" t="s">
        <v>1023</v>
      </c>
      <c r="B160" s="7" t="s">
        <v>542</v>
      </c>
      <c r="S160" s="2">
        <v>1</v>
      </c>
    </row>
    <row r="161" spans="1:27" x14ac:dyDescent="0.2">
      <c r="A161" s="14" t="s">
        <v>39</v>
      </c>
      <c r="B161" s="39" t="s">
        <v>937</v>
      </c>
      <c r="C161" s="17"/>
      <c r="D161" s="17"/>
      <c r="J161" s="17"/>
      <c r="K161" s="17"/>
      <c r="L161" s="2">
        <v>1</v>
      </c>
      <c r="Q161" s="19"/>
      <c r="AA161"/>
    </row>
    <row r="162" spans="1:27" x14ac:dyDescent="0.2">
      <c r="A162" s="14" t="s">
        <v>493</v>
      </c>
      <c r="B162" s="7" t="s">
        <v>517</v>
      </c>
      <c r="C162" s="17"/>
      <c r="D162" s="17"/>
      <c r="J162" s="17"/>
      <c r="K162" s="17"/>
      <c r="Q162" s="19"/>
      <c r="S162" s="2">
        <v>1</v>
      </c>
      <c r="AA162"/>
    </row>
    <row r="163" spans="1:27" x14ac:dyDescent="0.2">
      <c r="A163" s="14" t="s">
        <v>985</v>
      </c>
      <c r="B163" s="39" t="s">
        <v>990</v>
      </c>
      <c r="C163" s="17"/>
      <c r="D163" s="17"/>
      <c r="J163" s="17"/>
      <c r="K163" s="17"/>
      <c r="P163" s="2">
        <v>1</v>
      </c>
      <c r="Q163" s="19"/>
      <c r="AA163"/>
    </row>
    <row r="164" spans="1:27" x14ac:dyDescent="0.2">
      <c r="A164" s="14" t="s">
        <v>494</v>
      </c>
      <c r="B164" s="39" t="s">
        <v>516</v>
      </c>
      <c r="C164" s="17"/>
      <c r="D164" s="17"/>
      <c r="J164" s="17"/>
      <c r="K164" s="17"/>
      <c r="P164" s="2">
        <v>1</v>
      </c>
      <c r="Q164" s="19"/>
      <c r="AA164"/>
    </row>
    <row r="165" spans="1:27" x14ac:dyDescent="0.2">
      <c r="A165" s="14" t="s">
        <v>986</v>
      </c>
      <c r="B165" s="39" t="s">
        <v>989</v>
      </c>
      <c r="C165" s="17"/>
      <c r="D165" s="17"/>
      <c r="J165" s="17"/>
      <c r="K165" s="17"/>
      <c r="P165" s="2">
        <v>1</v>
      </c>
      <c r="Q165" s="19"/>
      <c r="AA165"/>
    </row>
    <row r="166" spans="1:27" x14ac:dyDescent="0.2">
      <c r="A166" t="s">
        <v>50</v>
      </c>
      <c r="B166" s="7" t="s">
        <v>51</v>
      </c>
      <c r="C166" s="17"/>
      <c r="D166" s="17"/>
      <c r="H166" s="2">
        <v>1</v>
      </c>
      <c r="J166" s="17"/>
      <c r="K166" s="17"/>
      <c r="P166" s="2">
        <v>1</v>
      </c>
      <c r="Q166" s="19"/>
      <c r="S166" s="2">
        <v>1</v>
      </c>
      <c r="AA166"/>
    </row>
    <row r="167" spans="1:27" x14ac:dyDescent="0.2">
      <c r="A167" s="14" t="s">
        <v>263</v>
      </c>
      <c r="B167" s="39" t="s">
        <v>496</v>
      </c>
      <c r="C167" s="17"/>
      <c r="D167" s="17"/>
      <c r="J167" s="17"/>
      <c r="K167" s="17"/>
      <c r="L167" s="2">
        <v>1</v>
      </c>
      <c r="P167" s="2">
        <v>1</v>
      </c>
      <c r="Q167" s="19"/>
      <c r="AA167"/>
    </row>
    <row r="168" spans="1:27" x14ac:dyDescent="0.2">
      <c r="A168" t="s">
        <v>52</v>
      </c>
      <c r="B168" s="7" t="s">
        <v>383</v>
      </c>
      <c r="C168" s="17"/>
      <c r="D168" s="17"/>
      <c r="H168" s="2">
        <v>1</v>
      </c>
      <c r="I168" s="2">
        <v>1</v>
      </c>
      <c r="J168" s="17"/>
      <c r="K168" s="17"/>
      <c r="L168" s="2">
        <v>1</v>
      </c>
      <c r="N168" s="19"/>
      <c r="P168" s="2">
        <v>1</v>
      </c>
      <c r="Q168" s="19"/>
    </row>
    <row r="169" spans="1:27" x14ac:dyDescent="0.2">
      <c r="A169" t="s">
        <v>1331</v>
      </c>
      <c r="B169" s="7" t="s">
        <v>1333</v>
      </c>
      <c r="C169" s="17"/>
      <c r="D169" s="17"/>
      <c r="J169" s="17"/>
      <c r="K169" s="17"/>
      <c r="N169" s="19"/>
      <c r="Q169" s="19"/>
      <c r="S169" s="2">
        <v>1</v>
      </c>
    </row>
    <row r="170" spans="1:27" x14ac:dyDescent="0.2">
      <c r="A170" t="s">
        <v>501</v>
      </c>
      <c r="B170" s="7" t="s">
        <v>511</v>
      </c>
      <c r="C170" s="17"/>
      <c r="D170" s="17"/>
      <c r="J170" s="17"/>
      <c r="K170" s="17"/>
      <c r="N170" s="19"/>
      <c r="Q170" s="19"/>
      <c r="S170" s="2">
        <v>1</v>
      </c>
    </row>
    <row r="171" spans="1:27" x14ac:dyDescent="0.2">
      <c r="A171" s="14" t="s">
        <v>172</v>
      </c>
      <c r="B171" s="7" t="s">
        <v>385</v>
      </c>
      <c r="C171" s="17"/>
      <c r="D171" s="17"/>
      <c r="J171" s="17"/>
      <c r="K171" s="17"/>
      <c r="N171" s="19"/>
      <c r="P171" s="2">
        <v>1</v>
      </c>
      <c r="Q171" s="19"/>
      <c r="S171" s="2">
        <v>1</v>
      </c>
    </row>
    <row r="172" spans="1:27" x14ac:dyDescent="0.2">
      <c r="A172" s="14" t="s">
        <v>40</v>
      </c>
      <c r="B172" s="39" t="s">
        <v>938</v>
      </c>
      <c r="C172" s="17"/>
      <c r="D172" s="17"/>
      <c r="J172" s="17"/>
      <c r="K172" s="17"/>
      <c r="L172" s="2">
        <v>1</v>
      </c>
      <c r="Q172" s="19"/>
      <c r="AA172"/>
    </row>
    <row r="173" spans="1:27" x14ac:dyDescent="0.2">
      <c r="A173" s="14" t="s">
        <v>41</v>
      </c>
      <c r="B173" s="39" t="s">
        <v>42</v>
      </c>
      <c r="C173" s="17"/>
      <c r="D173" s="17"/>
      <c r="J173" s="17"/>
      <c r="K173" s="17"/>
      <c r="L173" s="2">
        <v>2</v>
      </c>
      <c r="Q173" s="19"/>
      <c r="AA173"/>
    </row>
    <row r="174" spans="1:27" x14ac:dyDescent="0.2">
      <c r="A174" s="14" t="s">
        <v>987</v>
      </c>
      <c r="B174" s="7" t="s">
        <v>988</v>
      </c>
      <c r="P174" s="2">
        <v>1</v>
      </c>
    </row>
    <row r="175" spans="1:27" x14ac:dyDescent="0.2">
      <c r="C175" s="17"/>
      <c r="D175" s="17"/>
      <c r="J175" s="17"/>
      <c r="K175" s="17"/>
      <c r="N175" s="19"/>
      <c r="Q175" s="19"/>
    </row>
    <row r="176" spans="1:27" s="5" customFormat="1" ht="15" x14ac:dyDescent="0.25">
      <c r="A176" s="1" t="s">
        <v>995</v>
      </c>
      <c r="C176" s="25"/>
      <c r="D176" s="25"/>
      <c r="E176" s="8"/>
      <c r="F176" s="8"/>
      <c r="G176" s="8"/>
      <c r="H176" s="8"/>
      <c r="I176" s="8"/>
      <c r="J176" s="25"/>
      <c r="K176" s="25"/>
      <c r="L176" s="8"/>
      <c r="M176" s="25"/>
      <c r="N176" s="19"/>
      <c r="O176" s="2"/>
      <c r="P176" s="2"/>
      <c r="Q176" s="19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18" x14ac:dyDescent="0.2">
      <c r="A177" t="s">
        <v>105</v>
      </c>
      <c r="C177" s="21"/>
      <c r="D177" s="21"/>
      <c r="E177" s="4">
        <v>48.3333333333333</v>
      </c>
      <c r="F177" s="4">
        <v>1.64</v>
      </c>
      <c r="G177" s="4">
        <v>6.1666666666666696</v>
      </c>
      <c r="H177" s="4">
        <v>11.02</v>
      </c>
      <c r="I177" s="4">
        <v>1.3333333333333299</v>
      </c>
      <c r="J177" s="17"/>
      <c r="K177" s="17"/>
      <c r="L177" s="4">
        <v>0.16666666666666699</v>
      </c>
      <c r="M177" s="18"/>
      <c r="O177" s="2">
        <v>5.67</v>
      </c>
      <c r="Q177" s="19"/>
      <c r="R177" s="2">
        <v>12.86</v>
      </c>
    </row>
    <row r="178" spans="1:18" x14ac:dyDescent="0.2">
      <c r="A178" t="s">
        <v>106</v>
      </c>
      <c r="B178" s="7" t="s">
        <v>438</v>
      </c>
      <c r="C178" s="21"/>
      <c r="D178" s="21"/>
      <c r="E178" s="4"/>
      <c r="F178" s="4"/>
      <c r="G178" s="4"/>
      <c r="H178" s="4"/>
      <c r="I178" s="4"/>
      <c r="J178" s="17"/>
      <c r="K178" s="17"/>
      <c r="L178" s="4"/>
      <c r="M178" s="18"/>
      <c r="Q178" s="19"/>
      <c r="R178" s="2">
        <v>0.3</v>
      </c>
    </row>
    <row r="179" spans="1:18" x14ac:dyDescent="0.2">
      <c r="A179" t="s">
        <v>15</v>
      </c>
      <c r="B179" s="7" t="s">
        <v>440</v>
      </c>
      <c r="C179" s="21"/>
      <c r="D179" s="21"/>
      <c r="E179" s="4"/>
      <c r="F179" s="4">
        <v>0.2</v>
      </c>
      <c r="G179" s="4">
        <v>0.33333333333333298</v>
      </c>
      <c r="H179" s="4">
        <v>0.04</v>
      </c>
      <c r="I179" s="4">
        <v>0.18333333333333299</v>
      </c>
      <c r="J179" s="17"/>
      <c r="K179" s="17"/>
      <c r="L179" s="4">
        <v>1.6666666666666701</v>
      </c>
      <c r="O179" s="2">
        <v>2</v>
      </c>
      <c r="Q179" s="19"/>
      <c r="R179" s="2">
        <v>0.64</v>
      </c>
    </row>
    <row r="180" spans="1:18" x14ac:dyDescent="0.2">
      <c r="A180" t="s">
        <v>57</v>
      </c>
      <c r="B180" s="7" t="s">
        <v>58</v>
      </c>
      <c r="C180" s="21"/>
      <c r="D180" s="21"/>
      <c r="E180" s="4">
        <v>1.6666666666666701E-2</v>
      </c>
      <c r="F180" s="4"/>
      <c r="G180" s="4"/>
      <c r="H180" s="4"/>
      <c r="I180" s="4"/>
      <c r="J180" s="17"/>
      <c r="K180" s="17"/>
      <c r="L180" s="4"/>
      <c r="O180" s="2">
        <v>0.02</v>
      </c>
      <c r="Q180" s="19"/>
    </row>
    <row r="181" spans="1:18" x14ac:dyDescent="0.2">
      <c r="A181" t="s">
        <v>278</v>
      </c>
      <c r="B181" s="7" t="s">
        <v>949</v>
      </c>
      <c r="C181" s="21"/>
      <c r="D181" s="21"/>
      <c r="E181" s="4"/>
      <c r="F181" s="4"/>
      <c r="G181" s="4"/>
      <c r="H181" s="4"/>
      <c r="I181" s="4"/>
      <c r="J181" s="17"/>
      <c r="K181" s="17"/>
      <c r="L181" s="4"/>
      <c r="Q181" s="19"/>
    </row>
    <row r="182" spans="1:18" x14ac:dyDescent="0.2">
      <c r="A182" t="s">
        <v>5</v>
      </c>
      <c r="B182" s="7" t="s">
        <v>81</v>
      </c>
      <c r="C182" s="21"/>
      <c r="D182" s="21"/>
      <c r="E182" s="4"/>
      <c r="F182" s="4"/>
      <c r="G182" s="4"/>
      <c r="H182" s="4">
        <v>0.02</v>
      </c>
      <c r="I182" s="4"/>
      <c r="J182" s="17"/>
      <c r="K182" s="17"/>
      <c r="L182" s="4"/>
      <c r="O182" s="2">
        <v>1.02</v>
      </c>
      <c r="Q182" s="19"/>
      <c r="R182" s="2">
        <v>0.44</v>
      </c>
    </row>
    <row r="183" spans="1:18" x14ac:dyDescent="0.2">
      <c r="A183" t="s">
        <v>54</v>
      </c>
      <c r="B183" s="7" t="s">
        <v>870</v>
      </c>
      <c r="C183" s="21"/>
      <c r="D183" s="21"/>
      <c r="E183" s="4"/>
      <c r="F183" s="4"/>
      <c r="G183" s="4"/>
      <c r="H183" s="4">
        <v>0.04</v>
      </c>
      <c r="I183" s="4"/>
      <c r="J183" s="17"/>
      <c r="K183" s="17"/>
      <c r="L183" s="4">
        <v>0.4</v>
      </c>
      <c r="O183" s="2">
        <v>0.08</v>
      </c>
      <c r="Q183" s="19"/>
    </row>
    <row r="184" spans="1:18" x14ac:dyDescent="0.2">
      <c r="A184" t="s">
        <v>286</v>
      </c>
      <c r="B184" s="7" t="s">
        <v>936</v>
      </c>
      <c r="C184" s="21"/>
      <c r="D184" s="21"/>
      <c r="E184" s="4"/>
      <c r="F184" s="4"/>
      <c r="G184" s="4"/>
      <c r="H184" s="4"/>
      <c r="I184" s="4"/>
      <c r="J184" s="17"/>
      <c r="K184" s="17"/>
      <c r="L184" s="4">
        <v>0.33333333333333298</v>
      </c>
      <c r="O184" s="2">
        <v>0.52</v>
      </c>
      <c r="Q184" s="19"/>
      <c r="R184" s="2">
        <v>0.3</v>
      </c>
    </row>
    <row r="185" spans="1:18" x14ac:dyDescent="0.2">
      <c r="A185" t="s">
        <v>6</v>
      </c>
      <c r="B185" s="7" t="s">
        <v>441</v>
      </c>
      <c r="C185" s="21"/>
      <c r="D185" s="21"/>
      <c r="E185" s="4">
        <v>0.33333333333333298</v>
      </c>
      <c r="F185" s="4"/>
      <c r="G185" s="4"/>
      <c r="H185" s="4">
        <v>0.06</v>
      </c>
      <c r="I185" s="4">
        <v>1.6666666666666701E-2</v>
      </c>
      <c r="J185" s="17"/>
      <c r="K185" s="17"/>
      <c r="L185" s="4"/>
      <c r="O185" s="2">
        <v>0.03</v>
      </c>
      <c r="Q185" s="19"/>
      <c r="R185" s="2">
        <v>1.17</v>
      </c>
    </row>
    <row r="186" spans="1:18" x14ac:dyDescent="0.2">
      <c r="A186" t="s">
        <v>20</v>
      </c>
      <c r="B186" s="7" t="s">
        <v>319</v>
      </c>
      <c r="C186" s="21"/>
      <c r="D186" s="21"/>
      <c r="E186" s="4">
        <v>2.68333333333333</v>
      </c>
      <c r="F186" s="4">
        <v>7.4</v>
      </c>
      <c r="G186" s="4">
        <v>4.3333333333333304</v>
      </c>
      <c r="H186" s="4">
        <v>8.4</v>
      </c>
      <c r="I186" s="4">
        <v>8.3333333333333304</v>
      </c>
      <c r="J186" s="17"/>
      <c r="K186" s="17"/>
      <c r="L186" s="4">
        <v>2</v>
      </c>
      <c r="O186" s="2">
        <v>3</v>
      </c>
      <c r="Q186" s="19"/>
      <c r="R186" s="2">
        <v>5.59</v>
      </c>
    </row>
    <row r="187" spans="1:18" x14ac:dyDescent="0.2">
      <c r="A187" t="s">
        <v>245</v>
      </c>
      <c r="B187" s="7" t="s">
        <v>327</v>
      </c>
      <c r="C187" s="21"/>
      <c r="D187" s="21"/>
      <c r="E187" s="4">
        <v>6</v>
      </c>
      <c r="F187" s="4">
        <v>0.64</v>
      </c>
      <c r="G187" s="4">
        <v>2.85</v>
      </c>
      <c r="H187" s="4">
        <v>24.24</v>
      </c>
      <c r="I187" s="4">
        <v>0.51666666666666705</v>
      </c>
      <c r="J187" s="17"/>
      <c r="K187" s="17"/>
      <c r="L187" s="4">
        <v>0.66666666666666696</v>
      </c>
      <c r="O187" s="2">
        <v>3.72</v>
      </c>
      <c r="Q187" s="19"/>
      <c r="R187" s="2">
        <v>1.44</v>
      </c>
    </row>
    <row r="188" spans="1:18" x14ac:dyDescent="0.2">
      <c r="A188" t="s">
        <v>122</v>
      </c>
      <c r="B188" s="7" t="s">
        <v>884</v>
      </c>
      <c r="C188" s="21"/>
      <c r="D188" s="21"/>
      <c r="E188" s="4"/>
      <c r="F188" s="4"/>
      <c r="G188" s="4"/>
      <c r="H188" s="4"/>
      <c r="I188" s="4"/>
      <c r="J188" s="17"/>
      <c r="K188" s="17"/>
      <c r="L188" s="4"/>
      <c r="Q188" s="19"/>
      <c r="R188" s="2">
        <v>0.01</v>
      </c>
    </row>
    <row r="189" spans="1:18" x14ac:dyDescent="0.2">
      <c r="A189" s="14" t="s">
        <v>178</v>
      </c>
      <c r="B189" s="39" t="s">
        <v>349</v>
      </c>
      <c r="C189" s="21"/>
      <c r="D189" s="21"/>
      <c r="E189" s="4"/>
      <c r="F189" s="4"/>
      <c r="G189" s="4"/>
      <c r="H189" s="4">
        <v>0.22</v>
      </c>
      <c r="I189" s="4"/>
      <c r="J189" s="17"/>
      <c r="K189" s="17"/>
      <c r="L189" s="4"/>
      <c r="O189" s="2">
        <v>0.02</v>
      </c>
    </row>
    <row r="190" spans="1:18" x14ac:dyDescent="0.2">
      <c r="A190" t="s">
        <v>132</v>
      </c>
      <c r="B190" s="7" t="s">
        <v>330</v>
      </c>
      <c r="C190" s="21"/>
      <c r="D190" s="21"/>
      <c r="E190" s="4"/>
      <c r="F190" s="4"/>
      <c r="G190" s="4"/>
      <c r="H190" s="4">
        <v>1.4</v>
      </c>
      <c r="I190" s="4"/>
      <c r="J190" s="17"/>
      <c r="K190" s="17"/>
      <c r="L190" s="4"/>
      <c r="Q190" s="19"/>
      <c r="R190" s="2">
        <v>0.14000000000000001</v>
      </c>
    </row>
    <row r="191" spans="1:18" x14ac:dyDescent="0.2">
      <c r="A191" s="14" t="s">
        <v>185</v>
      </c>
      <c r="B191" s="39" t="s">
        <v>380</v>
      </c>
      <c r="C191" s="21"/>
      <c r="D191" s="21"/>
      <c r="E191" s="4">
        <v>1.6666666666666701E-2</v>
      </c>
      <c r="F191" s="4">
        <v>0.02</v>
      </c>
      <c r="G191" s="4">
        <v>1.6666666666666701E-2</v>
      </c>
      <c r="H191" s="4">
        <v>0.2</v>
      </c>
      <c r="I191" s="4"/>
      <c r="J191" s="17"/>
      <c r="K191" s="17"/>
      <c r="L191" s="4">
        <v>1.6666666666666701E-2</v>
      </c>
      <c r="O191" s="2">
        <v>0.02</v>
      </c>
      <c r="Q191" s="19"/>
    </row>
    <row r="192" spans="1:18" x14ac:dyDescent="0.2">
      <c r="A192" t="s">
        <v>28</v>
      </c>
      <c r="B192" s="7" t="s">
        <v>332</v>
      </c>
      <c r="C192" s="21"/>
      <c r="D192" s="21"/>
      <c r="E192" s="4"/>
      <c r="F192" s="4">
        <v>0.48</v>
      </c>
      <c r="G192" s="4">
        <v>2.31666666666667</v>
      </c>
      <c r="H192" s="4">
        <v>0.04</v>
      </c>
      <c r="I192" s="4">
        <v>0.33333333333333298</v>
      </c>
      <c r="J192" s="17"/>
      <c r="K192" s="17"/>
      <c r="L192" s="4">
        <v>0.56666666666666698</v>
      </c>
      <c r="M192" s="16"/>
      <c r="O192" s="2">
        <v>6.88</v>
      </c>
      <c r="Q192" s="19"/>
      <c r="R192" s="2">
        <v>1.03</v>
      </c>
    </row>
    <row r="193" spans="1:18" x14ac:dyDescent="0.2">
      <c r="A193" t="s">
        <v>29</v>
      </c>
      <c r="B193" s="7" t="s">
        <v>333</v>
      </c>
      <c r="C193" s="21"/>
      <c r="D193" s="21"/>
      <c r="E193" s="4"/>
      <c r="F193" s="4">
        <v>1.2</v>
      </c>
      <c r="G193" s="4">
        <v>0.68333333333333302</v>
      </c>
      <c r="H193" s="4">
        <v>0.42</v>
      </c>
      <c r="I193" s="4">
        <v>1.6666666666666701E-2</v>
      </c>
      <c r="J193" s="17"/>
      <c r="K193" s="17"/>
      <c r="L193" s="4">
        <v>3</v>
      </c>
      <c r="O193" s="2">
        <v>4.5</v>
      </c>
      <c r="Q193" s="19"/>
      <c r="R193" s="2">
        <v>3.86</v>
      </c>
    </row>
    <row r="194" spans="1:18" x14ac:dyDescent="0.2">
      <c r="A194" t="s">
        <v>1328</v>
      </c>
      <c r="B194" s="7" t="s">
        <v>1336</v>
      </c>
      <c r="C194" s="21"/>
      <c r="D194" s="21"/>
      <c r="E194" s="4"/>
      <c r="F194" s="4"/>
      <c r="G194" s="4"/>
      <c r="H194" s="4"/>
      <c r="I194" s="4"/>
      <c r="J194" s="17"/>
      <c r="K194" s="17"/>
      <c r="L194" s="4"/>
      <c r="Q194" s="19"/>
      <c r="R194">
        <v>0.01</v>
      </c>
    </row>
    <row r="195" spans="1:18" x14ac:dyDescent="0.2">
      <c r="A195" t="s">
        <v>3</v>
      </c>
      <c r="B195" s="7" t="s">
        <v>326</v>
      </c>
      <c r="C195" s="21"/>
      <c r="D195" s="21"/>
      <c r="E195" s="4"/>
      <c r="F195" s="4"/>
      <c r="G195" s="4"/>
      <c r="H195" s="4"/>
      <c r="I195" s="4"/>
      <c r="J195" s="17"/>
      <c r="K195" s="17"/>
      <c r="L195" s="4"/>
      <c r="Q195" s="19"/>
      <c r="R195"/>
    </row>
    <row r="196" spans="1:18" x14ac:dyDescent="0.2">
      <c r="A196" t="s">
        <v>189</v>
      </c>
      <c r="B196" s="7" t="s">
        <v>373</v>
      </c>
      <c r="C196" s="21"/>
      <c r="D196" s="21"/>
      <c r="E196" s="4"/>
      <c r="F196" s="4"/>
      <c r="G196" s="4"/>
      <c r="H196" s="4"/>
      <c r="I196" s="4"/>
      <c r="J196" s="17"/>
      <c r="K196" s="17"/>
      <c r="L196" s="4"/>
      <c r="Q196" s="19"/>
      <c r="R196"/>
    </row>
    <row r="197" spans="1:18" x14ac:dyDescent="0.2">
      <c r="A197" s="14" t="s">
        <v>13</v>
      </c>
      <c r="B197" s="39" t="s">
        <v>372</v>
      </c>
      <c r="C197" s="21"/>
      <c r="D197" s="21"/>
      <c r="E197" s="4"/>
      <c r="F197" s="4"/>
      <c r="G197" s="4">
        <v>1.6666666666666701E-2</v>
      </c>
      <c r="H197" s="4"/>
      <c r="I197" s="4"/>
      <c r="J197" s="17"/>
      <c r="K197" s="17"/>
      <c r="L197" s="4">
        <v>1.6666666666666701E-2</v>
      </c>
      <c r="O197" s="2">
        <v>0.17</v>
      </c>
      <c r="Q197" s="19"/>
      <c r="R197">
        <v>0.14000000000000001</v>
      </c>
    </row>
    <row r="198" spans="1:18" x14ac:dyDescent="0.2">
      <c r="A198" s="14" t="s">
        <v>190</v>
      </c>
      <c r="B198" s="39" t="s">
        <v>371</v>
      </c>
      <c r="C198" s="21"/>
      <c r="D198" s="21"/>
      <c r="E198" s="4"/>
      <c r="F198" s="4"/>
      <c r="G198" s="4"/>
      <c r="H198" s="4"/>
      <c r="I198" s="4"/>
      <c r="J198" s="17"/>
      <c r="K198" s="17"/>
      <c r="L198" s="4"/>
      <c r="O198" s="2">
        <v>0.03</v>
      </c>
      <c r="Q198" s="19"/>
      <c r="R198"/>
    </row>
    <row r="199" spans="1:18" x14ac:dyDescent="0.2">
      <c r="A199" t="s">
        <v>267</v>
      </c>
      <c r="B199" s="7" t="s">
        <v>934</v>
      </c>
      <c r="C199" s="21"/>
      <c r="D199" s="21"/>
      <c r="E199" s="4">
        <v>1.6666666666666701E-2</v>
      </c>
      <c r="F199" s="4"/>
      <c r="G199" s="4">
        <v>1.6666666666666701E-2</v>
      </c>
      <c r="H199" s="4"/>
      <c r="I199" s="4"/>
      <c r="J199" s="17"/>
      <c r="K199" s="17"/>
      <c r="L199" s="4"/>
      <c r="Q199" s="19"/>
      <c r="R199"/>
    </row>
    <row r="200" spans="1:18" x14ac:dyDescent="0.2">
      <c r="A200" t="s">
        <v>24</v>
      </c>
      <c r="B200" s="7" t="s">
        <v>320</v>
      </c>
      <c r="C200" s="21"/>
      <c r="D200" s="21"/>
      <c r="E200" s="4">
        <v>0.86666666666666703</v>
      </c>
      <c r="F200" s="4">
        <v>2</v>
      </c>
      <c r="G200" s="4">
        <v>1.86666666666667</v>
      </c>
      <c r="H200" s="4">
        <v>1.42</v>
      </c>
      <c r="I200" s="4">
        <v>2.5499999999999998</v>
      </c>
      <c r="J200" s="17"/>
      <c r="K200" s="17"/>
      <c r="L200" s="4">
        <v>2</v>
      </c>
      <c r="O200" s="2">
        <v>6.18</v>
      </c>
      <c r="Q200" s="19"/>
      <c r="R200">
        <v>3.17</v>
      </c>
    </row>
    <row r="201" spans="1:18" x14ac:dyDescent="0.2">
      <c r="A201" t="s">
        <v>124</v>
      </c>
      <c r="B201" s="7" t="s">
        <v>873</v>
      </c>
      <c r="C201" s="21"/>
      <c r="D201" s="21"/>
      <c r="E201" s="4"/>
      <c r="F201" s="4">
        <v>0.02</v>
      </c>
      <c r="G201" s="4"/>
      <c r="H201" s="4"/>
      <c r="I201" s="4"/>
      <c r="J201" s="17"/>
      <c r="K201" s="17"/>
      <c r="L201" s="4"/>
      <c r="Q201" s="19"/>
      <c r="R201">
        <v>0.28999999999999998</v>
      </c>
    </row>
    <row r="202" spans="1:18" x14ac:dyDescent="0.2">
      <c r="A202" t="s">
        <v>134</v>
      </c>
      <c r="B202" s="7" t="s">
        <v>334</v>
      </c>
      <c r="C202" s="21"/>
      <c r="D202" s="21"/>
      <c r="E202" s="4"/>
      <c r="F202" s="4">
        <v>0.02</v>
      </c>
      <c r="G202" s="4"/>
      <c r="H202" s="4"/>
      <c r="I202" s="4"/>
      <c r="J202" s="17"/>
      <c r="K202" s="17"/>
      <c r="L202" s="4"/>
      <c r="O202" s="2">
        <v>0.03</v>
      </c>
      <c r="Q202" s="19"/>
      <c r="R202"/>
    </row>
    <row r="203" spans="1:18" x14ac:dyDescent="0.2">
      <c r="A203" s="14" t="s">
        <v>109</v>
      </c>
      <c r="B203" s="39" t="s">
        <v>362</v>
      </c>
      <c r="C203" s="21"/>
      <c r="D203" s="21"/>
      <c r="E203" s="4"/>
      <c r="F203" s="4">
        <v>2.02</v>
      </c>
      <c r="G203" s="4">
        <v>0.33333333333333298</v>
      </c>
      <c r="H203" s="4">
        <v>2.02</v>
      </c>
      <c r="I203" s="4">
        <v>0.16666666666666699</v>
      </c>
      <c r="J203" s="17"/>
      <c r="K203" s="17"/>
      <c r="L203" s="4">
        <v>3.3333333333333299</v>
      </c>
      <c r="O203" s="2">
        <v>0.02</v>
      </c>
      <c r="Q203" s="19"/>
      <c r="R203">
        <v>0.04</v>
      </c>
    </row>
    <row r="204" spans="1:18" x14ac:dyDescent="0.2">
      <c r="A204" t="s">
        <v>22</v>
      </c>
      <c r="B204" s="7" t="s">
        <v>935</v>
      </c>
      <c r="C204" s="21"/>
      <c r="D204" s="21"/>
      <c r="E204" s="4">
        <v>3.3333333333333299</v>
      </c>
      <c r="F204" s="4">
        <v>2</v>
      </c>
      <c r="G204" s="4">
        <v>1.6666666666666701</v>
      </c>
      <c r="H204" s="4">
        <v>10.02</v>
      </c>
      <c r="I204" s="4">
        <v>3.3333333333333299</v>
      </c>
      <c r="J204" s="17"/>
      <c r="K204" s="17"/>
      <c r="L204" s="4">
        <v>5.1666666666666696</v>
      </c>
      <c r="O204" s="2">
        <v>3.18</v>
      </c>
      <c r="Q204" s="19"/>
      <c r="R204">
        <v>5.44</v>
      </c>
    </row>
    <row r="205" spans="1:18" x14ac:dyDescent="0.2">
      <c r="A205" t="s">
        <v>7</v>
      </c>
      <c r="B205" s="7" t="s">
        <v>335</v>
      </c>
      <c r="C205" s="21"/>
      <c r="D205" s="21"/>
      <c r="E205" s="4">
        <v>10</v>
      </c>
      <c r="F205" s="4">
        <v>4.2</v>
      </c>
      <c r="G205" s="4">
        <v>8.5166666666666693</v>
      </c>
      <c r="H205" s="4">
        <v>9.2200000000000006</v>
      </c>
      <c r="I205" s="4">
        <v>0.55000000000000004</v>
      </c>
      <c r="J205" s="17"/>
      <c r="K205" s="17"/>
      <c r="L205" s="4">
        <v>0.18333333333333299</v>
      </c>
      <c r="O205" s="2">
        <v>2.68</v>
      </c>
      <c r="Q205" s="19"/>
      <c r="R205">
        <v>3.87</v>
      </c>
    </row>
    <row r="206" spans="1:18" x14ac:dyDescent="0.2">
      <c r="A206" t="s">
        <v>11</v>
      </c>
      <c r="B206" s="7" t="s">
        <v>47</v>
      </c>
      <c r="C206" s="21"/>
      <c r="D206" s="21"/>
      <c r="E206" s="4">
        <v>0.2</v>
      </c>
      <c r="F206" s="4">
        <v>0.06</v>
      </c>
      <c r="G206" s="4">
        <v>4.5</v>
      </c>
      <c r="H206" s="4">
        <v>7</v>
      </c>
      <c r="I206" s="4">
        <v>1.6666666666666701E-2</v>
      </c>
      <c r="J206" s="17"/>
      <c r="K206" s="17"/>
      <c r="L206" s="4">
        <v>12.016666666666699</v>
      </c>
      <c r="O206" s="2">
        <v>11.88</v>
      </c>
      <c r="Q206" s="19"/>
      <c r="R206">
        <v>4.5999999999999996</v>
      </c>
    </row>
    <row r="207" spans="1:18" x14ac:dyDescent="0.2">
      <c r="A207" t="s">
        <v>226</v>
      </c>
      <c r="B207" s="7" t="s">
        <v>337</v>
      </c>
      <c r="C207" s="21"/>
      <c r="D207" s="21"/>
      <c r="E207" s="4">
        <v>1.6666666666666701E-2</v>
      </c>
      <c r="F207" s="4">
        <v>0.02</v>
      </c>
      <c r="G207" s="4"/>
      <c r="H207" s="4"/>
      <c r="I207" s="4"/>
      <c r="J207" s="17"/>
      <c r="K207" s="17"/>
      <c r="L207" s="4"/>
      <c r="Q207" s="19"/>
      <c r="R207"/>
    </row>
    <row r="208" spans="1:18" x14ac:dyDescent="0.2">
      <c r="A208" t="s">
        <v>8</v>
      </c>
      <c r="B208" s="7" t="s">
        <v>336</v>
      </c>
      <c r="C208" s="21"/>
      <c r="D208" s="21"/>
      <c r="E208" s="4"/>
      <c r="F208" s="4"/>
      <c r="G208" s="4"/>
      <c r="H208" s="4"/>
      <c r="I208" s="4"/>
      <c r="J208" s="17"/>
      <c r="K208" s="17"/>
      <c r="L208" s="4"/>
      <c r="Q208" s="19"/>
      <c r="R208">
        <v>0.3</v>
      </c>
    </row>
    <row r="209" spans="1:18" x14ac:dyDescent="0.2">
      <c r="A209" t="s">
        <v>138</v>
      </c>
      <c r="B209" s="7" t="s">
        <v>339</v>
      </c>
      <c r="C209" s="21"/>
      <c r="D209" s="21"/>
      <c r="E209" s="4">
        <v>0.2</v>
      </c>
      <c r="F209" s="4">
        <v>0.42</v>
      </c>
      <c r="G209" s="4">
        <v>1.75</v>
      </c>
      <c r="H209" s="4">
        <v>0.02</v>
      </c>
      <c r="I209" s="4">
        <v>1.6666666666666701E-2</v>
      </c>
      <c r="J209" s="17"/>
      <c r="K209" s="17"/>
      <c r="L209" s="4">
        <v>0.21666666666666701</v>
      </c>
      <c r="O209" s="2">
        <v>8.5299999999999994</v>
      </c>
      <c r="Q209" s="19"/>
      <c r="R209">
        <v>0.33</v>
      </c>
    </row>
    <row r="210" spans="1:18" x14ac:dyDescent="0.2">
      <c r="A210" t="s">
        <v>201</v>
      </c>
      <c r="C210" s="21"/>
      <c r="D210" s="21"/>
      <c r="E210" s="4"/>
      <c r="F210" s="4"/>
      <c r="G210" s="4"/>
      <c r="H210" s="4"/>
      <c r="I210" s="4"/>
      <c r="J210" s="17"/>
      <c r="K210" s="17"/>
      <c r="L210" s="4"/>
      <c r="Q210" s="19"/>
      <c r="R210">
        <v>0.01</v>
      </c>
    </row>
    <row r="211" spans="1:18" x14ac:dyDescent="0.2">
      <c r="A211" t="s">
        <v>1329</v>
      </c>
      <c r="C211" s="21"/>
      <c r="D211" s="21"/>
      <c r="E211" s="4"/>
      <c r="F211" s="4"/>
      <c r="G211" s="4"/>
      <c r="H211" s="4"/>
      <c r="I211" s="4"/>
      <c r="J211" s="17"/>
      <c r="K211" s="17"/>
      <c r="L211" s="4"/>
      <c r="Q211" s="19"/>
      <c r="R211">
        <v>0.01</v>
      </c>
    </row>
    <row r="212" spans="1:18" x14ac:dyDescent="0.2">
      <c r="A212" t="s">
        <v>268</v>
      </c>
      <c r="B212" s="7" t="s">
        <v>470</v>
      </c>
      <c r="C212" s="21"/>
      <c r="D212" s="21"/>
      <c r="E212" s="4"/>
      <c r="F212" s="4"/>
      <c r="G212" s="4"/>
      <c r="H212" s="4">
        <v>0.02</v>
      </c>
      <c r="I212" s="4"/>
      <c r="J212" s="17"/>
      <c r="K212" s="17"/>
      <c r="L212" s="4">
        <v>3.3333333333333298E-2</v>
      </c>
      <c r="Q212" s="19"/>
      <c r="R212">
        <v>0.01</v>
      </c>
    </row>
    <row r="213" spans="1:18" x14ac:dyDescent="0.2">
      <c r="A213" t="s">
        <v>9</v>
      </c>
      <c r="B213" s="7" t="s">
        <v>442</v>
      </c>
      <c r="C213" s="21"/>
      <c r="D213" s="21"/>
      <c r="E213" s="4"/>
      <c r="F213" s="4"/>
      <c r="G213" s="4"/>
      <c r="H213" s="4"/>
      <c r="I213" s="4">
        <v>1.6666666666666701E-2</v>
      </c>
      <c r="J213" s="17"/>
      <c r="K213" s="17"/>
      <c r="L213" s="4"/>
      <c r="Q213" s="19"/>
      <c r="R213"/>
    </row>
    <row r="214" spans="1:18" x14ac:dyDescent="0.2">
      <c r="A214" t="s">
        <v>215</v>
      </c>
      <c r="B214" s="7" t="s">
        <v>321</v>
      </c>
      <c r="C214" s="21"/>
      <c r="D214" s="21"/>
      <c r="E214" s="4"/>
      <c r="F214"/>
      <c r="G214" s="4"/>
      <c r="H214" s="4"/>
      <c r="I214" s="4"/>
      <c r="J214" s="17"/>
      <c r="K214" s="17"/>
      <c r="L214" s="4"/>
      <c r="O214"/>
      <c r="P214"/>
      <c r="Q214" s="19"/>
      <c r="R214"/>
    </row>
  </sheetData>
  <sortState ref="A178:ALZ205">
    <sortCondition ref="A178:A205"/>
  </sortState>
  <conditionalFormatting sqref="B20:B32 B34:B47">
    <cfRule type="duplicateValues" dxfId="4" priority="24"/>
  </conditionalFormatting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S204"/>
  <sheetViews>
    <sheetView zoomScale="80" zoomScaleNormal="80" workbookViewId="0"/>
  </sheetViews>
  <sheetFormatPr defaultColWidth="9" defaultRowHeight="15" customHeight="1" x14ac:dyDescent="0.25"/>
  <cols>
    <col min="1" max="1" width="26.375" style="327" customWidth="1"/>
    <col min="2" max="2" width="9.375" style="327" bestFit="1" customWidth="1"/>
    <col min="3" max="3" width="19.25" style="327" bestFit="1" customWidth="1"/>
    <col min="4" max="5" width="17.625" style="327" bestFit="1" customWidth="1"/>
    <col min="6" max="6" width="17.25" style="327" bestFit="1" customWidth="1"/>
    <col min="7" max="7" width="15.5" style="327" bestFit="1" customWidth="1"/>
    <col min="8" max="8" width="19.625" style="327" bestFit="1" customWidth="1"/>
    <col min="9" max="9" width="17.25" style="327" bestFit="1" customWidth="1"/>
    <col min="10" max="10" width="20.5" style="327" bestFit="1" customWidth="1"/>
    <col min="11" max="11" width="14.875" style="327" bestFit="1" customWidth="1"/>
    <col min="12" max="12" width="17.25" style="327" bestFit="1" customWidth="1"/>
    <col min="13" max="13" width="19.875" style="327" bestFit="1" customWidth="1"/>
    <col min="14" max="16" width="8.625" style="327" customWidth="1"/>
    <col min="17" max="17" width="26.375" style="327" bestFit="1" customWidth="1"/>
    <col min="18" max="18" width="12.875" style="327" bestFit="1" customWidth="1"/>
    <col min="19" max="1010" width="10.75" style="327" customWidth="1"/>
    <col min="1011" max="16384" width="9" style="327"/>
  </cols>
  <sheetData>
    <row r="1" spans="1:26" ht="15" customHeight="1" x14ac:dyDescent="0.25">
      <c r="A1" s="326" t="s">
        <v>1309</v>
      </c>
      <c r="B1" s="326"/>
      <c r="C1" s="326"/>
    </row>
    <row r="2" spans="1:26" ht="15" customHeight="1" x14ac:dyDescent="0.25">
      <c r="A2" s="331" t="s">
        <v>1633</v>
      </c>
      <c r="B2" s="331"/>
      <c r="C2" s="332"/>
    </row>
    <row r="3" spans="1:26" ht="15" customHeight="1" x14ac:dyDescent="0.25">
      <c r="A3" s="502" t="s">
        <v>1516</v>
      </c>
    </row>
    <row r="4" spans="1:26" ht="15" customHeight="1" x14ac:dyDescent="0.25">
      <c r="A4" s="502" t="s">
        <v>1694</v>
      </c>
    </row>
    <row r="5" spans="1:26" ht="15" customHeight="1" x14ac:dyDescent="0.25">
      <c r="A5" s="502" t="s">
        <v>1695</v>
      </c>
      <c r="Q5" s="332"/>
      <c r="R5" s="332"/>
      <c r="S5" s="332"/>
      <c r="T5" s="332"/>
    </row>
    <row r="6" spans="1:26" ht="15" customHeight="1" thickBot="1" x14ac:dyDescent="0.3">
      <c r="B6" s="332"/>
      <c r="C6" s="332"/>
    </row>
    <row r="7" spans="1:26" ht="15" customHeight="1" x14ac:dyDescent="0.25">
      <c r="A7" s="333" t="s">
        <v>1417</v>
      </c>
      <c r="B7" s="334" t="s">
        <v>1515</v>
      </c>
      <c r="C7" s="334" t="s">
        <v>1630</v>
      </c>
      <c r="D7" s="335" t="s">
        <v>20</v>
      </c>
      <c r="E7" s="336" t="s">
        <v>7</v>
      </c>
      <c r="F7" s="337" t="s">
        <v>31</v>
      </c>
      <c r="G7" s="338" t="s">
        <v>11</v>
      </c>
      <c r="H7" s="339" t="s">
        <v>15</v>
      </c>
      <c r="I7" s="537" t="s">
        <v>8</v>
      </c>
      <c r="J7" s="340" t="s">
        <v>9</v>
      </c>
      <c r="K7" s="341" t="s">
        <v>14</v>
      </c>
      <c r="Z7" s="326"/>
    </row>
    <row r="8" spans="1:26" ht="15" customHeight="1" x14ac:dyDescent="0.25">
      <c r="A8" s="342" t="s">
        <v>1051</v>
      </c>
      <c r="B8" s="327">
        <v>2005</v>
      </c>
      <c r="D8" s="343"/>
      <c r="E8" s="343"/>
      <c r="F8" s="343"/>
      <c r="G8" s="343"/>
      <c r="H8" s="343"/>
      <c r="I8" s="343"/>
      <c r="J8" s="343"/>
      <c r="K8" s="344"/>
    </row>
    <row r="9" spans="1:26" ht="15" customHeight="1" x14ac:dyDescent="0.25">
      <c r="A9" s="342" t="s">
        <v>1051</v>
      </c>
      <c r="B9" s="327">
        <v>2006</v>
      </c>
      <c r="D9" s="343"/>
      <c r="E9" s="343"/>
      <c r="F9" s="343"/>
      <c r="G9" s="343"/>
      <c r="H9" s="343"/>
      <c r="I9" s="343"/>
      <c r="J9" s="343"/>
      <c r="K9" s="344"/>
    </row>
    <row r="10" spans="1:26" ht="15" customHeight="1" x14ac:dyDescent="0.25">
      <c r="A10" s="342" t="s">
        <v>1051</v>
      </c>
      <c r="B10" s="327">
        <v>2007</v>
      </c>
      <c r="D10" s="343"/>
      <c r="E10" s="343"/>
      <c r="F10" s="343"/>
      <c r="G10" s="343"/>
      <c r="H10" s="343"/>
      <c r="I10" s="343"/>
      <c r="J10" s="343"/>
      <c r="K10" s="344"/>
    </row>
    <row r="11" spans="1:26" ht="15" customHeight="1" x14ac:dyDescent="0.25">
      <c r="A11" s="342" t="s">
        <v>1051</v>
      </c>
      <c r="B11" s="327">
        <v>2008</v>
      </c>
      <c r="D11" s="343"/>
      <c r="E11" s="343"/>
      <c r="F11" s="343"/>
      <c r="G11" s="343"/>
      <c r="H11" s="343"/>
      <c r="I11" s="343"/>
      <c r="J11" s="343"/>
      <c r="K11" s="344"/>
    </row>
    <row r="12" spans="1:26" ht="15" customHeight="1" x14ac:dyDescent="0.25">
      <c r="A12" s="342" t="s">
        <v>1051</v>
      </c>
      <c r="B12" s="327">
        <v>2009</v>
      </c>
      <c r="D12" s="343"/>
      <c r="E12" s="343"/>
      <c r="F12" s="343"/>
      <c r="G12" s="343"/>
      <c r="H12" s="343"/>
      <c r="I12" s="343"/>
      <c r="J12" s="343"/>
      <c r="K12" s="344"/>
    </row>
    <row r="13" spans="1:26" ht="15" customHeight="1" x14ac:dyDescent="0.25">
      <c r="A13" s="342" t="s">
        <v>1051</v>
      </c>
      <c r="B13" s="327">
        <v>2010</v>
      </c>
      <c r="C13" s="327">
        <v>26</v>
      </c>
      <c r="D13" s="343">
        <v>0.08</v>
      </c>
      <c r="E13" s="343">
        <v>3.23</v>
      </c>
      <c r="F13" s="343">
        <v>0</v>
      </c>
      <c r="G13" s="343">
        <v>0</v>
      </c>
      <c r="H13" s="343">
        <v>0.04</v>
      </c>
      <c r="I13" s="343">
        <v>4.5999999999999999E-2</v>
      </c>
      <c r="J13" s="343">
        <v>4.0000000000000001E-3</v>
      </c>
      <c r="K13" s="344">
        <v>8.0000000000000002E-3</v>
      </c>
    </row>
    <row r="14" spans="1:26" ht="15" customHeight="1" x14ac:dyDescent="0.25">
      <c r="A14" s="342" t="s">
        <v>1051</v>
      </c>
      <c r="B14" s="327">
        <v>2011</v>
      </c>
      <c r="D14" s="343"/>
      <c r="E14" s="343"/>
      <c r="F14" s="343"/>
      <c r="G14" s="343"/>
      <c r="H14" s="343"/>
      <c r="I14" s="343"/>
      <c r="J14" s="343"/>
      <c r="K14" s="344"/>
    </row>
    <row r="15" spans="1:26" ht="15" customHeight="1" x14ac:dyDescent="0.25">
      <c r="A15" s="342" t="s">
        <v>1051</v>
      </c>
      <c r="B15" s="327">
        <v>2012</v>
      </c>
      <c r="C15" s="327">
        <v>26</v>
      </c>
      <c r="D15" s="343">
        <v>0.08</v>
      </c>
      <c r="E15" s="343">
        <v>0.24</v>
      </c>
      <c r="F15" s="343">
        <v>0</v>
      </c>
      <c r="G15" s="343">
        <v>1.62</v>
      </c>
      <c r="H15" s="343">
        <v>0.04</v>
      </c>
      <c r="I15" s="343">
        <v>0</v>
      </c>
      <c r="J15" s="343">
        <v>0.04</v>
      </c>
      <c r="K15" s="344">
        <v>3.8E-3</v>
      </c>
    </row>
    <row r="16" spans="1:26" ht="15" customHeight="1" x14ac:dyDescent="0.25">
      <c r="A16" s="342" t="s">
        <v>1051</v>
      </c>
      <c r="B16" s="327">
        <v>2013</v>
      </c>
      <c r="D16" s="343"/>
      <c r="E16" s="343"/>
      <c r="F16" s="343"/>
      <c r="G16" s="343"/>
      <c r="H16" s="343"/>
      <c r="I16" s="343"/>
      <c r="J16" s="343"/>
      <c r="K16" s="344"/>
    </row>
    <row r="17" spans="1:20" ht="15" customHeight="1" x14ac:dyDescent="0.25">
      <c r="A17" s="342" t="s">
        <v>1051</v>
      </c>
      <c r="B17" s="327">
        <v>2014</v>
      </c>
      <c r="D17" s="343"/>
      <c r="E17" s="343"/>
      <c r="F17" s="343"/>
      <c r="G17" s="343"/>
      <c r="H17" s="343"/>
      <c r="I17" s="343"/>
      <c r="J17" s="343"/>
      <c r="K17" s="344"/>
    </row>
    <row r="18" spans="1:20" ht="15" customHeight="1" x14ac:dyDescent="0.25">
      <c r="A18" s="342" t="s">
        <v>1051</v>
      </c>
      <c r="B18" s="327">
        <v>2015</v>
      </c>
      <c r="C18" s="327">
        <v>26</v>
      </c>
      <c r="D18" s="343">
        <v>0.08</v>
      </c>
      <c r="E18" s="343">
        <v>1.62</v>
      </c>
      <c r="F18" s="343">
        <v>0.39</v>
      </c>
      <c r="G18" s="343">
        <v>6.96</v>
      </c>
      <c r="H18" s="343">
        <v>0.28000000000000003</v>
      </c>
      <c r="I18" s="343">
        <v>7.6999999999999999E-2</v>
      </c>
      <c r="J18" s="343">
        <v>0</v>
      </c>
      <c r="K18" s="344">
        <v>4.2000000000000003E-2</v>
      </c>
    </row>
    <row r="19" spans="1:20" ht="15" customHeight="1" x14ac:dyDescent="0.25">
      <c r="A19" s="342" t="s">
        <v>1051</v>
      </c>
      <c r="B19" s="327">
        <v>2016</v>
      </c>
      <c r="D19" s="343"/>
      <c r="E19" s="343"/>
      <c r="F19" s="343"/>
      <c r="G19" s="343"/>
      <c r="H19" s="343"/>
      <c r="I19" s="343"/>
      <c r="J19" s="343"/>
      <c r="K19" s="344"/>
    </row>
    <row r="20" spans="1:20" ht="15" customHeight="1" x14ac:dyDescent="0.25">
      <c r="A20" s="342" t="s">
        <v>1051</v>
      </c>
      <c r="B20" s="327">
        <v>2017</v>
      </c>
      <c r="C20" s="327">
        <v>25</v>
      </c>
      <c r="D20" s="343">
        <v>4.3999999999999997E-2</v>
      </c>
      <c r="E20" s="343">
        <v>3.94</v>
      </c>
      <c r="F20" s="343">
        <v>0.61</v>
      </c>
      <c r="G20" s="343">
        <v>3.8</v>
      </c>
      <c r="H20" s="343">
        <v>0.41199999999999998</v>
      </c>
      <c r="I20" s="343">
        <v>0.53</v>
      </c>
      <c r="J20" s="343">
        <v>0.41</v>
      </c>
      <c r="K20" s="344">
        <v>0.12</v>
      </c>
    </row>
    <row r="21" spans="1:20" ht="15" customHeight="1" x14ac:dyDescent="0.25">
      <c r="A21" s="342" t="s">
        <v>1051</v>
      </c>
      <c r="B21" s="327">
        <v>2018</v>
      </c>
      <c r="C21" s="327">
        <v>24</v>
      </c>
      <c r="D21" s="343">
        <v>8.3000000000000004E-2</v>
      </c>
      <c r="E21" s="343">
        <v>7.56</v>
      </c>
      <c r="F21" s="343">
        <v>0.23</v>
      </c>
      <c r="G21" s="343">
        <v>5.71</v>
      </c>
      <c r="H21" s="343">
        <v>0.17499999999999999</v>
      </c>
      <c r="I21" s="343">
        <v>0.6</v>
      </c>
      <c r="J21" s="343">
        <v>0.58799999999999997</v>
      </c>
      <c r="K21" s="344">
        <v>8.0000000000000002E-3</v>
      </c>
    </row>
    <row r="22" spans="1:20" ht="15" customHeight="1" x14ac:dyDescent="0.25">
      <c r="A22" s="342" t="s">
        <v>1051</v>
      </c>
      <c r="B22" s="327">
        <v>2019</v>
      </c>
      <c r="C22" s="327">
        <v>24</v>
      </c>
      <c r="D22" s="345">
        <v>0.13</v>
      </c>
      <c r="E22" s="345">
        <v>9.15</v>
      </c>
      <c r="F22" s="345">
        <v>1.01</v>
      </c>
      <c r="G22" s="345">
        <v>5.32</v>
      </c>
      <c r="H22" s="345">
        <v>0.83899999999999997</v>
      </c>
      <c r="I22" s="345">
        <v>0.96</v>
      </c>
      <c r="J22" s="345">
        <v>0.19</v>
      </c>
      <c r="K22" s="346">
        <v>0.28999999999999998</v>
      </c>
    </row>
    <row r="23" spans="1:20" ht="15" customHeight="1" x14ac:dyDescent="0.25">
      <c r="A23" s="342" t="s">
        <v>1051</v>
      </c>
      <c r="B23" s="327">
        <v>2020</v>
      </c>
      <c r="C23" s="327">
        <v>24</v>
      </c>
      <c r="D23" s="345">
        <v>5.000000000000001E-2</v>
      </c>
      <c r="E23" s="345">
        <v>6.6708333333333334</v>
      </c>
      <c r="F23" s="345">
        <v>0.92500000000000016</v>
      </c>
      <c r="G23" s="345">
        <v>5.0874999999999995</v>
      </c>
      <c r="H23" s="345">
        <v>0.59166666666666667</v>
      </c>
      <c r="I23" s="345">
        <v>1.0125000000000002</v>
      </c>
      <c r="J23" s="345">
        <v>0.30833333333333335</v>
      </c>
      <c r="K23" s="346">
        <v>0.1666666666666643</v>
      </c>
    </row>
    <row r="24" spans="1:20" ht="15" customHeight="1" x14ac:dyDescent="0.25">
      <c r="A24" s="342" t="s">
        <v>1051</v>
      </c>
      <c r="B24" s="327">
        <v>2021</v>
      </c>
      <c r="C24" s="327">
        <v>24</v>
      </c>
      <c r="D24" s="345">
        <v>0.12916666666666668</v>
      </c>
      <c r="E24" s="345">
        <v>5.0541666666666671</v>
      </c>
      <c r="F24" s="345">
        <v>9.1666666666666674E-2</v>
      </c>
      <c r="G24" s="345">
        <v>0.30416666666666664</v>
      </c>
      <c r="H24" s="345">
        <v>0.30416666666666664</v>
      </c>
      <c r="I24" s="345">
        <v>2.125</v>
      </c>
      <c r="J24" s="345">
        <v>0.55833333333333324</v>
      </c>
      <c r="K24" s="346">
        <v>0.10000000000000142</v>
      </c>
    </row>
    <row r="25" spans="1:20" ht="15" customHeight="1" thickBot="1" x14ac:dyDescent="0.3">
      <c r="A25" s="538" t="s">
        <v>1051</v>
      </c>
      <c r="B25" s="347">
        <v>2022</v>
      </c>
      <c r="C25" s="347">
        <v>24</v>
      </c>
      <c r="D25" s="539">
        <v>8.0000000000000002E-3</v>
      </c>
      <c r="E25" s="539">
        <v>5.9249999999999998</v>
      </c>
      <c r="F25" s="539">
        <v>0.438</v>
      </c>
      <c r="G25" s="539">
        <v>2.3879999999999999</v>
      </c>
      <c r="H25" s="539">
        <v>0.17899999999999999</v>
      </c>
      <c r="I25" s="539">
        <v>0.68300000000000005</v>
      </c>
      <c r="J25" s="539">
        <v>0.55000000000000004</v>
      </c>
      <c r="K25" s="583">
        <v>0.39583333333333331</v>
      </c>
      <c r="M25" s="343"/>
    </row>
    <row r="26" spans="1:20" ht="15" customHeight="1" x14ac:dyDescent="0.25">
      <c r="L26" s="332"/>
      <c r="N26" s="343"/>
    </row>
    <row r="27" spans="1:20" ht="15" customHeight="1" x14ac:dyDescent="0.25">
      <c r="N27" s="343"/>
    </row>
    <row r="28" spans="1:20" ht="15" customHeight="1" x14ac:dyDescent="0.25">
      <c r="O28" s="343"/>
    </row>
    <row r="30" spans="1:20" ht="15" customHeight="1" thickBot="1" x14ac:dyDescent="0.3">
      <c r="B30" s="332"/>
      <c r="C30" s="332"/>
      <c r="T30" s="328"/>
    </row>
    <row r="31" spans="1:20" ht="15" customHeight="1" x14ac:dyDescent="0.25">
      <c r="A31" s="333" t="s">
        <v>1417</v>
      </c>
      <c r="B31" s="334" t="s">
        <v>1515</v>
      </c>
      <c r="C31" s="334" t="s">
        <v>1630</v>
      </c>
      <c r="D31" s="335" t="s">
        <v>20</v>
      </c>
      <c r="E31" s="336" t="s">
        <v>7</v>
      </c>
      <c r="F31" s="337" t="s">
        <v>31</v>
      </c>
      <c r="G31" s="338" t="s">
        <v>11</v>
      </c>
      <c r="H31" s="367" t="s">
        <v>24</v>
      </c>
      <c r="I31" s="348" t="s">
        <v>21</v>
      </c>
      <c r="J31" s="349" t="s">
        <v>22</v>
      </c>
      <c r="K31" s="341" t="s">
        <v>14</v>
      </c>
      <c r="O31" s="343"/>
      <c r="T31" s="328"/>
    </row>
    <row r="32" spans="1:20" ht="15" customHeight="1" x14ac:dyDescent="0.25">
      <c r="A32" s="545" t="s">
        <v>1050</v>
      </c>
      <c r="B32" s="327">
        <v>2005</v>
      </c>
      <c r="F32" s="29"/>
      <c r="G32" s="29"/>
      <c r="K32" s="344"/>
      <c r="N32" s="343"/>
      <c r="T32" s="328"/>
    </row>
    <row r="33" spans="1:37" ht="15" customHeight="1" x14ac:dyDescent="0.25">
      <c r="A33" s="545" t="s">
        <v>1050</v>
      </c>
      <c r="B33" s="327">
        <v>2006</v>
      </c>
      <c r="F33" s="29"/>
      <c r="G33" s="29"/>
      <c r="K33" s="344"/>
      <c r="N33" s="343"/>
      <c r="T33" s="328"/>
    </row>
    <row r="34" spans="1:37" ht="15" customHeight="1" x14ac:dyDescent="0.25">
      <c r="A34" s="545" t="s">
        <v>1050</v>
      </c>
      <c r="B34" s="327">
        <v>2007</v>
      </c>
      <c r="C34" s="327">
        <v>20</v>
      </c>
      <c r="D34" s="327">
        <v>0.01</v>
      </c>
      <c r="E34" s="327">
        <v>0.4</v>
      </c>
      <c r="F34" s="29">
        <v>0</v>
      </c>
      <c r="G34" s="29">
        <v>0.46</v>
      </c>
      <c r="H34" s="327">
        <v>0.41</v>
      </c>
      <c r="I34" s="327">
        <v>0.01</v>
      </c>
      <c r="J34" s="327">
        <v>1</v>
      </c>
      <c r="K34" s="344">
        <v>3.2800000000000002</v>
      </c>
      <c r="L34" s="343"/>
      <c r="O34" s="343"/>
      <c r="T34" s="328"/>
    </row>
    <row r="35" spans="1:37" ht="15" customHeight="1" x14ac:dyDescent="0.25">
      <c r="A35" s="545" t="s">
        <v>1050</v>
      </c>
      <c r="B35" s="327">
        <v>2008</v>
      </c>
      <c r="C35" s="327">
        <v>20</v>
      </c>
      <c r="F35" s="29">
        <v>0.25</v>
      </c>
      <c r="G35" s="29">
        <v>0.33</v>
      </c>
      <c r="K35" s="344"/>
      <c r="L35" s="343"/>
      <c r="T35" s="328"/>
    </row>
    <row r="36" spans="1:37" ht="15" customHeight="1" x14ac:dyDescent="0.25">
      <c r="A36" s="545" t="s">
        <v>1050</v>
      </c>
      <c r="B36" s="327">
        <v>2009</v>
      </c>
      <c r="C36" s="327">
        <v>20</v>
      </c>
      <c r="D36" s="327">
        <v>0</v>
      </c>
      <c r="E36" s="327">
        <v>1.51</v>
      </c>
      <c r="F36" s="29">
        <v>2.2000000000000002</v>
      </c>
      <c r="G36" s="29">
        <v>0.57999999999999996</v>
      </c>
      <c r="H36" s="327">
        <v>0</v>
      </c>
      <c r="I36" s="327">
        <v>1.02</v>
      </c>
      <c r="J36" s="327">
        <v>0.15</v>
      </c>
      <c r="K36" s="344">
        <v>0.9</v>
      </c>
      <c r="L36" s="343"/>
      <c r="T36" s="328"/>
    </row>
    <row r="37" spans="1:37" ht="15" customHeight="1" x14ac:dyDescent="0.25">
      <c r="A37" s="545" t="s">
        <v>1050</v>
      </c>
      <c r="B37" s="327">
        <v>2010</v>
      </c>
      <c r="C37" s="327">
        <v>20</v>
      </c>
      <c r="F37" s="29">
        <v>5.63</v>
      </c>
      <c r="G37" s="29">
        <v>1.26</v>
      </c>
      <c r="K37" s="344"/>
      <c r="L37" s="343"/>
      <c r="T37" s="328"/>
    </row>
    <row r="38" spans="1:37" ht="15" customHeight="1" x14ac:dyDescent="0.25">
      <c r="A38" s="545" t="s">
        <v>1050</v>
      </c>
      <c r="B38" s="327">
        <v>2011</v>
      </c>
      <c r="C38" s="327">
        <v>20</v>
      </c>
      <c r="D38" s="327">
        <v>0</v>
      </c>
      <c r="E38" s="327">
        <v>2.89</v>
      </c>
      <c r="F38" s="29">
        <v>4.22</v>
      </c>
      <c r="G38" s="29">
        <v>3.16</v>
      </c>
      <c r="H38" s="327">
        <v>0.16</v>
      </c>
      <c r="I38" s="327">
        <v>0.06</v>
      </c>
      <c r="J38" s="327">
        <v>0.27</v>
      </c>
      <c r="K38" s="344">
        <v>5.35</v>
      </c>
      <c r="L38" s="343"/>
      <c r="T38" s="328"/>
    </row>
    <row r="39" spans="1:37" ht="15" customHeight="1" x14ac:dyDescent="0.25">
      <c r="A39" s="545" t="s">
        <v>1050</v>
      </c>
      <c r="B39" s="327">
        <v>2012</v>
      </c>
      <c r="F39" s="29"/>
      <c r="G39" s="29"/>
      <c r="K39" s="344"/>
      <c r="L39" s="343"/>
      <c r="T39" s="328"/>
    </row>
    <row r="40" spans="1:37" ht="15" customHeight="1" x14ac:dyDescent="0.25">
      <c r="A40" s="545" t="s">
        <v>1050</v>
      </c>
      <c r="B40" s="327">
        <v>2013</v>
      </c>
      <c r="F40" s="29"/>
      <c r="G40" s="29"/>
      <c r="K40" s="344"/>
      <c r="L40" s="343"/>
      <c r="T40" s="328"/>
    </row>
    <row r="41" spans="1:37" ht="15" customHeight="1" x14ac:dyDescent="0.25">
      <c r="A41" s="545" t="s">
        <v>1050</v>
      </c>
      <c r="B41" s="327">
        <v>2014</v>
      </c>
      <c r="C41" s="327">
        <v>20</v>
      </c>
      <c r="D41" s="327">
        <v>0.01</v>
      </c>
      <c r="E41" s="327">
        <v>0.85</v>
      </c>
      <c r="F41" s="29">
        <v>6.39</v>
      </c>
      <c r="G41" s="29">
        <v>0.13</v>
      </c>
      <c r="H41" s="327">
        <v>0.11</v>
      </c>
      <c r="I41" s="327">
        <v>3.75</v>
      </c>
      <c r="J41" s="327">
        <v>0.53</v>
      </c>
      <c r="K41" s="344">
        <v>0.10000000000000198</v>
      </c>
      <c r="L41" s="343"/>
      <c r="T41" s="328"/>
    </row>
    <row r="42" spans="1:37" ht="15" customHeight="1" x14ac:dyDescent="0.25">
      <c r="A42" s="545" t="s">
        <v>1050</v>
      </c>
      <c r="B42" s="327">
        <v>2015</v>
      </c>
      <c r="F42" s="29"/>
      <c r="G42" s="29"/>
      <c r="K42" s="344"/>
      <c r="L42" s="343"/>
      <c r="T42" s="328"/>
    </row>
    <row r="43" spans="1:37" ht="15" customHeight="1" x14ac:dyDescent="0.25">
      <c r="A43" s="545" t="s">
        <v>1050</v>
      </c>
      <c r="B43" s="327">
        <v>2016</v>
      </c>
      <c r="F43" s="29"/>
      <c r="G43" s="29"/>
      <c r="K43" s="344"/>
      <c r="L43" s="343"/>
      <c r="T43" s="328"/>
    </row>
    <row r="44" spans="1:37" ht="15" customHeight="1" x14ac:dyDescent="0.25">
      <c r="A44" s="545" t="s">
        <v>1050</v>
      </c>
      <c r="B44" s="327">
        <v>2017</v>
      </c>
      <c r="C44" s="327">
        <v>20</v>
      </c>
      <c r="D44" s="327">
        <v>0.05</v>
      </c>
      <c r="E44" s="327">
        <v>7.56</v>
      </c>
      <c r="F44" s="29">
        <v>2.4300000000000002</v>
      </c>
      <c r="G44" s="29">
        <v>1.85</v>
      </c>
      <c r="H44" s="327">
        <v>4.37</v>
      </c>
      <c r="I44" s="327">
        <v>0.97</v>
      </c>
      <c r="J44" s="327">
        <v>1</v>
      </c>
      <c r="K44" s="344">
        <v>0</v>
      </c>
      <c r="L44" s="343"/>
      <c r="T44" s="328"/>
    </row>
    <row r="45" spans="1:37" ht="15" customHeight="1" x14ac:dyDescent="0.25">
      <c r="A45" s="545" t="s">
        <v>1050</v>
      </c>
      <c r="B45" s="327">
        <v>2018</v>
      </c>
      <c r="F45" s="29"/>
      <c r="G45" s="29"/>
      <c r="K45" s="344"/>
      <c r="L45" s="343"/>
      <c r="T45" s="328"/>
    </row>
    <row r="46" spans="1:37" ht="15" customHeight="1" x14ac:dyDescent="0.25">
      <c r="A46" s="545" t="s">
        <v>1050</v>
      </c>
      <c r="B46" s="327">
        <v>2019</v>
      </c>
      <c r="C46" s="327">
        <v>20</v>
      </c>
      <c r="D46" s="327">
        <v>0.01</v>
      </c>
      <c r="E46" s="327">
        <v>1.88</v>
      </c>
      <c r="F46" s="29">
        <v>6.04</v>
      </c>
      <c r="G46" s="29">
        <v>1.48</v>
      </c>
      <c r="H46" s="327">
        <v>0.08</v>
      </c>
      <c r="I46" s="327">
        <v>0.06</v>
      </c>
      <c r="J46" s="327">
        <v>0.5</v>
      </c>
      <c r="K46" s="344">
        <v>2.0400000000000009</v>
      </c>
      <c r="L46" s="343"/>
      <c r="T46" s="328"/>
    </row>
    <row r="47" spans="1:37" ht="15" customHeight="1" x14ac:dyDescent="0.25">
      <c r="A47" s="545" t="s">
        <v>1050</v>
      </c>
      <c r="B47" s="327">
        <v>2020</v>
      </c>
      <c r="K47" s="344"/>
      <c r="L47" s="343"/>
      <c r="T47" s="328"/>
    </row>
    <row r="48" spans="1:37" ht="15" customHeight="1" x14ac:dyDescent="0.25">
      <c r="A48" s="545" t="s">
        <v>1050</v>
      </c>
      <c r="B48" s="327">
        <v>2021</v>
      </c>
      <c r="C48" s="327">
        <v>20</v>
      </c>
      <c r="K48" s="344"/>
      <c r="L48" s="343"/>
      <c r="T48" s="328"/>
      <c r="AK48" s="332"/>
    </row>
    <row r="49" spans="1:20" ht="15" customHeight="1" thickBot="1" x14ac:dyDescent="0.3">
      <c r="A49" s="347" t="s">
        <v>1050</v>
      </c>
      <c r="B49" s="347">
        <v>2022</v>
      </c>
      <c r="C49" s="347">
        <v>20</v>
      </c>
      <c r="D49" s="546">
        <f>0.3/20</f>
        <v>1.4999999999999999E-2</v>
      </c>
      <c r="E49" s="546">
        <f>131.3/20</f>
        <v>6.5650000000000004</v>
      </c>
      <c r="F49" s="546">
        <v>8.5</v>
      </c>
      <c r="G49" s="546">
        <v>0.11538461538461539</v>
      </c>
      <c r="H49" s="546">
        <f>0.1/20</f>
        <v>5.0000000000000001E-3</v>
      </c>
      <c r="I49" s="546">
        <v>0</v>
      </c>
      <c r="J49" s="546">
        <f>5/20</f>
        <v>0.25</v>
      </c>
      <c r="K49" s="351">
        <v>3.6149999999999998</v>
      </c>
      <c r="L49" s="343"/>
      <c r="T49" s="328"/>
    </row>
    <row r="50" spans="1:20" ht="15" customHeight="1" x14ac:dyDescent="0.25">
      <c r="Q50" s="328"/>
    </row>
    <row r="51" spans="1:20" ht="15" customHeight="1" x14ac:dyDescent="0.25">
      <c r="Q51" s="328"/>
    </row>
    <row r="52" spans="1:20" ht="15" customHeight="1" thickBot="1" x14ac:dyDescent="0.3">
      <c r="D52" s="343"/>
      <c r="E52" s="343"/>
      <c r="F52" s="343"/>
      <c r="G52" s="343"/>
      <c r="H52" s="343"/>
      <c r="I52" s="343"/>
      <c r="J52" s="343"/>
      <c r="K52" s="343"/>
      <c r="P52" s="350"/>
    </row>
    <row r="53" spans="1:20" ht="15" customHeight="1" x14ac:dyDescent="0.25">
      <c r="A53" s="333" t="s">
        <v>1417</v>
      </c>
      <c r="B53" s="334" t="s">
        <v>1515</v>
      </c>
      <c r="C53" s="334" t="s">
        <v>1630</v>
      </c>
      <c r="D53" s="335" t="s">
        <v>20</v>
      </c>
      <c r="E53" s="336" t="s">
        <v>7</v>
      </c>
      <c r="F53" s="337" t="s">
        <v>31</v>
      </c>
      <c r="G53" s="338" t="s">
        <v>11</v>
      </c>
      <c r="H53" s="348" t="s">
        <v>21</v>
      </c>
      <c r="I53" s="349" t="s">
        <v>22</v>
      </c>
      <c r="J53" s="367" t="s">
        <v>24</v>
      </c>
      <c r="K53" s="341" t="s">
        <v>14</v>
      </c>
      <c r="P53" s="350"/>
    </row>
    <row r="54" spans="1:20" ht="15" customHeight="1" x14ac:dyDescent="0.25">
      <c r="A54" s="545" t="s">
        <v>1681</v>
      </c>
      <c r="B54" s="327">
        <v>2005</v>
      </c>
      <c r="C54" s="366"/>
      <c r="D54" s="29"/>
      <c r="E54" s="29"/>
      <c r="F54" s="29"/>
      <c r="G54" s="29"/>
      <c r="H54" s="29"/>
      <c r="I54" s="29"/>
      <c r="J54" s="29"/>
      <c r="K54" s="344"/>
      <c r="Q54" s="328"/>
    </row>
    <row r="55" spans="1:20" ht="15" customHeight="1" x14ac:dyDescent="0.25">
      <c r="A55" s="545" t="s">
        <v>1681</v>
      </c>
      <c r="B55" s="327">
        <v>2006</v>
      </c>
      <c r="C55" s="366"/>
      <c r="D55" s="29"/>
      <c r="E55" s="29"/>
      <c r="F55" s="29"/>
      <c r="G55" s="29"/>
      <c r="H55" s="29"/>
      <c r="I55" s="29"/>
      <c r="J55" s="29"/>
    </row>
    <row r="56" spans="1:20" ht="15" customHeight="1" x14ac:dyDescent="0.25">
      <c r="A56" s="545" t="s">
        <v>1681</v>
      </c>
      <c r="B56" s="327">
        <v>2007</v>
      </c>
      <c r="C56" s="366">
        <v>26</v>
      </c>
      <c r="D56" s="540">
        <v>0.1</v>
      </c>
      <c r="E56" s="540">
        <v>0.81</v>
      </c>
      <c r="F56" s="540">
        <v>0.46</v>
      </c>
      <c r="G56" s="540">
        <v>0</v>
      </c>
      <c r="H56" s="540">
        <v>0.42</v>
      </c>
      <c r="I56" s="540">
        <v>5.68</v>
      </c>
      <c r="J56" s="540">
        <v>1.35</v>
      </c>
      <c r="K56" s="344">
        <v>2.7199999999999993</v>
      </c>
    </row>
    <row r="57" spans="1:20" ht="15" customHeight="1" x14ac:dyDescent="0.25">
      <c r="A57" s="545" t="s">
        <v>1681</v>
      </c>
      <c r="B57" s="327">
        <v>2008</v>
      </c>
      <c r="C57" s="366"/>
      <c r="D57" s="540">
        <v>0.13</v>
      </c>
      <c r="E57" s="540">
        <v>0.57999999999999996</v>
      </c>
      <c r="F57" s="540">
        <v>0.33</v>
      </c>
      <c r="G57" s="540">
        <v>0.25</v>
      </c>
      <c r="H57" s="540">
        <v>2.83</v>
      </c>
      <c r="I57" s="540">
        <v>4.25</v>
      </c>
      <c r="J57" s="540">
        <v>0.06</v>
      </c>
      <c r="K57" s="344">
        <v>7.089999999999999</v>
      </c>
    </row>
    <row r="58" spans="1:20" ht="15" customHeight="1" x14ac:dyDescent="0.25">
      <c r="A58" s="545" t="s">
        <v>1681</v>
      </c>
      <c r="B58" s="327">
        <v>2009</v>
      </c>
      <c r="C58" s="366">
        <v>26</v>
      </c>
      <c r="D58" s="540">
        <v>0.13</v>
      </c>
      <c r="E58" s="540">
        <v>2.39</v>
      </c>
      <c r="F58" s="540">
        <v>0.57999999999999996</v>
      </c>
      <c r="G58" s="540">
        <v>2.2000000000000002</v>
      </c>
      <c r="H58" s="540">
        <v>2.2799999999999998</v>
      </c>
      <c r="I58" s="540">
        <v>2.62</v>
      </c>
      <c r="J58" s="540">
        <v>0.05</v>
      </c>
      <c r="K58" s="344">
        <v>4.8699999999999983</v>
      </c>
    </row>
    <row r="59" spans="1:20" ht="15" customHeight="1" x14ac:dyDescent="0.25">
      <c r="A59" s="545" t="s">
        <v>1681</v>
      </c>
      <c r="B59" s="327">
        <v>2010</v>
      </c>
      <c r="C59" s="366"/>
      <c r="D59" s="540">
        <v>0.23</v>
      </c>
      <c r="E59" s="540">
        <v>1.86</v>
      </c>
      <c r="F59" s="540">
        <v>1.26</v>
      </c>
      <c r="G59" s="540">
        <v>5.63</v>
      </c>
      <c r="H59" s="540">
        <v>1.23</v>
      </c>
      <c r="I59" s="540">
        <v>5.88</v>
      </c>
      <c r="J59" s="540">
        <v>0.13</v>
      </c>
      <c r="K59" s="344">
        <v>5.3300000000000027</v>
      </c>
    </row>
    <row r="60" spans="1:20" ht="15" customHeight="1" x14ac:dyDescent="0.25">
      <c r="A60" s="545" t="s">
        <v>1681</v>
      </c>
      <c r="B60" s="327">
        <v>2011</v>
      </c>
      <c r="C60" s="366">
        <v>26</v>
      </c>
      <c r="D60" s="540">
        <v>0.21</v>
      </c>
      <c r="E60" s="540">
        <v>1.9</v>
      </c>
      <c r="F60" s="540">
        <v>3.16</v>
      </c>
      <c r="G60" s="540">
        <v>4.22</v>
      </c>
      <c r="H60" s="540">
        <v>6.78</v>
      </c>
      <c r="I60" s="540">
        <v>5.81</v>
      </c>
      <c r="J60" s="540">
        <v>0.66</v>
      </c>
      <c r="K60" s="344">
        <v>0</v>
      </c>
    </row>
    <row r="61" spans="1:20" ht="15" customHeight="1" x14ac:dyDescent="0.25">
      <c r="A61" s="545" t="s">
        <v>1681</v>
      </c>
      <c r="B61" s="327">
        <v>2012</v>
      </c>
      <c r="C61" s="366"/>
      <c r="D61" s="540"/>
      <c r="E61" s="540"/>
      <c r="F61" s="540"/>
      <c r="G61" s="540"/>
      <c r="H61" s="540"/>
      <c r="I61" s="540"/>
      <c r="J61" s="540"/>
      <c r="K61" s="344"/>
    </row>
    <row r="62" spans="1:20" ht="15" customHeight="1" x14ac:dyDescent="0.25">
      <c r="A62" s="545" t="s">
        <v>1681</v>
      </c>
      <c r="B62" s="327">
        <v>2013</v>
      </c>
      <c r="C62" s="366"/>
      <c r="D62" s="540"/>
      <c r="E62" s="540"/>
      <c r="F62" s="540"/>
      <c r="G62" s="540"/>
      <c r="H62" s="540"/>
      <c r="I62" s="540"/>
      <c r="J62" s="540"/>
      <c r="K62" s="344"/>
    </row>
    <row r="63" spans="1:20" ht="15" customHeight="1" x14ac:dyDescent="0.25">
      <c r="A63" s="545" t="s">
        <v>1681</v>
      </c>
      <c r="B63" s="327">
        <v>2014</v>
      </c>
      <c r="C63" s="366">
        <v>26</v>
      </c>
      <c r="D63" s="540">
        <v>1.04</v>
      </c>
      <c r="E63" s="540">
        <v>0.28999999999999998</v>
      </c>
      <c r="F63" s="540">
        <v>0.13</v>
      </c>
      <c r="G63" s="540">
        <v>6.39</v>
      </c>
      <c r="H63" s="540">
        <v>5.39</v>
      </c>
      <c r="I63" s="540">
        <v>10.38</v>
      </c>
      <c r="J63" s="540">
        <v>0.66</v>
      </c>
      <c r="K63" s="344">
        <v>0</v>
      </c>
    </row>
    <row r="64" spans="1:20" ht="15" customHeight="1" x14ac:dyDescent="0.25">
      <c r="A64" s="545" t="s">
        <v>1681</v>
      </c>
      <c r="B64" s="327">
        <v>2015</v>
      </c>
      <c r="C64" s="366"/>
      <c r="D64" s="540"/>
      <c r="E64" s="540"/>
      <c r="F64" s="540"/>
      <c r="G64" s="540"/>
      <c r="H64" s="540"/>
      <c r="I64" s="540"/>
      <c r="J64" s="540"/>
      <c r="K64" s="344"/>
    </row>
    <row r="65" spans="1:17" ht="15" customHeight="1" x14ac:dyDescent="0.25">
      <c r="A65" s="545" t="s">
        <v>1681</v>
      </c>
      <c r="B65" s="327">
        <v>2016</v>
      </c>
      <c r="C65" s="366"/>
      <c r="D65" s="540"/>
      <c r="E65" s="540"/>
      <c r="F65" s="540"/>
      <c r="G65" s="540"/>
      <c r="H65" s="540"/>
      <c r="I65" s="540"/>
      <c r="J65" s="540"/>
      <c r="K65" s="344"/>
    </row>
    <row r="66" spans="1:17" ht="15" customHeight="1" x14ac:dyDescent="0.25">
      <c r="A66" s="545" t="s">
        <v>1681</v>
      </c>
      <c r="B66" s="327">
        <v>2017</v>
      </c>
      <c r="C66" s="366">
        <v>26</v>
      </c>
      <c r="D66" s="540">
        <v>0.6</v>
      </c>
      <c r="E66" s="540">
        <v>2.46</v>
      </c>
      <c r="F66" s="540">
        <v>1.85</v>
      </c>
      <c r="G66" s="540">
        <v>2.4300000000000002</v>
      </c>
      <c r="H66" s="540">
        <v>4.5999999999999996</v>
      </c>
      <c r="I66" s="540">
        <v>3.01</v>
      </c>
      <c r="J66" s="540">
        <v>1.17</v>
      </c>
      <c r="K66" s="344">
        <v>0</v>
      </c>
    </row>
    <row r="67" spans="1:17" ht="15" customHeight="1" x14ac:dyDescent="0.25">
      <c r="A67" s="545" t="s">
        <v>1681</v>
      </c>
      <c r="B67" s="327">
        <v>2018</v>
      </c>
      <c r="C67" s="366"/>
      <c r="D67" s="540"/>
      <c r="E67" s="540"/>
      <c r="F67" s="540"/>
      <c r="G67" s="540"/>
      <c r="H67" s="540"/>
      <c r="I67" s="540"/>
      <c r="J67" s="540"/>
      <c r="K67" s="344"/>
    </row>
    <row r="68" spans="1:17" ht="15" customHeight="1" x14ac:dyDescent="0.25">
      <c r="A68" s="545" t="s">
        <v>1681</v>
      </c>
      <c r="B68" s="327">
        <v>2019</v>
      </c>
      <c r="C68" s="366">
        <v>26</v>
      </c>
      <c r="D68" s="540">
        <v>2.35</v>
      </c>
      <c r="E68" s="540">
        <v>1.24</v>
      </c>
      <c r="F68" s="540">
        <v>1.48</v>
      </c>
      <c r="G68" s="540">
        <v>6.04</v>
      </c>
      <c r="H68" s="540">
        <v>0.64</v>
      </c>
      <c r="I68" s="540">
        <v>3.16</v>
      </c>
      <c r="J68" s="540">
        <v>0.25</v>
      </c>
      <c r="K68" s="344">
        <v>6.7600000000000016</v>
      </c>
    </row>
    <row r="69" spans="1:17" ht="15" customHeight="1" x14ac:dyDescent="0.25">
      <c r="A69" s="545" t="s">
        <v>1681</v>
      </c>
      <c r="B69" s="366">
        <v>2020</v>
      </c>
      <c r="C69" s="326"/>
      <c r="K69" s="344"/>
    </row>
    <row r="70" spans="1:17" ht="15" customHeight="1" x14ac:dyDescent="0.25">
      <c r="A70" s="545" t="s">
        <v>1681</v>
      </c>
      <c r="B70" s="366">
        <v>2021</v>
      </c>
      <c r="C70" s="326">
        <v>26</v>
      </c>
      <c r="K70" s="344"/>
      <c r="Q70" s="332"/>
    </row>
    <row r="71" spans="1:17" ht="15" customHeight="1" thickBot="1" x14ac:dyDescent="0.3">
      <c r="A71" s="347" t="s">
        <v>1681</v>
      </c>
      <c r="B71" s="347">
        <v>2022</v>
      </c>
      <c r="C71" s="347">
        <v>26</v>
      </c>
      <c r="D71" s="546">
        <v>5.384615384615385</v>
      </c>
      <c r="E71" s="546">
        <v>1.4769230769230768</v>
      </c>
      <c r="F71" s="546">
        <v>0.11538461538461539</v>
      </c>
      <c r="G71" s="546">
        <v>8.5</v>
      </c>
      <c r="H71" s="546">
        <v>0</v>
      </c>
      <c r="I71" s="546">
        <v>0.20384615384615384</v>
      </c>
      <c r="J71" s="546">
        <v>0.12692307692307692</v>
      </c>
      <c r="K71" s="351">
        <v>2.0499999999999998</v>
      </c>
    </row>
    <row r="73" spans="1:17" ht="15" customHeight="1" thickBot="1" x14ac:dyDescent="0.3"/>
    <row r="74" spans="1:17" ht="15" customHeight="1" x14ac:dyDescent="0.25">
      <c r="A74" s="333" t="s">
        <v>1417</v>
      </c>
      <c r="B74" s="334" t="s">
        <v>1515</v>
      </c>
      <c r="C74" s="334" t="s">
        <v>1630</v>
      </c>
      <c r="D74" s="335" t="s">
        <v>20</v>
      </c>
      <c r="E74" s="363" t="s">
        <v>7</v>
      </c>
      <c r="F74" s="364" t="s">
        <v>31</v>
      </c>
      <c r="G74" s="338" t="s">
        <v>11</v>
      </c>
      <c r="H74" s="503" t="s">
        <v>278</v>
      </c>
      <c r="I74" s="504" t="s">
        <v>28</v>
      </c>
      <c r="J74" s="505" t="s">
        <v>1693</v>
      </c>
      <c r="K74" s="341" t="s">
        <v>14</v>
      </c>
    </row>
    <row r="75" spans="1:17" ht="15" customHeight="1" x14ac:dyDescent="0.25">
      <c r="A75" s="545" t="s">
        <v>1757</v>
      </c>
      <c r="B75" s="327">
        <v>2005</v>
      </c>
      <c r="D75" s="3"/>
      <c r="E75" s="3"/>
      <c r="F75" s="3"/>
      <c r="G75" s="3"/>
      <c r="H75" s="3"/>
      <c r="I75" s="3"/>
      <c r="J75" s="3"/>
      <c r="K75" s="506"/>
    </row>
    <row r="76" spans="1:17" ht="15" customHeight="1" x14ac:dyDescent="0.25">
      <c r="A76" s="545" t="s">
        <v>1757</v>
      </c>
      <c r="B76" s="327">
        <v>2006</v>
      </c>
      <c r="D76" s="3"/>
      <c r="E76" s="3"/>
      <c r="F76" s="3"/>
      <c r="G76" s="3"/>
      <c r="H76" s="3"/>
      <c r="I76" s="3"/>
      <c r="J76" s="3"/>
      <c r="K76" s="506"/>
    </row>
    <row r="77" spans="1:17" ht="15" customHeight="1" x14ac:dyDescent="0.25">
      <c r="A77" s="545" t="s">
        <v>1757</v>
      </c>
      <c r="B77" s="327">
        <v>2007</v>
      </c>
      <c r="C77" s="327">
        <v>6</v>
      </c>
      <c r="D77" s="3">
        <v>0</v>
      </c>
      <c r="E77" s="3">
        <v>0</v>
      </c>
      <c r="F77" s="3">
        <v>1.6666666666666666E-2</v>
      </c>
      <c r="G77" s="3">
        <v>1.6666666666666666E-2</v>
      </c>
      <c r="H77" s="3">
        <v>0</v>
      </c>
      <c r="I77" s="3">
        <v>3.3333333333333333E-2</v>
      </c>
      <c r="J77" s="3">
        <v>0</v>
      </c>
      <c r="K77" s="344">
        <v>0</v>
      </c>
    </row>
    <row r="78" spans="1:17" ht="15" customHeight="1" x14ac:dyDescent="0.25">
      <c r="A78" s="545" t="s">
        <v>1757</v>
      </c>
      <c r="B78" s="327">
        <v>2008</v>
      </c>
      <c r="C78" s="327">
        <v>6</v>
      </c>
      <c r="D78" s="3">
        <v>0</v>
      </c>
      <c r="E78" s="3">
        <v>0</v>
      </c>
      <c r="F78" s="3">
        <v>0.18333333333333335</v>
      </c>
      <c r="G78" s="3">
        <v>0</v>
      </c>
      <c r="H78" s="3">
        <v>0</v>
      </c>
      <c r="I78" s="3">
        <v>0</v>
      </c>
      <c r="J78" s="3">
        <v>0</v>
      </c>
      <c r="K78" s="344">
        <v>0</v>
      </c>
    </row>
    <row r="79" spans="1:17" ht="15" customHeight="1" x14ac:dyDescent="0.25">
      <c r="A79" s="545" t="s">
        <v>1757</v>
      </c>
      <c r="B79" s="327">
        <v>2009</v>
      </c>
      <c r="D79" s="3"/>
      <c r="E79" s="3"/>
      <c r="F79" s="3"/>
      <c r="G79" s="3"/>
      <c r="H79" s="3"/>
      <c r="I79" s="3"/>
      <c r="J79" s="3"/>
      <c r="K79" s="344">
        <v>0</v>
      </c>
    </row>
    <row r="80" spans="1:17" ht="15" customHeight="1" x14ac:dyDescent="0.25">
      <c r="A80" s="545" t="s">
        <v>1757</v>
      </c>
      <c r="B80" s="327">
        <v>2010</v>
      </c>
      <c r="C80" s="327">
        <v>6</v>
      </c>
      <c r="D80" s="3">
        <v>0.5</v>
      </c>
      <c r="E80" s="3">
        <v>0.16666666666666666</v>
      </c>
      <c r="F80" s="3">
        <v>1.6666666666666666E-2</v>
      </c>
      <c r="G80" s="3">
        <v>0</v>
      </c>
      <c r="H80" s="3">
        <v>0</v>
      </c>
      <c r="I80" s="3">
        <v>0</v>
      </c>
      <c r="J80" s="3">
        <v>0</v>
      </c>
      <c r="K80" s="344">
        <v>1.6666666666666666E-2</v>
      </c>
    </row>
    <row r="81" spans="1:17" ht="15" customHeight="1" x14ac:dyDescent="0.25">
      <c r="A81" s="545" t="s">
        <v>1757</v>
      </c>
      <c r="B81" s="327">
        <v>2011</v>
      </c>
      <c r="C81" s="327">
        <v>6</v>
      </c>
      <c r="D81" s="3">
        <v>0</v>
      </c>
      <c r="E81" s="3">
        <v>0</v>
      </c>
      <c r="F81" s="3">
        <v>0.3666666666666667</v>
      </c>
      <c r="G81" s="3">
        <v>0</v>
      </c>
      <c r="H81" s="3">
        <v>0</v>
      </c>
      <c r="I81" s="3">
        <v>1.9166666666666667</v>
      </c>
      <c r="J81" s="3">
        <v>1.6666666666666666E-2</v>
      </c>
      <c r="K81" s="344">
        <v>4.3499999999999996</v>
      </c>
      <c r="Q81" s="352"/>
    </row>
    <row r="82" spans="1:17" ht="15" customHeight="1" x14ac:dyDescent="0.25">
      <c r="A82" s="545" t="s">
        <v>1757</v>
      </c>
      <c r="B82" s="327">
        <v>2012</v>
      </c>
      <c r="D82" s="3"/>
      <c r="E82" s="3"/>
      <c r="F82" s="3"/>
      <c r="G82" s="3"/>
      <c r="H82" s="3"/>
      <c r="I82" s="3"/>
      <c r="J82" s="3"/>
      <c r="K82" s="344"/>
    </row>
    <row r="83" spans="1:17" ht="15" customHeight="1" x14ac:dyDescent="0.25">
      <c r="A83" s="545" t="s">
        <v>1757</v>
      </c>
      <c r="B83" s="327">
        <v>2013</v>
      </c>
      <c r="D83" s="3"/>
      <c r="E83" s="3"/>
      <c r="F83" s="3"/>
      <c r="G83" s="3"/>
      <c r="H83" s="3"/>
      <c r="I83" s="3"/>
      <c r="J83" s="3"/>
      <c r="K83" s="344"/>
    </row>
    <row r="84" spans="1:17" ht="15" customHeight="1" x14ac:dyDescent="0.25">
      <c r="A84" s="545" t="s">
        <v>1757</v>
      </c>
      <c r="B84" s="327">
        <v>2014</v>
      </c>
      <c r="C84" s="327">
        <v>6</v>
      </c>
      <c r="D84" s="3">
        <v>0</v>
      </c>
      <c r="E84" s="3">
        <v>0</v>
      </c>
      <c r="F84" s="3">
        <v>0.21666666666666667</v>
      </c>
      <c r="G84" s="3">
        <v>3.3333333333333333E-2</v>
      </c>
      <c r="H84" s="3">
        <v>0.18333333333333335</v>
      </c>
      <c r="I84" s="3">
        <v>0.20000000000000004</v>
      </c>
      <c r="J84" s="3">
        <v>0</v>
      </c>
      <c r="K84" s="344">
        <v>0.75000000000000011</v>
      </c>
    </row>
    <row r="85" spans="1:17" ht="15" customHeight="1" x14ac:dyDescent="0.25">
      <c r="A85" s="545" t="s">
        <v>1757</v>
      </c>
      <c r="B85" s="327">
        <v>2015</v>
      </c>
      <c r="D85" s="3"/>
      <c r="E85" s="3"/>
      <c r="F85" s="3"/>
      <c r="G85" s="3"/>
      <c r="H85" s="3"/>
      <c r="I85" s="3"/>
      <c r="J85" s="3"/>
      <c r="K85" s="344"/>
    </row>
    <row r="86" spans="1:17" ht="15" customHeight="1" x14ac:dyDescent="0.25">
      <c r="A86" s="545" t="s">
        <v>1757</v>
      </c>
      <c r="B86" s="327">
        <v>2016</v>
      </c>
      <c r="D86" s="3"/>
      <c r="E86" s="3"/>
      <c r="F86" s="3"/>
      <c r="G86" s="3"/>
      <c r="H86" s="3"/>
      <c r="I86" s="3"/>
      <c r="J86" s="3"/>
      <c r="K86" s="344"/>
    </row>
    <row r="87" spans="1:17" ht="15" customHeight="1" x14ac:dyDescent="0.25">
      <c r="A87" s="545" t="s">
        <v>1757</v>
      </c>
      <c r="B87" s="327">
        <v>2017</v>
      </c>
      <c r="C87" s="327">
        <v>6</v>
      </c>
      <c r="D87" s="3">
        <v>0</v>
      </c>
      <c r="E87" s="3">
        <v>0</v>
      </c>
      <c r="F87" s="3">
        <v>0</v>
      </c>
      <c r="G87" s="3">
        <v>0</v>
      </c>
      <c r="H87" s="3">
        <v>1.6666666666666666E-2</v>
      </c>
      <c r="I87" s="3">
        <v>1.6666666666666666E-2</v>
      </c>
      <c r="J87" s="3">
        <v>0</v>
      </c>
      <c r="K87" s="344">
        <v>0.05</v>
      </c>
    </row>
    <row r="88" spans="1:17" ht="15" customHeight="1" x14ac:dyDescent="0.25">
      <c r="A88" s="545" t="s">
        <v>1757</v>
      </c>
      <c r="B88" s="327">
        <v>2018</v>
      </c>
      <c r="C88" s="327">
        <v>6</v>
      </c>
      <c r="D88" s="3">
        <v>0</v>
      </c>
      <c r="E88" s="3">
        <v>0</v>
      </c>
      <c r="F88" s="3">
        <v>0.18333333333333335</v>
      </c>
      <c r="G88" s="3">
        <v>0.18333333333333335</v>
      </c>
      <c r="H88" s="3">
        <v>0.18333333333333335</v>
      </c>
      <c r="I88" s="3">
        <v>1.6666666666666666E-2</v>
      </c>
      <c r="J88" s="3">
        <v>1.6666666666666666E-2</v>
      </c>
      <c r="K88" s="344">
        <v>0.05</v>
      </c>
    </row>
    <row r="89" spans="1:17" ht="15" customHeight="1" x14ac:dyDescent="0.25">
      <c r="A89" s="545" t="s">
        <v>1757</v>
      </c>
      <c r="B89" s="327">
        <v>2019</v>
      </c>
      <c r="C89" s="327">
        <v>6</v>
      </c>
      <c r="D89" s="3">
        <v>1.6666666666666666E-2</v>
      </c>
      <c r="E89" s="3">
        <v>0</v>
      </c>
      <c r="F89" s="3">
        <v>0</v>
      </c>
      <c r="G89" s="3">
        <v>0</v>
      </c>
      <c r="H89" s="3">
        <v>0</v>
      </c>
      <c r="I89" s="3">
        <v>1.6666666666666666E-2</v>
      </c>
      <c r="J89" s="3">
        <v>0</v>
      </c>
      <c r="K89" s="344">
        <v>0</v>
      </c>
    </row>
    <row r="90" spans="1:17" ht="15" customHeight="1" x14ac:dyDescent="0.25">
      <c r="A90" s="545" t="s">
        <v>1757</v>
      </c>
      <c r="B90" s="366">
        <v>2020</v>
      </c>
      <c r="C90" s="366">
        <v>6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1.6666666666666666E-2</v>
      </c>
      <c r="K90" s="344">
        <v>0</v>
      </c>
    </row>
    <row r="91" spans="1:17" ht="15" customHeight="1" x14ac:dyDescent="0.25">
      <c r="A91" s="545" t="s">
        <v>1757</v>
      </c>
      <c r="B91" s="366">
        <v>2021</v>
      </c>
      <c r="C91" s="366">
        <v>6</v>
      </c>
      <c r="D91" s="3">
        <v>0</v>
      </c>
      <c r="E91" s="3">
        <v>0</v>
      </c>
      <c r="F91" s="3">
        <v>0</v>
      </c>
      <c r="G91" s="3">
        <v>0</v>
      </c>
      <c r="H91" s="3">
        <v>1.6666666666666666E-2</v>
      </c>
      <c r="I91" s="3">
        <v>0</v>
      </c>
      <c r="J91" s="3">
        <v>6.6666666666666666E-2</v>
      </c>
      <c r="K91" s="344">
        <v>0</v>
      </c>
    </row>
    <row r="92" spans="1:17" ht="15" customHeight="1" thickBot="1" x14ac:dyDescent="0.3">
      <c r="A92" s="543" t="s">
        <v>1757</v>
      </c>
      <c r="B92" s="543">
        <v>2022</v>
      </c>
      <c r="C92" s="543">
        <v>6</v>
      </c>
      <c r="D92" s="544">
        <v>1.6666666699999999E-2</v>
      </c>
      <c r="E92" s="544">
        <v>0</v>
      </c>
      <c r="F92" s="544">
        <v>0</v>
      </c>
      <c r="G92" s="544">
        <v>0</v>
      </c>
      <c r="H92" s="544">
        <v>0</v>
      </c>
      <c r="I92" s="544">
        <v>0</v>
      </c>
      <c r="J92" s="544">
        <v>1.6666666699999999E-2</v>
      </c>
      <c r="K92" s="351">
        <v>0</v>
      </c>
    </row>
    <row r="94" spans="1:17" ht="15" customHeight="1" thickBot="1" x14ac:dyDescent="0.3"/>
    <row r="95" spans="1:17" ht="15" customHeight="1" x14ac:dyDescent="0.25">
      <c r="A95" s="334" t="s">
        <v>1417</v>
      </c>
      <c r="B95" s="334" t="s">
        <v>1515</v>
      </c>
      <c r="C95" s="334" t="s">
        <v>1761</v>
      </c>
      <c r="D95" s="365" t="s">
        <v>15</v>
      </c>
      <c r="E95" s="570" t="s">
        <v>20</v>
      </c>
      <c r="F95" s="571" t="s">
        <v>31</v>
      </c>
      <c r="G95" s="504" t="s">
        <v>28</v>
      </c>
      <c r="H95" s="348" t="s">
        <v>29</v>
      </c>
      <c r="I95" s="541" t="s">
        <v>13</v>
      </c>
      <c r="J95" s="367" t="s">
        <v>24</v>
      </c>
      <c r="K95" s="572" t="s">
        <v>22</v>
      </c>
      <c r="L95" s="336" t="s">
        <v>1760</v>
      </c>
      <c r="M95" s="573" t="s">
        <v>11</v>
      </c>
      <c r="N95" s="341" t="s">
        <v>14</v>
      </c>
    </row>
    <row r="96" spans="1:17" ht="15" customHeight="1" x14ac:dyDescent="0.25">
      <c r="A96" s="540" t="s">
        <v>1759</v>
      </c>
      <c r="B96" s="327">
        <v>2005</v>
      </c>
      <c r="E96"/>
      <c r="F96"/>
      <c r="G96"/>
      <c r="H96"/>
      <c r="I96"/>
      <c r="J96"/>
      <c r="K96"/>
      <c r="L96"/>
      <c r="M96"/>
      <c r="N96" s="344"/>
    </row>
    <row r="97" spans="1:14" ht="15" customHeight="1" x14ac:dyDescent="0.25">
      <c r="A97" s="540" t="s">
        <v>1759</v>
      </c>
      <c r="B97" s="327">
        <v>2006</v>
      </c>
      <c r="E97"/>
      <c r="F97"/>
      <c r="G97"/>
      <c r="H97"/>
      <c r="I97"/>
      <c r="J97"/>
      <c r="K97"/>
      <c r="L97"/>
      <c r="M97"/>
      <c r="N97" s="344"/>
    </row>
    <row r="98" spans="1:14" ht="15" customHeight="1" x14ac:dyDescent="0.25">
      <c r="A98" s="540" t="s">
        <v>1759</v>
      </c>
      <c r="B98" s="327">
        <v>2007</v>
      </c>
      <c r="C98" s="327">
        <v>7</v>
      </c>
      <c r="D98" s="327">
        <v>0</v>
      </c>
      <c r="E98">
        <v>2.68</v>
      </c>
      <c r="F98">
        <v>6</v>
      </c>
      <c r="G98">
        <v>0</v>
      </c>
      <c r="H98">
        <v>0</v>
      </c>
      <c r="I98">
        <v>0</v>
      </c>
      <c r="J98">
        <v>0.87</v>
      </c>
      <c r="K98">
        <v>3.33</v>
      </c>
      <c r="L98">
        <v>10</v>
      </c>
      <c r="M98">
        <v>0.2</v>
      </c>
      <c r="N98" s="344">
        <v>0</v>
      </c>
    </row>
    <row r="99" spans="1:14" ht="15" customHeight="1" x14ac:dyDescent="0.25">
      <c r="A99" s="540" t="s">
        <v>1759</v>
      </c>
      <c r="B99" s="327">
        <v>2008</v>
      </c>
      <c r="C99" s="327">
        <v>7</v>
      </c>
      <c r="D99" s="327">
        <v>0.2</v>
      </c>
      <c r="E99">
        <v>7.4</v>
      </c>
      <c r="F99">
        <v>0.64</v>
      </c>
      <c r="G99">
        <v>0.48</v>
      </c>
      <c r="H99">
        <v>1.2</v>
      </c>
      <c r="I99">
        <v>0</v>
      </c>
      <c r="J99">
        <v>2</v>
      </c>
      <c r="K99">
        <v>2</v>
      </c>
      <c r="L99">
        <v>4.2</v>
      </c>
      <c r="M99">
        <v>0.06</v>
      </c>
      <c r="N99" s="344">
        <v>0</v>
      </c>
    </row>
    <row r="100" spans="1:14" ht="15" customHeight="1" x14ac:dyDescent="0.25">
      <c r="A100" s="540" t="s">
        <v>1759</v>
      </c>
      <c r="B100" s="327">
        <v>2009</v>
      </c>
      <c r="C100" s="327">
        <v>7</v>
      </c>
      <c r="D100" s="327">
        <v>0.33</v>
      </c>
      <c r="E100">
        <v>4.33</v>
      </c>
      <c r="F100">
        <v>2.85</v>
      </c>
      <c r="G100">
        <v>2.3199999999999998</v>
      </c>
      <c r="H100">
        <v>0.68</v>
      </c>
      <c r="I100">
        <v>0.02</v>
      </c>
      <c r="J100">
        <v>1.87</v>
      </c>
      <c r="K100">
        <v>1.67</v>
      </c>
      <c r="L100">
        <v>8.52</v>
      </c>
      <c r="M100">
        <v>4.5</v>
      </c>
      <c r="N100" s="344">
        <v>0</v>
      </c>
    </row>
    <row r="101" spans="1:14" ht="15" customHeight="1" x14ac:dyDescent="0.25">
      <c r="A101" s="540" t="s">
        <v>1759</v>
      </c>
      <c r="B101" s="327">
        <v>2010</v>
      </c>
      <c r="C101" s="327">
        <v>7</v>
      </c>
      <c r="D101" s="327">
        <v>0.04</v>
      </c>
      <c r="E101">
        <v>8.4</v>
      </c>
      <c r="F101">
        <v>24.24</v>
      </c>
      <c r="G101">
        <v>0.04</v>
      </c>
      <c r="H101">
        <v>0.42</v>
      </c>
      <c r="I101">
        <v>0</v>
      </c>
      <c r="J101">
        <v>1.42</v>
      </c>
      <c r="K101">
        <v>10.02</v>
      </c>
      <c r="L101">
        <v>9.2200000000000006</v>
      </c>
      <c r="M101">
        <v>7</v>
      </c>
      <c r="N101" s="344">
        <v>0</v>
      </c>
    </row>
    <row r="102" spans="1:14" ht="15" customHeight="1" x14ac:dyDescent="0.25">
      <c r="A102" s="540" t="s">
        <v>1759</v>
      </c>
      <c r="B102" s="327">
        <v>2011</v>
      </c>
      <c r="C102" s="327">
        <v>7</v>
      </c>
      <c r="D102" s="327">
        <v>0.18</v>
      </c>
      <c r="E102">
        <v>8.33</v>
      </c>
      <c r="F102">
        <v>0.52</v>
      </c>
      <c r="G102">
        <v>0.33</v>
      </c>
      <c r="H102">
        <v>0.02</v>
      </c>
      <c r="I102">
        <v>0</v>
      </c>
      <c r="J102">
        <v>2.5499999999999998</v>
      </c>
      <c r="K102">
        <v>3.33</v>
      </c>
      <c r="L102">
        <v>0.55000000000000004</v>
      </c>
      <c r="M102">
        <v>0.02</v>
      </c>
      <c r="N102" s="344">
        <v>0</v>
      </c>
    </row>
    <row r="103" spans="1:14" ht="15" customHeight="1" x14ac:dyDescent="0.25">
      <c r="A103" s="540" t="s">
        <v>1759</v>
      </c>
      <c r="B103" s="327">
        <v>2012</v>
      </c>
      <c r="E103"/>
      <c r="F103"/>
      <c r="G103"/>
      <c r="H103"/>
      <c r="I103"/>
      <c r="J103"/>
      <c r="K103"/>
      <c r="L103"/>
      <c r="M103"/>
      <c r="N103" s="344"/>
    </row>
    <row r="104" spans="1:14" ht="15" customHeight="1" x14ac:dyDescent="0.25">
      <c r="A104" s="540" t="s">
        <v>1759</v>
      </c>
      <c r="B104" s="327">
        <v>2013</v>
      </c>
      <c r="E104"/>
      <c r="F104"/>
      <c r="G104"/>
      <c r="H104"/>
      <c r="I104"/>
      <c r="J104"/>
      <c r="K104"/>
      <c r="L104"/>
      <c r="M104"/>
      <c r="N104" s="344"/>
    </row>
    <row r="105" spans="1:14" ht="15" customHeight="1" x14ac:dyDescent="0.25">
      <c r="A105" s="540" t="s">
        <v>1759</v>
      </c>
      <c r="B105" s="327">
        <v>2014</v>
      </c>
      <c r="C105" s="327">
        <v>7</v>
      </c>
      <c r="D105" s="327">
        <v>1.67</v>
      </c>
      <c r="E105">
        <v>2</v>
      </c>
      <c r="F105">
        <v>0.67</v>
      </c>
      <c r="G105">
        <v>0.56999999999999995</v>
      </c>
      <c r="H105">
        <v>3</v>
      </c>
      <c r="I105">
        <v>0.02</v>
      </c>
      <c r="J105">
        <v>2</v>
      </c>
      <c r="K105">
        <v>5.17</v>
      </c>
      <c r="L105">
        <v>0.18</v>
      </c>
      <c r="M105">
        <v>12.02</v>
      </c>
      <c r="N105" s="344">
        <v>0</v>
      </c>
    </row>
    <row r="106" spans="1:14" ht="15" customHeight="1" x14ac:dyDescent="0.25">
      <c r="A106" s="540" t="s">
        <v>1759</v>
      </c>
      <c r="B106" s="327">
        <v>2015</v>
      </c>
      <c r="E106"/>
      <c r="F106"/>
      <c r="G106"/>
      <c r="H106"/>
      <c r="I106"/>
      <c r="J106"/>
      <c r="K106"/>
      <c r="L106"/>
      <c r="M106"/>
      <c r="N106" s="344"/>
    </row>
    <row r="107" spans="1:14" ht="15" customHeight="1" x14ac:dyDescent="0.25">
      <c r="A107" s="540" t="s">
        <v>1759</v>
      </c>
      <c r="B107" s="327">
        <v>2016</v>
      </c>
      <c r="E107"/>
      <c r="F107"/>
      <c r="G107"/>
      <c r="H107"/>
      <c r="I107"/>
      <c r="J107"/>
      <c r="K107"/>
      <c r="L107"/>
      <c r="M107"/>
      <c r="N107" s="344"/>
    </row>
    <row r="108" spans="1:14" ht="15" customHeight="1" x14ac:dyDescent="0.25">
      <c r="A108" s="540" t="s">
        <v>1759</v>
      </c>
      <c r="B108" s="327">
        <v>2017</v>
      </c>
      <c r="C108" s="327">
        <v>7</v>
      </c>
      <c r="D108" s="327">
        <v>2</v>
      </c>
      <c r="E108">
        <v>3</v>
      </c>
      <c r="F108">
        <v>3.72</v>
      </c>
      <c r="G108">
        <v>6.88</v>
      </c>
      <c r="H108">
        <v>4.5</v>
      </c>
      <c r="I108">
        <v>0.17</v>
      </c>
      <c r="J108">
        <v>6.18</v>
      </c>
      <c r="K108">
        <v>3.18</v>
      </c>
      <c r="L108">
        <v>2.68</v>
      </c>
      <c r="M108">
        <v>11.88</v>
      </c>
      <c r="N108" s="344">
        <v>0</v>
      </c>
    </row>
    <row r="109" spans="1:14" ht="15" customHeight="1" x14ac:dyDescent="0.25">
      <c r="A109" s="540" t="s">
        <v>1759</v>
      </c>
      <c r="B109" s="327">
        <v>2018</v>
      </c>
      <c r="E109"/>
      <c r="F109"/>
      <c r="G109"/>
      <c r="H109"/>
      <c r="I109"/>
      <c r="J109"/>
      <c r="K109"/>
      <c r="L109"/>
      <c r="M109"/>
      <c r="N109" s="344"/>
    </row>
    <row r="110" spans="1:14" ht="15" customHeight="1" x14ac:dyDescent="0.25">
      <c r="A110" s="540" t="s">
        <v>1759</v>
      </c>
      <c r="B110" s="327">
        <v>2019</v>
      </c>
      <c r="C110" s="327">
        <v>7</v>
      </c>
      <c r="D110" s="327">
        <v>0.64</v>
      </c>
      <c r="E110">
        <v>5.59</v>
      </c>
      <c r="F110">
        <v>2.02</v>
      </c>
      <c r="G110">
        <v>1.44</v>
      </c>
      <c r="H110">
        <v>4.5</v>
      </c>
      <c r="I110">
        <v>1</v>
      </c>
      <c r="J110">
        <v>3.17</v>
      </c>
      <c r="K110">
        <v>6.35</v>
      </c>
      <c r="L110">
        <v>4.5199999999999996</v>
      </c>
      <c r="M110">
        <v>6.44</v>
      </c>
      <c r="N110" s="344">
        <v>0</v>
      </c>
    </row>
    <row r="111" spans="1:14" ht="15" customHeight="1" x14ac:dyDescent="0.25">
      <c r="A111" s="540" t="s">
        <v>1759</v>
      </c>
      <c r="B111" s="327">
        <v>2020</v>
      </c>
      <c r="C111"/>
      <c r="D111"/>
      <c r="E111"/>
      <c r="F111"/>
      <c r="G111"/>
      <c r="H111"/>
      <c r="I111"/>
      <c r="J111"/>
      <c r="K111"/>
      <c r="L111"/>
      <c r="M111"/>
      <c r="N111" s="344"/>
    </row>
    <row r="112" spans="1:14" ht="15" customHeight="1" x14ac:dyDescent="0.25">
      <c r="A112" s="540" t="s">
        <v>1759</v>
      </c>
      <c r="B112" s="327">
        <v>2021</v>
      </c>
      <c r="C112"/>
      <c r="D112"/>
      <c r="E112"/>
      <c r="F112"/>
      <c r="G112"/>
      <c r="H112"/>
      <c r="I112"/>
      <c r="J112"/>
      <c r="K112"/>
      <c r="L112"/>
      <c r="M112"/>
      <c r="N112" s="344"/>
    </row>
    <row r="113" spans="1:14" ht="15" customHeight="1" thickBot="1" x14ac:dyDescent="0.3">
      <c r="A113" s="542" t="s">
        <v>1759</v>
      </c>
      <c r="B113" s="542">
        <v>2022</v>
      </c>
      <c r="C113" s="542">
        <v>7</v>
      </c>
      <c r="D113" s="544">
        <v>0.45714285710000002</v>
      </c>
      <c r="E113" s="544">
        <v>3.0142857143000001</v>
      </c>
      <c r="F113" s="544">
        <v>0.15714285710000001</v>
      </c>
      <c r="G113" s="544">
        <v>5.71428571E-2</v>
      </c>
      <c r="H113" s="544">
        <v>0.45714285710000002</v>
      </c>
      <c r="I113" s="544">
        <v>0</v>
      </c>
      <c r="J113" s="544">
        <v>0.35714285709999999</v>
      </c>
      <c r="K113" s="544">
        <v>0.92857142859999997</v>
      </c>
      <c r="L113" s="544">
        <v>2.0142875142999999</v>
      </c>
      <c r="M113" s="544">
        <v>4.3</v>
      </c>
      <c r="N113" s="351">
        <v>0.65714285709999998</v>
      </c>
    </row>
    <row r="166" spans="15:45" ht="15" customHeight="1" x14ac:dyDescent="0.25">
      <c r="R166" s="343"/>
    </row>
    <row r="167" spans="15:45" ht="15" customHeight="1" x14ac:dyDescent="0.25"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 s="511"/>
    </row>
    <row r="168" spans="15:45" ht="15" customHeight="1" x14ac:dyDescent="0.25"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</row>
    <row r="169" spans="15:45" ht="15" customHeight="1" x14ac:dyDescent="0.25"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</row>
    <row r="170" spans="15:45" ht="15" customHeight="1" x14ac:dyDescent="0.25"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</row>
    <row r="171" spans="15:45" ht="15" customHeight="1" x14ac:dyDescent="0.25"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</row>
    <row r="172" spans="15:45" ht="15" customHeight="1" x14ac:dyDescent="0.25"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</row>
    <row r="173" spans="15:45" ht="15" customHeight="1" x14ac:dyDescent="0.25"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</row>
    <row r="174" spans="15:45" ht="15" customHeight="1" x14ac:dyDescent="0.25"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</row>
    <row r="175" spans="15:45" ht="15" customHeight="1" x14ac:dyDescent="0.25"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</row>
    <row r="176" spans="15:45" ht="15" customHeight="1" x14ac:dyDescent="0.25"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</row>
    <row r="177" spans="15:44" ht="15" customHeight="1" x14ac:dyDescent="0.25"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</row>
    <row r="178" spans="15:44" ht="15" customHeight="1" x14ac:dyDescent="0.25"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</row>
    <row r="179" spans="15:44" ht="15" customHeight="1" x14ac:dyDescent="0.25"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</row>
    <row r="180" spans="15:44" ht="15" customHeight="1" x14ac:dyDescent="0.25"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</row>
    <row r="181" spans="15:44" ht="15" customHeight="1" x14ac:dyDescent="0.25"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</row>
    <row r="182" spans="15:44" ht="15" customHeight="1" x14ac:dyDescent="0.25"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</row>
    <row r="183" spans="15:44" ht="15" customHeight="1" x14ac:dyDescent="0.25"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</row>
    <row r="184" spans="15:44" ht="15" customHeight="1" x14ac:dyDescent="0.25"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</row>
    <row r="187" spans="15:44" ht="15" customHeight="1" x14ac:dyDescent="0.25"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 s="511"/>
    </row>
    <row r="188" spans="15:44" ht="15" customHeight="1" x14ac:dyDescent="0.25"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</row>
    <row r="189" spans="15:44" ht="15" customHeight="1" x14ac:dyDescent="0.25"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</row>
    <row r="190" spans="15:44" ht="15" customHeight="1" x14ac:dyDescent="0.25"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</row>
    <row r="191" spans="15:44" ht="15" customHeight="1" x14ac:dyDescent="0.25"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</row>
    <row r="192" spans="15:44" ht="15" customHeight="1" x14ac:dyDescent="0.25"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</row>
    <row r="193" spans="15:42" ht="15" customHeight="1" x14ac:dyDescent="0.25"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</row>
    <row r="194" spans="15:42" ht="15" customHeight="1" x14ac:dyDescent="0.25"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</row>
    <row r="195" spans="15:42" ht="15" customHeight="1" x14ac:dyDescent="0.25"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</row>
    <row r="196" spans="15:42" ht="15" customHeight="1" x14ac:dyDescent="0.25"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</row>
    <row r="197" spans="15:42" ht="15" customHeight="1" x14ac:dyDescent="0.25"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</row>
    <row r="198" spans="15:42" ht="15" customHeight="1" x14ac:dyDescent="0.25"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</row>
    <row r="199" spans="15:42" ht="15" customHeight="1" x14ac:dyDescent="0.25"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</row>
    <row r="200" spans="15:42" ht="15" customHeight="1" x14ac:dyDescent="0.25"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</row>
    <row r="201" spans="15:42" ht="15" customHeight="1" x14ac:dyDescent="0.25"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</row>
    <row r="202" spans="15:42" ht="15" customHeight="1" x14ac:dyDescent="0.25"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</row>
    <row r="203" spans="15:42" ht="15" customHeight="1" x14ac:dyDescent="0.25"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</row>
    <row r="204" spans="15:42" ht="15" customHeight="1" x14ac:dyDescent="0.25"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</row>
  </sheetData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Y302"/>
  <sheetViews>
    <sheetView zoomScale="85" zoomScaleNormal="85" workbookViewId="0"/>
  </sheetViews>
  <sheetFormatPr defaultColWidth="9" defaultRowHeight="14.25" x14ac:dyDescent="0.2"/>
  <cols>
    <col min="1" max="1" width="21.125" customWidth="1"/>
    <col min="2" max="2" width="23.625" style="7" customWidth="1"/>
    <col min="3" max="4" width="5.125" style="19" customWidth="1"/>
    <col min="5" max="9" width="6" style="2" customWidth="1"/>
    <col min="10" max="11" width="5.25" style="15" customWidth="1"/>
    <col min="12" max="12" width="6" style="2" customWidth="1"/>
    <col min="13" max="14" width="5" style="15" customWidth="1"/>
    <col min="15" max="16" width="6" style="2" customWidth="1"/>
    <col min="17" max="17" width="5.125" style="15" customWidth="1"/>
    <col min="18" max="19" width="6" style="2" customWidth="1"/>
    <col min="20" max="26" width="7.625" customWidth="1"/>
    <col min="27" max="1024" width="10.75" customWidth="1"/>
  </cols>
  <sheetData>
    <row r="1" spans="1:27" ht="15" x14ac:dyDescent="0.25">
      <c r="A1" t="s">
        <v>1310</v>
      </c>
      <c r="B1" s="1"/>
      <c r="C1" s="15"/>
      <c r="D1" s="15"/>
      <c r="T1" s="2"/>
      <c r="U1" s="2"/>
      <c r="V1" s="2"/>
      <c r="W1" s="2"/>
      <c r="X1" s="2"/>
      <c r="Y1" s="2"/>
      <c r="Z1" s="2"/>
      <c r="AA1" s="2"/>
    </row>
    <row r="2" spans="1:27" ht="15" x14ac:dyDescent="0.25">
      <c r="A2" s="1" t="s">
        <v>1300</v>
      </c>
      <c r="B2" s="1"/>
      <c r="C2" s="15"/>
      <c r="D2" s="15"/>
      <c r="T2" s="2"/>
      <c r="U2" s="2"/>
      <c r="V2" s="2"/>
      <c r="W2" s="2"/>
      <c r="X2" s="2"/>
      <c r="Y2" s="2"/>
      <c r="Z2" s="2"/>
      <c r="AA2" s="2"/>
    </row>
    <row r="4" spans="1:27" s="1" customFormat="1" ht="15" x14ac:dyDescent="0.25">
      <c r="A4" s="1" t="s">
        <v>98</v>
      </c>
      <c r="B4" s="5"/>
      <c r="C4" s="34">
        <v>2005</v>
      </c>
      <c r="D4" s="34">
        <v>2006</v>
      </c>
      <c r="E4" s="8">
        <v>2007</v>
      </c>
      <c r="F4" s="8">
        <v>2008</v>
      </c>
      <c r="G4" s="8">
        <v>2009</v>
      </c>
      <c r="H4" s="8">
        <v>2010</v>
      </c>
      <c r="I4" s="8">
        <v>2011</v>
      </c>
      <c r="J4" s="25">
        <v>2012</v>
      </c>
      <c r="K4" s="25">
        <v>2013</v>
      </c>
      <c r="L4" s="8">
        <v>2014</v>
      </c>
      <c r="M4" s="25">
        <v>2015</v>
      </c>
      <c r="N4" s="25">
        <v>2016</v>
      </c>
      <c r="O4" s="8">
        <v>2017</v>
      </c>
      <c r="P4" s="8">
        <v>2017</v>
      </c>
      <c r="Q4" s="25">
        <v>2018</v>
      </c>
      <c r="R4" s="8">
        <v>2019</v>
      </c>
      <c r="S4" s="8">
        <v>2019</v>
      </c>
    </row>
    <row r="5" spans="1:27" ht="15" x14ac:dyDescent="0.25">
      <c r="A5" s="10"/>
      <c r="B5" s="13"/>
      <c r="C5" s="136"/>
      <c r="D5" s="136"/>
      <c r="E5" s="9"/>
      <c r="F5" s="9"/>
      <c r="G5" s="9"/>
      <c r="H5" s="9"/>
      <c r="I5" s="9"/>
      <c r="J5" s="41"/>
      <c r="K5" s="17"/>
      <c r="O5" s="8" t="s">
        <v>314</v>
      </c>
      <c r="P5" s="8" t="s">
        <v>814</v>
      </c>
      <c r="R5" s="8" t="s">
        <v>314</v>
      </c>
      <c r="S5" s="8" t="s">
        <v>814</v>
      </c>
    </row>
    <row r="6" spans="1:27" ht="15" x14ac:dyDescent="0.25">
      <c r="A6" s="10" t="s">
        <v>17</v>
      </c>
      <c r="B6" s="13"/>
      <c r="C6" s="136"/>
      <c r="D6" s="136"/>
      <c r="E6" s="9"/>
      <c r="F6" s="9"/>
      <c r="G6" s="9"/>
      <c r="H6" s="9"/>
      <c r="I6" s="9"/>
      <c r="J6" s="41"/>
      <c r="K6" s="17"/>
    </row>
    <row r="7" spans="1:27" x14ac:dyDescent="0.2">
      <c r="A7" t="s">
        <v>26</v>
      </c>
      <c r="C7" s="137"/>
      <c r="D7" s="137"/>
      <c r="E7" s="2">
        <v>2.9449999999999998</v>
      </c>
      <c r="F7" s="2">
        <v>2.46</v>
      </c>
      <c r="G7" s="2">
        <v>3.88</v>
      </c>
      <c r="H7" s="2">
        <v>15.734999999999999</v>
      </c>
      <c r="I7" s="2">
        <v>9.7149999999999999</v>
      </c>
      <c r="J7" s="21"/>
      <c r="K7" s="17"/>
      <c r="L7" s="2">
        <v>13.794</v>
      </c>
      <c r="O7" s="4">
        <v>15.71</v>
      </c>
      <c r="P7" s="4"/>
      <c r="R7" s="2">
        <v>12.59</v>
      </c>
    </row>
    <row r="8" spans="1:27" x14ac:dyDescent="0.2">
      <c r="A8" t="s">
        <v>27</v>
      </c>
      <c r="C8" s="137"/>
      <c r="D8" s="137"/>
      <c r="E8" s="2">
        <v>2.2549999999999999</v>
      </c>
      <c r="F8" s="2">
        <v>6.06</v>
      </c>
      <c r="G8" s="2">
        <v>7.75</v>
      </c>
      <c r="H8" s="2">
        <v>13.32</v>
      </c>
      <c r="I8" s="2">
        <v>4.0650000000000004</v>
      </c>
      <c r="J8" s="21"/>
      <c r="K8" s="17"/>
      <c r="L8" s="2">
        <v>8.4109999999999996</v>
      </c>
      <c r="O8" s="4">
        <v>3.3</v>
      </c>
      <c r="P8" s="4"/>
      <c r="R8" s="2">
        <v>6.58</v>
      </c>
    </row>
    <row r="9" spans="1:27" x14ac:dyDescent="0.2">
      <c r="A9" t="s">
        <v>100</v>
      </c>
      <c r="C9" s="137"/>
      <c r="D9" s="137"/>
      <c r="E9" s="2">
        <v>0.83499999999999996</v>
      </c>
      <c r="F9" s="2">
        <v>0.24</v>
      </c>
      <c r="G9" s="2">
        <v>0.39</v>
      </c>
      <c r="H9" s="2">
        <v>3.57</v>
      </c>
      <c r="I9" s="2">
        <v>0.6</v>
      </c>
      <c r="J9" s="21"/>
      <c r="K9" s="17"/>
      <c r="L9" s="2">
        <v>0.23300000000000001</v>
      </c>
      <c r="O9" s="4">
        <v>0.03</v>
      </c>
      <c r="P9" s="4"/>
      <c r="R9" s="2">
        <v>0.4</v>
      </c>
    </row>
    <row r="10" spans="1:27" x14ac:dyDescent="0.2">
      <c r="A10" t="s">
        <v>322</v>
      </c>
      <c r="C10" s="137"/>
      <c r="D10" s="137"/>
      <c r="J10" s="21"/>
      <c r="K10" s="17"/>
      <c r="L10" s="2">
        <v>0.17</v>
      </c>
      <c r="O10" s="4">
        <v>0.27</v>
      </c>
      <c r="P10" s="4"/>
      <c r="R10" s="2">
        <v>0.1</v>
      </c>
    </row>
    <row r="11" spans="1:27" x14ac:dyDescent="0.2">
      <c r="C11" s="137"/>
      <c r="D11" s="137"/>
      <c r="J11" s="21"/>
      <c r="K11" s="17"/>
      <c r="O11" s="4"/>
      <c r="P11" s="4"/>
    </row>
    <row r="12" spans="1:27" x14ac:dyDescent="0.2">
      <c r="A12" t="s">
        <v>17</v>
      </c>
      <c r="C12" s="137"/>
      <c r="D12" s="137"/>
      <c r="E12" s="2">
        <v>5.84</v>
      </c>
      <c r="F12" s="2">
        <v>8.1850000000000005</v>
      </c>
      <c r="G12" s="2">
        <v>10.68</v>
      </c>
      <c r="H12" s="2">
        <v>32.755000000000003</v>
      </c>
      <c r="I12" s="2">
        <v>9.9250000000000007</v>
      </c>
      <c r="J12" s="21"/>
      <c r="K12" s="17"/>
      <c r="L12" s="2">
        <v>14.961</v>
      </c>
      <c r="O12" s="4">
        <v>15.75</v>
      </c>
      <c r="P12" s="4">
        <v>58.26</v>
      </c>
      <c r="R12" s="2">
        <v>19.46</v>
      </c>
      <c r="S12" s="2">
        <v>45.96</v>
      </c>
    </row>
    <row r="13" spans="1:27" x14ac:dyDescent="0.2">
      <c r="A13" t="s">
        <v>101</v>
      </c>
      <c r="C13" s="137"/>
      <c r="D13" s="137"/>
      <c r="E13" s="2">
        <v>13.71</v>
      </c>
      <c r="F13" s="2">
        <v>4.03</v>
      </c>
      <c r="G13" s="2">
        <v>10.81</v>
      </c>
      <c r="H13" s="2">
        <v>47.85</v>
      </c>
      <c r="I13" s="2">
        <v>14.31</v>
      </c>
      <c r="J13" s="21"/>
      <c r="K13" s="17"/>
      <c r="L13" s="2">
        <v>10.833</v>
      </c>
      <c r="O13" s="4">
        <v>9.32</v>
      </c>
      <c r="P13" s="4"/>
      <c r="R13" s="2">
        <v>28.65</v>
      </c>
    </row>
    <row r="14" spans="1:27" x14ac:dyDescent="0.2">
      <c r="A14" t="s">
        <v>114</v>
      </c>
      <c r="C14" s="137"/>
      <c r="D14" s="137"/>
      <c r="J14" s="21"/>
      <c r="K14" s="17"/>
      <c r="L14" s="2">
        <v>4.0599999999999996</v>
      </c>
      <c r="O14" s="4">
        <v>1.67</v>
      </c>
      <c r="P14" s="4"/>
      <c r="R14" s="2">
        <v>9.07</v>
      </c>
    </row>
    <row r="15" spans="1:27" x14ac:dyDescent="0.2">
      <c r="A15" t="s">
        <v>402</v>
      </c>
      <c r="C15" s="137"/>
      <c r="D15" s="137"/>
      <c r="J15" s="21"/>
      <c r="K15" s="17"/>
      <c r="L15" s="2">
        <v>40.799999999999997</v>
      </c>
      <c r="O15" s="4"/>
      <c r="P15" s="4"/>
    </row>
    <row r="16" spans="1:27" x14ac:dyDescent="0.2">
      <c r="C16" s="137"/>
      <c r="D16" s="137"/>
      <c r="J16" s="21"/>
      <c r="K16" s="17"/>
    </row>
    <row r="17" spans="1:19" s="5" customFormat="1" x14ac:dyDescent="0.2">
      <c r="A17" s="5" t="s">
        <v>104</v>
      </c>
      <c r="C17" s="23"/>
      <c r="D17" s="23"/>
      <c r="E17" s="6">
        <v>20</v>
      </c>
      <c r="F17" s="6">
        <v>20</v>
      </c>
      <c r="G17" s="6">
        <v>20</v>
      </c>
      <c r="H17" s="6">
        <v>20</v>
      </c>
      <c r="I17" s="6">
        <v>20</v>
      </c>
      <c r="J17" s="16"/>
      <c r="K17" s="16"/>
      <c r="L17" s="6">
        <v>18</v>
      </c>
      <c r="M17" s="16"/>
      <c r="N17" s="16"/>
      <c r="O17" s="6">
        <v>23</v>
      </c>
      <c r="P17" s="6">
        <v>23</v>
      </c>
      <c r="Q17" s="16"/>
      <c r="R17" s="6">
        <v>23</v>
      </c>
      <c r="S17" s="6">
        <v>23</v>
      </c>
    </row>
    <row r="18" spans="1:19" x14ac:dyDescent="0.2">
      <c r="A18" t="s">
        <v>106</v>
      </c>
      <c r="B18" s="7" t="s">
        <v>438</v>
      </c>
      <c r="C18" s="24"/>
      <c r="D18" s="24"/>
      <c r="H18" s="2">
        <v>2</v>
      </c>
      <c r="I18" s="2">
        <v>8</v>
      </c>
      <c r="J18" s="17"/>
      <c r="K18" s="17"/>
      <c r="L18" s="2">
        <v>1</v>
      </c>
      <c r="O18" s="2">
        <v>8</v>
      </c>
      <c r="R18" s="2">
        <v>11</v>
      </c>
    </row>
    <row r="19" spans="1:19" x14ac:dyDescent="0.2">
      <c r="A19" t="s">
        <v>36</v>
      </c>
      <c r="B19" s="7" t="s">
        <v>37</v>
      </c>
      <c r="C19" s="24"/>
      <c r="D19" s="24"/>
      <c r="F19" s="2">
        <v>1</v>
      </c>
      <c r="H19" s="2">
        <v>13</v>
      </c>
      <c r="J19" s="17"/>
      <c r="K19" s="17"/>
      <c r="L19" s="2">
        <v>1</v>
      </c>
      <c r="O19" s="2">
        <v>8</v>
      </c>
      <c r="R19" s="2">
        <v>17</v>
      </c>
    </row>
    <row r="20" spans="1:19" x14ac:dyDescent="0.2">
      <c r="A20" t="s">
        <v>214</v>
      </c>
      <c r="B20" s="7" t="s">
        <v>495</v>
      </c>
      <c r="C20" s="24"/>
      <c r="D20" s="24"/>
      <c r="F20" s="2">
        <v>5</v>
      </c>
      <c r="J20" s="17"/>
      <c r="K20" s="17"/>
      <c r="O20" s="2">
        <v>3</v>
      </c>
      <c r="P20" s="2">
        <v>1</v>
      </c>
      <c r="R20" s="2">
        <v>1</v>
      </c>
      <c r="S20" s="2">
        <v>2</v>
      </c>
    </row>
    <row r="21" spans="1:19" x14ac:dyDescent="0.2">
      <c r="A21" t="s">
        <v>1125</v>
      </c>
      <c r="C21" s="24"/>
      <c r="D21" s="24"/>
      <c r="E21" s="2">
        <v>15</v>
      </c>
      <c r="F21" s="2">
        <v>20</v>
      </c>
      <c r="G21" s="2">
        <v>19</v>
      </c>
      <c r="H21" s="2">
        <v>19</v>
      </c>
      <c r="I21" s="2">
        <v>16</v>
      </c>
      <c r="J21" s="17"/>
      <c r="K21" s="17"/>
      <c r="L21" s="2">
        <v>6</v>
      </c>
      <c r="O21" s="2">
        <v>14</v>
      </c>
      <c r="P21" s="2">
        <v>11</v>
      </c>
      <c r="R21" s="2">
        <v>23</v>
      </c>
    </row>
    <row r="23" spans="1:19" x14ac:dyDescent="0.2">
      <c r="A23" t="s">
        <v>15</v>
      </c>
      <c r="B23" s="7" t="s">
        <v>440</v>
      </c>
      <c r="C23" s="24"/>
      <c r="D23" s="24"/>
      <c r="E23" s="2">
        <v>12</v>
      </c>
      <c r="F23" s="2">
        <v>14</v>
      </c>
      <c r="G23" s="2">
        <v>6</v>
      </c>
      <c r="H23" s="2">
        <v>12</v>
      </c>
      <c r="I23" s="2">
        <v>16</v>
      </c>
      <c r="J23" s="17"/>
      <c r="K23" s="17"/>
      <c r="L23" s="2">
        <v>8</v>
      </c>
      <c r="O23" s="2">
        <v>17</v>
      </c>
      <c r="R23" s="2">
        <v>14</v>
      </c>
    </row>
    <row r="24" spans="1:19" x14ac:dyDescent="0.2">
      <c r="A24" t="s">
        <v>477</v>
      </c>
      <c r="B24" s="7" t="s">
        <v>533</v>
      </c>
      <c r="C24" s="138"/>
      <c r="D24" s="138"/>
      <c r="J24" s="17"/>
      <c r="K24" s="17"/>
      <c r="P24" s="2">
        <v>8</v>
      </c>
      <c r="S24" s="2">
        <v>8</v>
      </c>
    </row>
    <row r="25" spans="1:19" x14ac:dyDescent="0.2">
      <c r="A25" t="s">
        <v>155</v>
      </c>
      <c r="B25" s="39" t="s">
        <v>892</v>
      </c>
      <c r="C25" s="138"/>
      <c r="D25" s="138"/>
      <c r="F25" s="2">
        <v>0</v>
      </c>
      <c r="H25" s="2">
        <v>6</v>
      </c>
      <c r="I25" s="2">
        <v>1</v>
      </c>
      <c r="J25" s="17"/>
      <c r="K25" s="17"/>
      <c r="L25" s="2">
        <v>12</v>
      </c>
      <c r="P25" s="2">
        <v>17</v>
      </c>
      <c r="S25" s="2">
        <v>15</v>
      </c>
    </row>
    <row r="26" spans="1:19" x14ac:dyDescent="0.2">
      <c r="A26" t="s">
        <v>816</v>
      </c>
      <c r="B26" s="39" t="s">
        <v>893</v>
      </c>
      <c r="C26" s="138"/>
      <c r="D26" s="138"/>
      <c r="J26" s="17"/>
      <c r="K26" s="17"/>
      <c r="P26" s="2">
        <v>1</v>
      </c>
    </row>
    <row r="27" spans="1:19" x14ac:dyDescent="0.2">
      <c r="A27" t="s">
        <v>247</v>
      </c>
      <c r="B27" s="7" t="s">
        <v>534</v>
      </c>
      <c r="C27" s="138"/>
      <c r="D27" s="138"/>
      <c r="H27" s="2">
        <v>2</v>
      </c>
      <c r="J27" s="17"/>
      <c r="K27" s="17"/>
      <c r="L27" s="2">
        <v>2</v>
      </c>
      <c r="P27" s="2">
        <v>4</v>
      </c>
      <c r="S27" s="2">
        <v>9</v>
      </c>
    </row>
    <row r="28" spans="1:19" x14ac:dyDescent="0.2">
      <c r="A28" t="s">
        <v>997</v>
      </c>
      <c r="B28" s="7" t="s">
        <v>683</v>
      </c>
      <c r="C28" s="138"/>
      <c r="D28" s="138"/>
      <c r="J28" s="17"/>
      <c r="K28" s="17"/>
      <c r="P28" s="2">
        <v>5</v>
      </c>
      <c r="S28" s="2">
        <v>10</v>
      </c>
    </row>
    <row r="29" spans="1:19" x14ac:dyDescent="0.2">
      <c r="A29" t="s">
        <v>292</v>
      </c>
      <c r="B29" s="39" t="s">
        <v>342</v>
      </c>
      <c r="C29" s="138"/>
      <c r="D29" s="138"/>
      <c r="H29" s="2">
        <v>2</v>
      </c>
      <c r="J29" s="139"/>
      <c r="K29" s="139"/>
      <c r="L29" s="2">
        <v>3</v>
      </c>
      <c r="P29" s="2">
        <v>2</v>
      </c>
    </row>
    <row r="30" spans="1:19" x14ac:dyDescent="0.2">
      <c r="A30" t="s">
        <v>249</v>
      </c>
      <c r="B30" s="39" t="s">
        <v>630</v>
      </c>
      <c r="C30" s="138"/>
      <c r="D30" s="138"/>
      <c r="H30" s="2">
        <v>12</v>
      </c>
      <c r="J30" s="139"/>
      <c r="K30" s="139"/>
      <c r="L30" s="2">
        <v>10</v>
      </c>
      <c r="P30" s="2">
        <v>20</v>
      </c>
      <c r="S30" s="2">
        <v>15</v>
      </c>
    </row>
    <row r="31" spans="1:19" x14ac:dyDescent="0.2">
      <c r="A31" t="s">
        <v>287</v>
      </c>
      <c r="B31" s="39" t="s">
        <v>453</v>
      </c>
      <c r="C31" s="138"/>
      <c r="D31" s="138"/>
      <c r="J31" s="139"/>
      <c r="K31" s="139"/>
      <c r="L31" s="2">
        <v>1</v>
      </c>
      <c r="S31" s="2">
        <v>3</v>
      </c>
    </row>
    <row r="32" spans="1:19" x14ac:dyDescent="0.2">
      <c r="A32" t="s">
        <v>552</v>
      </c>
      <c r="B32" s="39" t="s">
        <v>632</v>
      </c>
      <c r="C32" s="138"/>
      <c r="D32" s="138"/>
      <c r="J32" s="139"/>
      <c r="K32" s="139"/>
      <c r="P32" s="2">
        <v>6</v>
      </c>
      <c r="S32" s="2">
        <v>1</v>
      </c>
    </row>
    <row r="33" spans="1:19" x14ac:dyDescent="0.2">
      <c r="A33" t="s">
        <v>479</v>
      </c>
      <c r="B33" s="39" t="s">
        <v>480</v>
      </c>
      <c r="C33" s="138"/>
      <c r="D33" s="138"/>
      <c r="J33" s="139"/>
      <c r="K33" s="139"/>
      <c r="P33" s="2">
        <v>10</v>
      </c>
      <c r="S33" s="2">
        <v>4</v>
      </c>
    </row>
    <row r="34" spans="1:19" x14ac:dyDescent="0.2">
      <c r="A34" t="s">
        <v>481</v>
      </c>
      <c r="B34" s="39" t="s">
        <v>535</v>
      </c>
      <c r="C34" s="138"/>
      <c r="D34" s="138"/>
      <c r="F34" s="2">
        <v>1</v>
      </c>
      <c r="J34" s="139"/>
      <c r="K34" s="139"/>
    </row>
    <row r="35" spans="1:19" x14ac:dyDescent="0.2">
      <c r="A35" t="s">
        <v>173</v>
      </c>
      <c r="B35" s="39" t="s">
        <v>343</v>
      </c>
      <c r="C35" s="138"/>
      <c r="D35" s="138"/>
      <c r="H35" s="2">
        <v>5</v>
      </c>
      <c r="J35" s="17"/>
      <c r="K35" s="17"/>
      <c r="L35" s="2">
        <v>4</v>
      </c>
      <c r="P35" s="2">
        <v>2</v>
      </c>
      <c r="S35" s="2">
        <v>9</v>
      </c>
    </row>
    <row r="36" spans="1:19" x14ac:dyDescent="0.2">
      <c r="A36" t="s">
        <v>264</v>
      </c>
      <c r="B36" s="39" t="s">
        <v>631</v>
      </c>
      <c r="C36" s="24"/>
      <c r="D36" s="24"/>
      <c r="H36" s="2">
        <v>3</v>
      </c>
      <c r="I36" s="2">
        <v>2</v>
      </c>
      <c r="J36" s="17"/>
      <c r="K36" s="17"/>
      <c r="L36" s="2">
        <v>1</v>
      </c>
      <c r="P36" s="2">
        <v>13</v>
      </c>
      <c r="S36" s="2">
        <v>8</v>
      </c>
    </row>
    <row r="37" spans="1:19" x14ac:dyDescent="0.2">
      <c r="A37" t="s">
        <v>174</v>
      </c>
      <c r="B37" s="39" t="s">
        <v>341</v>
      </c>
      <c r="C37" s="24"/>
      <c r="D37" s="24"/>
      <c r="H37" s="2">
        <v>1</v>
      </c>
      <c r="J37" s="17"/>
      <c r="K37" s="17"/>
      <c r="S37" s="2">
        <v>3</v>
      </c>
    </row>
    <row r="38" spans="1:19" x14ac:dyDescent="0.2">
      <c r="A38" t="s">
        <v>269</v>
      </c>
      <c r="B38" s="7" t="s">
        <v>452</v>
      </c>
      <c r="C38" s="24"/>
      <c r="D38" s="24"/>
      <c r="H38" s="2">
        <v>8</v>
      </c>
      <c r="I38" s="2">
        <v>6</v>
      </c>
      <c r="J38" s="17"/>
      <c r="K38" s="17"/>
      <c r="O38" s="2">
        <v>1</v>
      </c>
      <c r="P38" s="2">
        <v>14</v>
      </c>
      <c r="S38" s="2">
        <v>7</v>
      </c>
    </row>
    <row r="39" spans="1:19" x14ac:dyDescent="0.2">
      <c r="A39" t="s">
        <v>539</v>
      </c>
      <c r="B39" s="7" t="s">
        <v>550</v>
      </c>
      <c r="C39" s="24"/>
      <c r="D39" s="24"/>
      <c r="J39" s="17"/>
      <c r="K39" s="17"/>
      <c r="P39" s="2">
        <v>8</v>
      </c>
    </row>
    <row r="40" spans="1:19" x14ac:dyDescent="0.2">
      <c r="A40" t="s">
        <v>403</v>
      </c>
      <c r="B40" s="7" t="s">
        <v>415</v>
      </c>
      <c r="C40" s="24"/>
      <c r="D40" s="24"/>
      <c r="H40" s="2">
        <v>1</v>
      </c>
      <c r="J40" s="17"/>
      <c r="K40" s="17"/>
    </row>
    <row r="41" spans="1:19" x14ac:dyDescent="0.2">
      <c r="A41" t="s">
        <v>57</v>
      </c>
      <c r="B41" s="7" t="s">
        <v>58</v>
      </c>
      <c r="C41" s="24"/>
      <c r="D41" s="24"/>
      <c r="E41" s="2">
        <v>1</v>
      </c>
      <c r="J41" s="17"/>
      <c r="K41" s="17"/>
      <c r="R41" s="2">
        <v>2</v>
      </c>
    </row>
    <row r="42" spans="1:19" x14ac:dyDescent="0.2">
      <c r="A42" t="s">
        <v>686</v>
      </c>
      <c r="B42" s="7" t="s">
        <v>1013</v>
      </c>
      <c r="C42" s="24"/>
      <c r="D42" s="24"/>
      <c r="J42" s="17"/>
      <c r="K42" s="17"/>
      <c r="P42" s="2">
        <v>2</v>
      </c>
      <c r="S42" s="2">
        <v>3</v>
      </c>
    </row>
    <row r="43" spans="1:19" x14ac:dyDescent="0.2">
      <c r="A43" t="s">
        <v>553</v>
      </c>
      <c r="B43" s="7" t="s">
        <v>628</v>
      </c>
      <c r="C43" s="24"/>
      <c r="D43" s="24"/>
      <c r="J43" s="17"/>
      <c r="K43" s="17"/>
      <c r="P43" s="2">
        <v>4</v>
      </c>
    </row>
    <row r="44" spans="1:19" x14ac:dyDescent="0.2">
      <c r="A44" t="s">
        <v>825</v>
      </c>
      <c r="B44" s="7" t="s">
        <v>907</v>
      </c>
      <c r="C44" s="24"/>
      <c r="D44" s="24"/>
      <c r="J44" s="17"/>
      <c r="K44" s="17"/>
      <c r="P44" s="2">
        <v>4</v>
      </c>
      <c r="S44" s="2">
        <v>9</v>
      </c>
    </row>
    <row r="45" spans="1:19" x14ac:dyDescent="0.2">
      <c r="A45" t="s">
        <v>5</v>
      </c>
      <c r="B45" s="7" t="s">
        <v>81</v>
      </c>
      <c r="C45" s="24"/>
      <c r="D45" s="24"/>
      <c r="H45" s="2">
        <v>1</v>
      </c>
      <c r="I45" s="2">
        <v>2</v>
      </c>
      <c r="J45" s="17"/>
      <c r="K45" s="17"/>
      <c r="L45" s="2">
        <v>1</v>
      </c>
      <c r="O45" s="2">
        <v>4</v>
      </c>
      <c r="R45" s="2">
        <v>9</v>
      </c>
    </row>
    <row r="46" spans="1:19" x14ac:dyDescent="0.2">
      <c r="A46" t="s">
        <v>54</v>
      </c>
      <c r="B46" s="7" t="s">
        <v>870</v>
      </c>
      <c r="C46" s="24"/>
      <c r="D46" s="24"/>
      <c r="G46" s="2">
        <v>2</v>
      </c>
      <c r="H46" s="2">
        <v>1</v>
      </c>
      <c r="I46" s="2">
        <v>1</v>
      </c>
      <c r="J46" s="17"/>
      <c r="K46" s="17"/>
      <c r="L46" s="2">
        <v>4</v>
      </c>
      <c r="O46" s="2">
        <v>6</v>
      </c>
    </row>
    <row r="47" spans="1:19" x14ac:dyDescent="0.2">
      <c r="A47" t="s">
        <v>687</v>
      </c>
      <c r="B47" s="7" t="s">
        <v>705</v>
      </c>
      <c r="C47" s="24"/>
      <c r="D47" s="24"/>
      <c r="J47" s="17"/>
      <c r="K47" s="17"/>
      <c r="P47" s="2">
        <v>1</v>
      </c>
      <c r="S47" s="2">
        <v>2</v>
      </c>
    </row>
    <row r="48" spans="1:19" x14ac:dyDescent="0.2">
      <c r="A48" t="s">
        <v>1012</v>
      </c>
      <c r="B48" s="7" t="s">
        <v>527</v>
      </c>
      <c r="C48" s="24"/>
      <c r="D48" s="24"/>
      <c r="J48" s="17"/>
      <c r="K48" s="17"/>
      <c r="P48" s="2">
        <v>12</v>
      </c>
      <c r="S48" s="2">
        <v>12</v>
      </c>
    </row>
    <row r="49" spans="1:1013" x14ac:dyDescent="0.2">
      <c r="A49" t="s">
        <v>270</v>
      </c>
      <c r="B49" s="39" t="s">
        <v>355</v>
      </c>
      <c r="C49" s="24"/>
      <c r="D49" s="24"/>
      <c r="H49" s="2">
        <v>6</v>
      </c>
      <c r="J49" s="17"/>
      <c r="K49" s="17"/>
      <c r="L49" s="2">
        <v>13</v>
      </c>
      <c r="P49" s="2">
        <v>10</v>
      </c>
      <c r="S49" s="2">
        <v>18</v>
      </c>
    </row>
    <row r="50" spans="1:1013" x14ac:dyDescent="0.2">
      <c r="A50" s="11" t="s">
        <v>286</v>
      </c>
      <c r="B50" s="7" t="s">
        <v>936</v>
      </c>
      <c r="C50" s="138"/>
      <c r="D50" s="138"/>
      <c r="J50" s="17"/>
      <c r="K50" s="17"/>
      <c r="R50" s="2">
        <v>1</v>
      </c>
    </row>
    <row r="51" spans="1:1013" x14ac:dyDescent="0.2">
      <c r="A51" s="11" t="s">
        <v>1338</v>
      </c>
      <c r="B51" s="7" t="s">
        <v>1356</v>
      </c>
      <c r="C51" s="138"/>
      <c r="D51" s="138"/>
      <c r="J51" s="17"/>
      <c r="K51" s="17"/>
      <c r="S51" s="2">
        <v>1</v>
      </c>
    </row>
    <row r="52" spans="1:1013" x14ac:dyDescent="0.2">
      <c r="A52" t="s">
        <v>6</v>
      </c>
      <c r="B52" s="7" t="s">
        <v>441</v>
      </c>
      <c r="C52" s="24"/>
      <c r="D52" s="24"/>
      <c r="H52" s="2">
        <v>3</v>
      </c>
      <c r="I52" s="2">
        <v>7</v>
      </c>
      <c r="J52" s="17"/>
      <c r="K52" s="41"/>
      <c r="L52" s="2">
        <v>1</v>
      </c>
      <c r="O52" s="2">
        <v>13</v>
      </c>
      <c r="R52" s="2">
        <v>12</v>
      </c>
      <c r="S52" s="9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</row>
    <row r="53" spans="1:1013" x14ac:dyDescent="0.2">
      <c r="A53" t="s">
        <v>556</v>
      </c>
      <c r="B53" s="39" t="s">
        <v>626</v>
      </c>
      <c r="C53" s="24"/>
      <c r="D53" s="24"/>
      <c r="J53" s="17"/>
      <c r="K53" s="17"/>
      <c r="P53" s="2">
        <v>10</v>
      </c>
    </row>
    <row r="54" spans="1:1013" x14ac:dyDescent="0.2">
      <c r="A54" t="s">
        <v>244</v>
      </c>
      <c r="B54" s="39" t="s">
        <v>354</v>
      </c>
      <c r="C54" s="24"/>
      <c r="D54" s="24"/>
      <c r="E54" s="2">
        <v>4</v>
      </c>
      <c r="F54" s="2">
        <v>2</v>
      </c>
      <c r="G54" s="2">
        <v>3</v>
      </c>
      <c r="H54" s="2">
        <v>5</v>
      </c>
      <c r="J54" s="17"/>
      <c r="K54" s="17"/>
      <c r="L54" s="2">
        <v>5</v>
      </c>
      <c r="P54" s="2">
        <v>6</v>
      </c>
      <c r="S54" s="2">
        <v>6</v>
      </c>
    </row>
    <row r="55" spans="1:1013" x14ac:dyDescent="0.2">
      <c r="A55" t="s">
        <v>20</v>
      </c>
      <c r="B55" s="7" t="s">
        <v>319</v>
      </c>
      <c r="C55" s="24"/>
      <c r="D55" s="24"/>
      <c r="E55" s="2">
        <v>3</v>
      </c>
      <c r="F55" s="2">
        <v>3</v>
      </c>
      <c r="G55" s="2">
        <v>3</v>
      </c>
      <c r="H55" s="2">
        <v>3</v>
      </c>
      <c r="I55" s="2">
        <v>2</v>
      </c>
      <c r="J55" s="17"/>
      <c r="K55" s="17"/>
      <c r="L55" s="2">
        <v>2</v>
      </c>
      <c r="O55" s="2">
        <v>4</v>
      </c>
      <c r="R55" s="2">
        <v>4</v>
      </c>
    </row>
    <row r="56" spans="1:1013" x14ac:dyDescent="0.2">
      <c r="A56" t="s">
        <v>176</v>
      </c>
      <c r="B56" s="39" t="s">
        <v>353</v>
      </c>
      <c r="C56" s="24"/>
      <c r="D56" s="24"/>
      <c r="F56" s="2">
        <v>2</v>
      </c>
      <c r="G56" s="2">
        <v>5</v>
      </c>
      <c r="H56" s="2">
        <v>11</v>
      </c>
      <c r="I56" s="2">
        <v>4</v>
      </c>
      <c r="J56" s="17"/>
      <c r="K56" s="17"/>
      <c r="L56" s="2">
        <v>11</v>
      </c>
      <c r="O56" s="2">
        <v>1</v>
      </c>
      <c r="P56" s="2">
        <v>12</v>
      </c>
      <c r="S56" s="2">
        <v>14</v>
      </c>
    </row>
    <row r="57" spans="1:1013" x14ac:dyDescent="0.2">
      <c r="A57" t="s">
        <v>406</v>
      </c>
      <c r="B57" s="39" t="s">
        <v>418</v>
      </c>
      <c r="C57" s="24"/>
      <c r="D57" s="24"/>
      <c r="J57" s="17"/>
      <c r="K57" s="17"/>
      <c r="P57" s="2">
        <v>1</v>
      </c>
      <c r="S57" s="2">
        <v>3</v>
      </c>
    </row>
    <row r="58" spans="1:1013" x14ac:dyDescent="0.2">
      <c r="A58" t="s">
        <v>294</v>
      </c>
      <c r="B58" s="7" t="s">
        <v>450</v>
      </c>
      <c r="C58" s="24"/>
      <c r="D58" s="24"/>
      <c r="J58" s="17"/>
      <c r="K58" s="17"/>
      <c r="L58" s="2">
        <v>5</v>
      </c>
      <c r="P58" s="2">
        <v>9</v>
      </c>
    </row>
    <row r="59" spans="1:1013" x14ac:dyDescent="0.2">
      <c r="A59" t="s">
        <v>43</v>
      </c>
      <c r="B59" s="7" t="s">
        <v>520</v>
      </c>
      <c r="C59" s="24"/>
      <c r="D59" s="24"/>
      <c r="J59" s="17"/>
      <c r="K59" s="17"/>
      <c r="L59" s="2">
        <v>1</v>
      </c>
    </row>
    <row r="60" spans="1:1013" x14ac:dyDescent="0.2">
      <c r="A60" t="s">
        <v>295</v>
      </c>
      <c r="B60" s="39" t="s">
        <v>352</v>
      </c>
      <c r="C60" s="24"/>
      <c r="D60" s="24"/>
      <c r="J60" s="17"/>
      <c r="K60" s="17"/>
      <c r="L60" s="2">
        <v>1</v>
      </c>
      <c r="P60" s="2">
        <v>1</v>
      </c>
      <c r="S60" s="2">
        <v>2</v>
      </c>
    </row>
    <row r="61" spans="1:1013" x14ac:dyDescent="0.2">
      <c r="A61" t="s">
        <v>1339</v>
      </c>
      <c r="B61" s="39" t="s">
        <v>1355</v>
      </c>
      <c r="C61" s="24"/>
      <c r="D61" s="24"/>
      <c r="J61" s="17"/>
      <c r="K61" s="17"/>
      <c r="S61" s="2">
        <v>1</v>
      </c>
    </row>
    <row r="62" spans="1:1013" x14ac:dyDescent="0.2">
      <c r="A62" t="s">
        <v>216</v>
      </c>
      <c r="B62" s="7" t="s">
        <v>351</v>
      </c>
      <c r="C62" s="24"/>
      <c r="D62" s="24"/>
      <c r="J62" s="17"/>
      <c r="K62" s="17"/>
      <c r="L62" s="2">
        <v>2</v>
      </c>
      <c r="P62" s="2">
        <v>1</v>
      </c>
      <c r="S62" s="2">
        <v>1</v>
      </c>
    </row>
    <row r="63" spans="1:1013" x14ac:dyDescent="0.2">
      <c r="A63" t="s">
        <v>712</v>
      </c>
      <c r="B63" s="7" t="s">
        <v>728</v>
      </c>
      <c r="C63" s="24"/>
      <c r="D63" s="24"/>
      <c r="J63" s="17"/>
      <c r="K63" s="17"/>
      <c r="P63" s="2">
        <v>3</v>
      </c>
      <c r="S63" s="2">
        <v>6</v>
      </c>
    </row>
    <row r="64" spans="1:1013" x14ac:dyDescent="0.2">
      <c r="A64" t="s">
        <v>177</v>
      </c>
      <c r="B64" s="7" t="s">
        <v>522</v>
      </c>
      <c r="C64" s="24"/>
      <c r="D64" s="24"/>
      <c r="H64" s="2">
        <v>1</v>
      </c>
      <c r="I64" s="2">
        <v>1</v>
      </c>
      <c r="J64" s="17"/>
      <c r="K64" s="17"/>
      <c r="L64" s="2">
        <v>2</v>
      </c>
      <c r="P64" s="2">
        <v>4</v>
      </c>
      <c r="S64" s="2">
        <v>3</v>
      </c>
    </row>
    <row r="65" spans="1:1013" x14ac:dyDescent="0.2">
      <c r="A65" t="s">
        <v>251</v>
      </c>
      <c r="B65" s="39" t="s">
        <v>350</v>
      </c>
      <c r="C65" s="24"/>
      <c r="D65" s="24"/>
      <c r="J65" s="17"/>
      <c r="K65" s="17"/>
      <c r="L65" s="2">
        <v>4</v>
      </c>
      <c r="P65" s="2">
        <v>1</v>
      </c>
    </row>
    <row r="66" spans="1:1013" x14ac:dyDescent="0.2">
      <c r="A66" t="s">
        <v>1340</v>
      </c>
      <c r="B66" s="39" t="s">
        <v>1354</v>
      </c>
      <c r="C66" s="24"/>
      <c r="D66" s="24"/>
      <c r="J66" s="17"/>
      <c r="K66" s="17"/>
      <c r="S66" s="2">
        <v>1</v>
      </c>
    </row>
    <row r="67" spans="1:1013" x14ac:dyDescent="0.2">
      <c r="A67" s="11" t="s">
        <v>25</v>
      </c>
      <c r="B67" s="7" t="s">
        <v>874</v>
      </c>
      <c r="C67" s="24"/>
      <c r="D67" s="24"/>
      <c r="E67" s="9">
        <v>1</v>
      </c>
      <c r="F67" s="9">
        <v>1</v>
      </c>
      <c r="G67" s="9">
        <v>1</v>
      </c>
      <c r="H67" s="9">
        <v>1</v>
      </c>
      <c r="I67" s="9"/>
      <c r="J67" s="17"/>
      <c r="K67" s="17"/>
    </row>
    <row r="68" spans="1:1013" x14ac:dyDescent="0.2">
      <c r="A68" s="11" t="s">
        <v>565</v>
      </c>
      <c r="B68" s="7" t="s">
        <v>624</v>
      </c>
      <c r="C68" s="24"/>
      <c r="D68" s="24"/>
      <c r="E68" s="9"/>
      <c r="F68" s="9"/>
      <c r="G68" s="9"/>
      <c r="H68" s="9"/>
      <c r="I68" s="9"/>
      <c r="J68" s="17"/>
      <c r="K68" s="17"/>
      <c r="S68" s="2">
        <v>5</v>
      </c>
    </row>
    <row r="69" spans="1:1013" x14ac:dyDescent="0.2">
      <c r="A69" s="11" t="s">
        <v>791</v>
      </c>
      <c r="B69" s="7" t="s">
        <v>803</v>
      </c>
      <c r="C69" s="24"/>
      <c r="D69" s="24"/>
      <c r="E69" s="9"/>
      <c r="F69" s="9"/>
      <c r="G69" s="9"/>
      <c r="H69" s="9"/>
      <c r="I69" s="9"/>
      <c r="J69" s="17"/>
      <c r="K69" s="17"/>
      <c r="S69" s="2">
        <v>1</v>
      </c>
    </row>
    <row r="70" spans="1:1013" x14ac:dyDescent="0.2">
      <c r="A70" t="s">
        <v>315</v>
      </c>
      <c r="B70" s="39" t="s">
        <v>625</v>
      </c>
      <c r="C70" s="24"/>
      <c r="D70" s="24"/>
      <c r="J70" s="17"/>
      <c r="K70" s="17"/>
      <c r="P70" s="2">
        <v>6</v>
      </c>
      <c r="S70" s="2">
        <v>2</v>
      </c>
    </row>
    <row r="71" spans="1:1013" x14ac:dyDescent="0.2">
      <c r="A71" s="11" t="s">
        <v>713</v>
      </c>
      <c r="B71" s="39" t="s">
        <v>722</v>
      </c>
      <c r="C71" s="24"/>
      <c r="D71" s="24"/>
      <c r="J71" s="17"/>
      <c r="K71" s="17"/>
      <c r="S71" s="2">
        <v>2</v>
      </c>
    </row>
    <row r="72" spans="1:1013" x14ac:dyDescent="0.2">
      <c r="A72" t="s">
        <v>156</v>
      </c>
      <c r="B72" s="39" t="s">
        <v>420</v>
      </c>
      <c r="C72" s="24"/>
      <c r="D72" s="24"/>
      <c r="I72" s="2">
        <v>1</v>
      </c>
      <c r="J72" s="17"/>
      <c r="K72" s="17"/>
      <c r="L72" s="2">
        <v>1</v>
      </c>
      <c r="P72" s="2">
        <v>3</v>
      </c>
      <c r="S72" s="2">
        <v>2</v>
      </c>
    </row>
    <row r="73" spans="1:1013" x14ac:dyDescent="0.2">
      <c r="A73" t="s">
        <v>31</v>
      </c>
      <c r="B73" s="7" t="s">
        <v>327</v>
      </c>
      <c r="C73" s="24"/>
      <c r="D73" s="24"/>
      <c r="F73" s="2">
        <v>4</v>
      </c>
      <c r="G73" s="2">
        <v>4</v>
      </c>
      <c r="H73" s="2">
        <v>14</v>
      </c>
      <c r="I73" s="2">
        <v>12</v>
      </c>
      <c r="J73" s="17"/>
      <c r="K73" s="17"/>
      <c r="L73" s="2">
        <v>3</v>
      </c>
      <c r="O73" s="2">
        <v>18</v>
      </c>
      <c r="R73" s="2">
        <v>17</v>
      </c>
    </row>
    <row r="74" spans="1:1013" x14ac:dyDescent="0.2">
      <c r="A74" t="s">
        <v>122</v>
      </c>
      <c r="B74" s="7" t="s">
        <v>884</v>
      </c>
      <c r="C74" s="24"/>
      <c r="D74" s="24"/>
      <c r="I74" s="2">
        <v>1</v>
      </c>
      <c r="J74" s="17"/>
      <c r="K74" s="41"/>
      <c r="R74" s="2">
        <v>1</v>
      </c>
      <c r="S74" s="9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</row>
    <row r="75" spans="1:1013" x14ac:dyDescent="0.2">
      <c r="A75" t="s">
        <v>486</v>
      </c>
      <c r="B75" s="39" t="s">
        <v>525</v>
      </c>
      <c r="C75" s="24"/>
      <c r="D75" s="24"/>
      <c r="J75" s="17"/>
      <c r="K75" s="17"/>
      <c r="P75" s="2">
        <v>16</v>
      </c>
      <c r="S75" s="2">
        <v>11</v>
      </c>
    </row>
    <row r="76" spans="1:1013" x14ac:dyDescent="0.2">
      <c r="A76" t="s">
        <v>130</v>
      </c>
      <c r="B76" s="7" t="s">
        <v>349</v>
      </c>
      <c r="C76" s="24"/>
      <c r="D76" s="24"/>
      <c r="G76" s="2">
        <v>1</v>
      </c>
      <c r="I76" s="2">
        <v>1</v>
      </c>
      <c r="J76" s="17"/>
      <c r="K76" s="17"/>
      <c r="R76" s="2">
        <v>1</v>
      </c>
    </row>
    <row r="77" spans="1:1013" x14ac:dyDescent="0.2">
      <c r="A77" t="s">
        <v>179</v>
      </c>
      <c r="B77" s="7" t="s">
        <v>348</v>
      </c>
      <c r="C77" s="24"/>
      <c r="D77" s="24"/>
      <c r="J77" s="17"/>
      <c r="K77" s="17"/>
      <c r="S77" s="2">
        <v>1</v>
      </c>
    </row>
    <row r="78" spans="1:1013" x14ac:dyDescent="0.2">
      <c r="A78" t="s">
        <v>234</v>
      </c>
      <c r="B78" s="39" t="s">
        <v>448</v>
      </c>
      <c r="C78" s="24"/>
      <c r="D78" s="24"/>
      <c r="F78" s="2">
        <v>4</v>
      </c>
      <c r="H78" s="2">
        <v>14</v>
      </c>
      <c r="I78" s="2">
        <v>5</v>
      </c>
      <c r="J78" s="17"/>
      <c r="K78" s="17"/>
      <c r="L78" s="2">
        <v>17</v>
      </c>
      <c r="P78" s="2">
        <v>21</v>
      </c>
      <c r="R78" s="2">
        <v>5</v>
      </c>
      <c r="S78" s="2">
        <v>23</v>
      </c>
    </row>
    <row r="79" spans="1:1013" x14ac:dyDescent="0.2">
      <c r="A79" t="s">
        <v>123</v>
      </c>
      <c r="B79" s="7" t="s">
        <v>347</v>
      </c>
      <c r="C79" s="24"/>
      <c r="D79" s="24"/>
      <c r="J79" s="17"/>
      <c r="K79" s="17"/>
      <c r="L79" s="2">
        <v>1</v>
      </c>
      <c r="P79" s="2">
        <v>2</v>
      </c>
      <c r="S79" s="2">
        <v>1</v>
      </c>
    </row>
    <row r="80" spans="1:1013" x14ac:dyDescent="0.2">
      <c r="A80" t="s">
        <v>399</v>
      </c>
      <c r="B80" s="7" t="s">
        <v>46</v>
      </c>
      <c r="C80" s="24"/>
      <c r="D80" s="24"/>
      <c r="J80" s="17"/>
      <c r="K80" s="17"/>
      <c r="P80" s="2">
        <v>1</v>
      </c>
      <c r="R80" s="2">
        <v>3</v>
      </c>
      <c r="S80" s="2">
        <v>1</v>
      </c>
    </row>
    <row r="81" spans="1:1013" x14ac:dyDescent="0.2">
      <c r="A81" t="s">
        <v>303</v>
      </c>
      <c r="B81" s="7" t="s">
        <v>421</v>
      </c>
      <c r="C81" s="24"/>
      <c r="D81" s="24"/>
      <c r="J81" s="17"/>
      <c r="K81" s="17"/>
      <c r="P81" s="2">
        <v>1</v>
      </c>
      <c r="S81" s="2">
        <v>2</v>
      </c>
    </row>
    <row r="82" spans="1:1013" x14ac:dyDescent="0.2">
      <c r="A82" t="s">
        <v>182</v>
      </c>
      <c r="B82" s="39" t="s">
        <v>526</v>
      </c>
      <c r="C82" s="24"/>
      <c r="D82" s="24"/>
      <c r="H82" s="2">
        <v>6</v>
      </c>
      <c r="J82" s="17"/>
      <c r="K82" s="17"/>
      <c r="L82" s="2">
        <v>4</v>
      </c>
      <c r="P82" s="2">
        <v>8</v>
      </c>
      <c r="S82" s="2">
        <v>13</v>
      </c>
    </row>
    <row r="83" spans="1:1013" x14ac:dyDescent="0.2">
      <c r="A83" t="s">
        <v>408</v>
      </c>
      <c r="B83" s="39" t="s">
        <v>422</v>
      </c>
      <c r="C83" s="24"/>
      <c r="D83" s="24"/>
      <c r="J83" s="17"/>
      <c r="K83" s="17"/>
      <c r="P83" s="2">
        <v>8</v>
      </c>
      <c r="S83" s="2">
        <v>17</v>
      </c>
    </row>
    <row r="84" spans="1:1013" x14ac:dyDescent="0.2">
      <c r="A84" t="s">
        <v>296</v>
      </c>
      <c r="B84" s="39" t="s">
        <v>547</v>
      </c>
      <c r="C84" s="24"/>
      <c r="D84" s="24"/>
      <c r="H84" s="2">
        <v>7</v>
      </c>
      <c r="J84" s="17"/>
      <c r="K84" s="17"/>
      <c r="L84" s="2">
        <v>10</v>
      </c>
      <c r="P84" s="2">
        <v>13</v>
      </c>
      <c r="S84" s="2">
        <v>16</v>
      </c>
    </row>
    <row r="85" spans="1:1013" x14ac:dyDescent="0.2">
      <c r="A85" t="s">
        <v>945</v>
      </c>
      <c r="B85" s="7" t="s">
        <v>948</v>
      </c>
      <c r="C85" s="24"/>
      <c r="D85" s="24"/>
      <c r="G85" s="2">
        <v>1</v>
      </c>
      <c r="J85" s="17"/>
      <c r="K85" s="41"/>
      <c r="S85" s="9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  <c r="NN85" s="11"/>
      <c r="NO85" s="11"/>
      <c r="NP85" s="11"/>
      <c r="NQ85" s="11"/>
      <c r="NR85" s="11"/>
      <c r="NS85" s="11"/>
      <c r="NT85" s="11"/>
      <c r="NU85" s="11"/>
      <c r="NV85" s="11"/>
      <c r="NW85" s="11"/>
      <c r="NX85" s="11"/>
      <c r="NY85" s="11"/>
      <c r="NZ85" s="11"/>
      <c r="OA85" s="11"/>
      <c r="OB85" s="11"/>
      <c r="OC85" s="11"/>
      <c r="OD85" s="11"/>
      <c r="OE85" s="11"/>
      <c r="OF85" s="11"/>
      <c r="OG85" s="11"/>
      <c r="OH85" s="11"/>
      <c r="OI85" s="11"/>
      <c r="OJ85" s="11"/>
      <c r="OK85" s="11"/>
      <c r="OL85" s="11"/>
      <c r="OM85" s="11"/>
      <c r="ON85" s="11"/>
      <c r="OO85" s="11"/>
      <c r="OP85" s="11"/>
      <c r="OQ85" s="11"/>
      <c r="OR85" s="11"/>
      <c r="OS85" s="11"/>
      <c r="OT85" s="11"/>
      <c r="OU85" s="11"/>
      <c r="OV85" s="11"/>
      <c r="OW85" s="11"/>
      <c r="OX85" s="11"/>
      <c r="OY85" s="11"/>
      <c r="OZ85" s="11"/>
      <c r="PA85" s="11"/>
      <c r="PB85" s="11"/>
      <c r="PC85" s="11"/>
      <c r="PD85" s="11"/>
      <c r="PE85" s="11"/>
      <c r="PF85" s="11"/>
      <c r="PG85" s="11"/>
      <c r="PH85" s="11"/>
      <c r="PI85" s="11"/>
      <c r="PJ85" s="11"/>
      <c r="PK85" s="11"/>
      <c r="PL85" s="11"/>
      <c r="PM85" s="11"/>
      <c r="PN85" s="11"/>
      <c r="PO85" s="11"/>
      <c r="PP85" s="11"/>
      <c r="PQ85" s="11"/>
      <c r="PR85" s="11"/>
      <c r="PS85" s="11"/>
      <c r="PT85" s="11"/>
      <c r="PU85" s="11"/>
      <c r="PV85" s="11"/>
      <c r="PW85" s="11"/>
      <c r="PX85" s="11"/>
      <c r="PY85" s="11"/>
      <c r="PZ85" s="11"/>
      <c r="QA85" s="11"/>
      <c r="QB85" s="11"/>
      <c r="QC85" s="11"/>
      <c r="QD85" s="11"/>
      <c r="QE85" s="11"/>
      <c r="QF85" s="11"/>
      <c r="QG85" s="11"/>
      <c r="QH85" s="11"/>
      <c r="QI85" s="11"/>
      <c r="QJ85" s="11"/>
      <c r="QK85" s="11"/>
      <c r="QL85" s="11"/>
      <c r="QM85" s="11"/>
      <c r="QN85" s="11"/>
      <c r="QO85" s="11"/>
      <c r="QP85" s="11"/>
      <c r="QQ85" s="11"/>
      <c r="QR85" s="11"/>
      <c r="QS85" s="11"/>
      <c r="QT85" s="11"/>
      <c r="QU85" s="11"/>
      <c r="QV85" s="11"/>
      <c r="QW85" s="11"/>
      <c r="QX85" s="11"/>
      <c r="QY85" s="11"/>
      <c r="QZ85" s="11"/>
      <c r="RA85" s="11"/>
      <c r="RB85" s="11"/>
      <c r="RC85" s="11"/>
      <c r="RD85" s="11"/>
      <c r="RE85" s="11"/>
      <c r="RF85" s="11"/>
      <c r="RG85" s="11"/>
      <c r="RH85" s="11"/>
      <c r="RI85" s="11"/>
      <c r="RJ85" s="11"/>
      <c r="RK85" s="11"/>
      <c r="RL85" s="11"/>
      <c r="RM85" s="11"/>
      <c r="RN85" s="11"/>
      <c r="RO85" s="11"/>
      <c r="RP85" s="11"/>
      <c r="RQ85" s="11"/>
      <c r="RR85" s="11"/>
      <c r="RS85" s="11"/>
      <c r="RT85" s="11"/>
      <c r="RU85" s="11"/>
      <c r="RV85" s="11"/>
      <c r="RW85" s="11"/>
      <c r="RX85" s="11"/>
      <c r="RY85" s="11"/>
      <c r="RZ85" s="11"/>
      <c r="SA85" s="11"/>
      <c r="SB85" s="11"/>
      <c r="SC85" s="11"/>
      <c r="SD85" s="11"/>
      <c r="SE85" s="11"/>
      <c r="SF85" s="11"/>
      <c r="SG85" s="11"/>
      <c r="SH85" s="11"/>
      <c r="SI85" s="11"/>
      <c r="SJ85" s="11"/>
      <c r="SK85" s="11"/>
      <c r="SL85" s="11"/>
      <c r="SM85" s="11"/>
      <c r="SN85" s="11"/>
      <c r="SO85" s="11"/>
      <c r="SP85" s="11"/>
      <c r="SQ85" s="11"/>
      <c r="SR85" s="11"/>
      <c r="SS85" s="11"/>
      <c r="ST85" s="11"/>
      <c r="SU85" s="11"/>
      <c r="SV85" s="11"/>
      <c r="SW85" s="11"/>
      <c r="SX85" s="11"/>
      <c r="SY85" s="11"/>
      <c r="SZ85" s="11"/>
      <c r="TA85" s="11"/>
      <c r="TB85" s="11"/>
      <c r="TC85" s="11"/>
      <c r="TD85" s="11"/>
      <c r="TE85" s="11"/>
      <c r="TF85" s="11"/>
      <c r="TG85" s="11"/>
      <c r="TH85" s="11"/>
      <c r="TI85" s="11"/>
      <c r="TJ85" s="11"/>
      <c r="TK85" s="11"/>
      <c r="TL85" s="11"/>
      <c r="TM85" s="11"/>
      <c r="TN85" s="11"/>
      <c r="TO85" s="11"/>
      <c r="TP85" s="11"/>
      <c r="TQ85" s="11"/>
      <c r="TR85" s="11"/>
      <c r="TS85" s="11"/>
      <c r="TT85" s="11"/>
      <c r="TU85" s="11"/>
      <c r="TV85" s="11"/>
      <c r="TW85" s="11"/>
      <c r="TX85" s="11"/>
      <c r="TY85" s="11"/>
      <c r="TZ85" s="11"/>
      <c r="UA85" s="11"/>
      <c r="UB85" s="11"/>
      <c r="UC85" s="11"/>
      <c r="UD85" s="11"/>
      <c r="UE85" s="11"/>
      <c r="UF85" s="11"/>
      <c r="UG85" s="11"/>
      <c r="UH85" s="11"/>
      <c r="UI85" s="11"/>
      <c r="UJ85" s="11"/>
      <c r="UK85" s="11"/>
      <c r="UL85" s="11"/>
      <c r="UM85" s="11"/>
      <c r="UN85" s="11"/>
      <c r="UO85" s="11"/>
      <c r="UP85" s="11"/>
      <c r="UQ85" s="11"/>
      <c r="UR85" s="11"/>
      <c r="US85" s="11"/>
      <c r="UT85" s="11"/>
      <c r="UU85" s="11"/>
      <c r="UV85" s="11"/>
      <c r="UW85" s="11"/>
      <c r="UX85" s="11"/>
      <c r="UY85" s="11"/>
      <c r="UZ85" s="11"/>
      <c r="VA85" s="11"/>
      <c r="VB85" s="11"/>
      <c r="VC85" s="11"/>
      <c r="VD85" s="11"/>
      <c r="VE85" s="11"/>
      <c r="VF85" s="11"/>
      <c r="VG85" s="11"/>
      <c r="VH85" s="11"/>
      <c r="VI85" s="11"/>
      <c r="VJ85" s="11"/>
      <c r="VK85" s="11"/>
      <c r="VL85" s="11"/>
      <c r="VM85" s="11"/>
      <c r="VN85" s="11"/>
      <c r="VO85" s="11"/>
      <c r="VP85" s="11"/>
      <c r="VQ85" s="11"/>
      <c r="VR85" s="11"/>
      <c r="VS85" s="11"/>
      <c r="VT85" s="11"/>
      <c r="VU85" s="11"/>
      <c r="VV85" s="11"/>
      <c r="VW85" s="11"/>
      <c r="VX85" s="11"/>
      <c r="VY85" s="11"/>
      <c r="VZ85" s="11"/>
      <c r="WA85" s="11"/>
      <c r="WB85" s="11"/>
      <c r="WC85" s="11"/>
      <c r="WD85" s="11"/>
      <c r="WE85" s="11"/>
      <c r="WF85" s="11"/>
      <c r="WG85" s="11"/>
      <c r="WH85" s="11"/>
      <c r="WI85" s="11"/>
      <c r="WJ85" s="11"/>
      <c r="WK85" s="11"/>
      <c r="WL85" s="11"/>
      <c r="WM85" s="11"/>
      <c r="WN85" s="11"/>
      <c r="WO85" s="11"/>
      <c r="WP85" s="11"/>
      <c r="WQ85" s="11"/>
      <c r="WR85" s="11"/>
      <c r="WS85" s="11"/>
      <c r="WT85" s="11"/>
      <c r="WU85" s="11"/>
      <c r="WV85" s="11"/>
      <c r="WW85" s="11"/>
      <c r="WX85" s="11"/>
      <c r="WY85" s="11"/>
      <c r="WZ85" s="11"/>
      <c r="XA85" s="11"/>
      <c r="XB85" s="11"/>
      <c r="XC85" s="11"/>
      <c r="XD85" s="11"/>
      <c r="XE85" s="11"/>
      <c r="XF85" s="11"/>
      <c r="XG85" s="11"/>
      <c r="XH85" s="11"/>
      <c r="XI85" s="11"/>
      <c r="XJ85" s="11"/>
      <c r="XK85" s="11"/>
      <c r="XL85" s="11"/>
      <c r="XM85" s="11"/>
      <c r="XN85" s="11"/>
      <c r="XO85" s="11"/>
      <c r="XP85" s="11"/>
      <c r="XQ85" s="11"/>
      <c r="XR85" s="11"/>
      <c r="XS85" s="11"/>
      <c r="XT85" s="11"/>
      <c r="XU85" s="11"/>
      <c r="XV85" s="11"/>
      <c r="XW85" s="11"/>
      <c r="XX85" s="11"/>
      <c r="XY85" s="11"/>
      <c r="XZ85" s="11"/>
      <c r="YA85" s="11"/>
      <c r="YB85" s="11"/>
      <c r="YC85" s="11"/>
      <c r="YD85" s="11"/>
      <c r="YE85" s="11"/>
      <c r="YF85" s="11"/>
      <c r="YG85" s="11"/>
      <c r="YH85" s="11"/>
      <c r="YI85" s="11"/>
      <c r="YJ85" s="11"/>
      <c r="YK85" s="11"/>
      <c r="YL85" s="11"/>
      <c r="YM85" s="11"/>
      <c r="YN85" s="11"/>
      <c r="YO85" s="11"/>
      <c r="YP85" s="11"/>
      <c r="YQ85" s="11"/>
      <c r="YR85" s="11"/>
      <c r="YS85" s="11"/>
      <c r="YT85" s="11"/>
      <c r="YU85" s="11"/>
      <c r="YV85" s="11"/>
      <c r="YW85" s="11"/>
      <c r="YX85" s="11"/>
      <c r="YY85" s="11"/>
      <c r="YZ85" s="11"/>
      <c r="ZA85" s="11"/>
      <c r="ZB85" s="11"/>
      <c r="ZC85" s="11"/>
      <c r="ZD85" s="11"/>
      <c r="ZE85" s="11"/>
      <c r="ZF85" s="11"/>
      <c r="ZG85" s="11"/>
      <c r="ZH85" s="11"/>
      <c r="ZI85" s="11"/>
      <c r="ZJ85" s="11"/>
      <c r="ZK85" s="11"/>
      <c r="ZL85" s="11"/>
      <c r="ZM85" s="11"/>
      <c r="ZN85" s="11"/>
      <c r="ZO85" s="11"/>
      <c r="ZP85" s="11"/>
      <c r="ZQ85" s="11"/>
      <c r="ZR85" s="11"/>
      <c r="ZS85" s="11"/>
      <c r="ZT85" s="11"/>
      <c r="ZU85" s="11"/>
      <c r="ZV85" s="11"/>
      <c r="ZW85" s="11"/>
      <c r="ZX85" s="11"/>
      <c r="ZY85" s="11"/>
      <c r="ZZ85" s="11"/>
      <c r="AAA85" s="11"/>
      <c r="AAB85" s="11"/>
      <c r="AAC85" s="11"/>
      <c r="AAD85" s="11"/>
      <c r="AAE85" s="11"/>
      <c r="AAF85" s="11"/>
      <c r="AAG85" s="11"/>
      <c r="AAH85" s="11"/>
      <c r="AAI85" s="11"/>
      <c r="AAJ85" s="11"/>
      <c r="AAK85" s="11"/>
      <c r="AAL85" s="11"/>
      <c r="AAM85" s="11"/>
      <c r="AAN85" s="11"/>
      <c r="AAO85" s="11"/>
      <c r="AAP85" s="11"/>
      <c r="AAQ85" s="11"/>
      <c r="AAR85" s="11"/>
      <c r="AAS85" s="11"/>
      <c r="AAT85" s="11"/>
      <c r="AAU85" s="11"/>
      <c r="AAV85" s="11"/>
      <c r="AAW85" s="11"/>
      <c r="AAX85" s="11"/>
      <c r="AAY85" s="11"/>
      <c r="AAZ85" s="11"/>
      <c r="ABA85" s="11"/>
      <c r="ABB85" s="11"/>
      <c r="ABC85" s="11"/>
      <c r="ABD85" s="11"/>
      <c r="ABE85" s="11"/>
      <c r="ABF85" s="11"/>
      <c r="ABG85" s="11"/>
      <c r="ABH85" s="11"/>
      <c r="ABI85" s="11"/>
      <c r="ABJ85" s="11"/>
      <c r="ABK85" s="11"/>
      <c r="ABL85" s="11"/>
      <c r="ABM85" s="11"/>
      <c r="ABN85" s="11"/>
      <c r="ABO85" s="11"/>
      <c r="ABP85" s="11"/>
      <c r="ABQ85" s="11"/>
      <c r="ABR85" s="11"/>
      <c r="ABS85" s="11"/>
      <c r="ABT85" s="11"/>
      <c r="ABU85" s="11"/>
      <c r="ABV85" s="11"/>
      <c r="ABW85" s="11"/>
      <c r="ABX85" s="11"/>
      <c r="ABY85" s="11"/>
      <c r="ABZ85" s="11"/>
      <c r="ACA85" s="11"/>
      <c r="ACB85" s="11"/>
      <c r="ACC85" s="11"/>
      <c r="ACD85" s="11"/>
      <c r="ACE85" s="11"/>
      <c r="ACF85" s="11"/>
      <c r="ACG85" s="11"/>
      <c r="ACH85" s="11"/>
      <c r="ACI85" s="11"/>
      <c r="ACJ85" s="11"/>
      <c r="ACK85" s="11"/>
      <c r="ACL85" s="11"/>
      <c r="ACM85" s="11"/>
      <c r="ACN85" s="11"/>
      <c r="ACO85" s="11"/>
      <c r="ACP85" s="11"/>
      <c r="ACQ85" s="11"/>
      <c r="ACR85" s="11"/>
      <c r="ACS85" s="11"/>
      <c r="ACT85" s="11"/>
      <c r="ACU85" s="11"/>
      <c r="ACV85" s="11"/>
      <c r="ACW85" s="11"/>
      <c r="ACX85" s="11"/>
      <c r="ACY85" s="11"/>
      <c r="ACZ85" s="11"/>
      <c r="ADA85" s="11"/>
      <c r="ADB85" s="11"/>
      <c r="ADC85" s="11"/>
      <c r="ADD85" s="11"/>
      <c r="ADE85" s="11"/>
      <c r="ADF85" s="11"/>
      <c r="ADG85" s="11"/>
      <c r="ADH85" s="11"/>
      <c r="ADI85" s="11"/>
      <c r="ADJ85" s="11"/>
      <c r="ADK85" s="11"/>
      <c r="ADL85" s="11"/>
      <c r="ADM85" s="11"/>
      <c r="ADN85" s="11"/>
      <c r="ADO85" s="11"/>
      <c r="ADP85" s="11"/>
      <c r="ADQ85" s="11"/>
      <c r="ADR85" s="11"/>
      <c r="ADS85" s="11"/>
      <c r="ADT85" s="11"/>
      <c r="ADU85" s="11"/>
      <c r="ADV85" s="11"/>
      <c r="ADW85" s="11"/>
      <c r="ADX85" s="11"/>
      <c r="ADY85" s="11"/>
      <c r="ADZ85" s="11"/>
      <c r="AEA85" s="11"/>
      <c r="AEB85" s="11"/>
      <c r="AEC85" s="11"/>
      <c r="AED85" s="11"/>
      <c r="AEE85" s="11"/>
      <c r="AEF85" s="11"/>
      <c r="AEG85" s="11"/>
      <c r="AEH85" s="11"/>
      <c r="AEI85" s="11"/>
      <c r="AEJ85" s="11"/>
      <c r="AEK85" s="11"/>
      <c r="AEL85" s="11"/>
      <c r="AEM85" s="11"/>
      <c r="AEN85" s="11"/>
      <c r="AEO85" s="11"/>
      <c r="AEP85" s="11"/>
      <c r="AEQ85" s="11"/>
      <c r="AER85" s="11"/>
      <c r="AES85" s="11"/>
      <c r="AET85" s="11"/>
      <c r="AEU85" s="11"/>
      <c r="AEV85" s="11"/>
      <c r="AEW85" s="11"/>
      <c r="AEX85" s="11"/>
      <c r="AEY85" s="11"/>
      <c r="AEZ85" s="11"/>
      <c r="AFA85" s="11"/>
      <c r="AFB85" s="11"/>
      <c r="AFC85" s="11"/>
      <c r="AFD85" s="11"/>
      <c r="AFE85" s="11"/>
      <c r="AFF85" s="11"/>
      <c r="AFG85" s="11"/>
      <c r="AFH85" s="11"/>
      <c r="AFI85" s="11"/>
      <c r="AFJ85" s="11"/>
      <c r="AFK85" s="11"/>
      <c r="AFL85" s="11"/>
      <c r="AFM85" s="11"/>
      <c r="AFN85" s="11"/>
      <c r="AFO85" s="11"/>
      <c r="AFP85" s="11"/>
      <c r="AFQ85" s="11"/>
      <c r="AFR85" s="11"/>
      <c r="AFS85" s="11"/>
      <c r="AFT85" s="11"/>
      <c r="AFU85" s="11"/>
      <c r="AFV85" s="11"/>
      <c r="AFW85" s="11"/>
      <c r="AFX85" s="11"/>
      <c r="AFY85" s="11"/>
      <c r="AFZ85" s="11"/>
      <c r="AGA85" s="11"/>
      <c r="AGB85" s="11"/>
      <c r="AGC85" s="11"/>
      <c r="AGD85" s="11"/>
      <c r="AGE85" s="11"/>
      <c r="AGF85" s="11"/>
      <c r="AGG85" s="11"/>
      <c r="AGH85" s="11"/>
      <c r="AGI85" s="11"/>
      <c r="AGJ85" s="11"/>
      <c r="AGK85" s="11"/>
      <c r="AGL85" s="11"/>
      <c r="AGM85" s="11"/>
      <c r="AGN85" s="11"/>
      <c r="AGO85" s="11"/>
      <c r="AGP85" s="11"/>
      <c r="AGQ85" s="11"/>
      <c r="AGR85" s="11"/>
      <c r="AGS85" s="11"/>
      <c r="AGT85" s="11"/>
      <c r="AGU85" s="11"/>
      <c r="AGV85" s="11"/>
      <c r="AGW85" s="11"/>
      <c r="AGX85" s="11"/>
      <c r="AGY85" s="11"/>
      <c r="AGZ85" s="11"/>
      <c r="AHA85" s="11"/>
      <c r="AHB85" s="11"/>
      <c r="AHC85" s="11"/>
      <c r="AHD85" s="11"/>
      <c r="AHE85" s="11"/>
      <c r="AHF85" s="11"/>
      <c r="AHG85" s="11"/>
      <c r="AHH85" s="11"/>
      <c r="AHI85" s="11"/>
      <c r="AHJ85" s="11"/>
      <c r="AHK85" s="11"/>
      <c r="AHL85" s="11"/>
      <c r="AHM85" s="11"/>
      <c r="AHN85" s="11"/>
      <c r="AHO85" s="11"/>
      <c r="AHP85" s="11"/>
      <c r="AHQ85" s="11"/>
      <c r="AHR85" s="11"/>
      <c r="AHS85" s="11"/>
      <c r="AHT85" s="11"/>
      <c r="AHU85" s="11"/>
      <c r="AHV85" s="11"/>
      <c r="AHW85" s="11"/>
      <c r="AHX85" s="11"/>
      <c r="AHY85" s="11"/>
      <c r="AHZ85" s="11"/>
      <c r="AIA85" s="11"/>
      <c r="AIB85" s="11"/>
      <c r="AIC85" s="11"/>
      <c r="AID85" s="11"/>
      <c r="AIE85" s="11"/>
      <c r="AIF85" s="11"/>
      <c r="AIG85" s="11"/>
      <c r="AIH85" s="11"/>
      <c r="AII85" s="11"/>
      <c r="AIJ85" s="11"/>
      <c r="AIK85" s="11"/>
      <c r="AIL85" s="11"/>
      <c r="AIM85" s="11"/>
      <c r="AIN85" s="11"/>
      <c r="AIO85" s="11"/>
      <c r="AIP85" s="11"/>
      <c r="AIQ85" s="11"/>
      <c r="AIR85" s="11"/>
      <c r="AIS85" s="11"/>
      <c r="AIT85" s="11"/>
      <c r="AIU85" s="11"/>
      <c r="AIV85" s="11"/>
      <c r="AIW85" s="11"/>
      <c r="AIX85" s="11"/>
      <c r="AIY85" s="11"/>
      <c r="AIZ85" s="11"/>
      <c r="AJA85" s="11"/>
      <c r="AJB85" s="11"/>
      <c r="AJC85" s="11"/>
      <c r="AJD85" s="11"/>
      <c r="AJE85" s="11"/>
      <c r="AJF85" s="11"/>
      <c r="AJG85" s="11"/>
      <c r="AJH85" s="11"/>
      <c r="AJI85" s="11"/>
      <c r="AJJ85" s="11"/>
      <c r="AJK85" s="11"/>
      <c r="AJL85" s="11"/>
      <c r="AJM85" s="11"/>
      <c r="AJN85" s="11"/>
      <c r="AJO85" s="11"/>
      <c r="AJP85" s="11"/>
      <c r="AJQ85" s="11"/>
      <c r="AJR85" s="11"/>
      <c r="AJS85" s="11"/>
      <c r="AJT85" s="11"/>
      <c r="AJU85" s="11"/>
      <c r="AJV85" s="11"/>
      <c r="AJW85" s="11"/>
      <c r="AJX85" s="11"/>
      <c r="AJY85" s="11"/>
      <c r="AJZ85" s="11"/>
      <c r="AKA85" s="11"/>
      <c r="AKB85" s="11"/>
      <c r="AKC85" s="11"/>
      <c r="AKD85" s="11"/>
      <c r="AKE85" s="11"/>
      <c r="AKF85" s="11"/>
      <c r="AKG85" s="11"/>
      <c r="AKH85" s="11"/>
      <c r="AKI85" s="11"/>
      <c r="AKJ85" s="11"/>
      <c r="AKK85" s="11"/>
      <c r="AKL85" s="11"/>
      <c r="AKM85" s="11"/>
      <c r="AKN85" s="11"/>
      <c r="AKO85" s="11"/>
      <c r="AKP85" s="11"/>
      <c r="AKQ85" s="11"/>
      <c r="AKR85" s="11"/>
      <c r="AKS85" s="11"/>
      <c r="AKT85" s="11"/>
      <c r="AKU85" s="11"/>
      <c r="AKV85" s="11"/>
      <c r="AKW85" s="11"/>
      <c r="AKX85" s="11"/>
      <c r="AKY85" s="11"/>
      <c r="AKZ85" s="11"/>
      <c r="ALA85" s="11"/>
      <c r="ALB85" s="11"/>
      <c r="ALC85" s="11"/>
      <c r="ALD85" s="11"/>
      <c r="ALE85" s="11"/>
      <c r="ALF85" s="11"/>
      <c r="ALG85" s="11"/>
      <c r="ALH85" s="11"/>
      <c r="ALI85" s="11"/>
      <c r="ALJ85" s="11"/>
      <c r="ALK85" s="11"/>
      <c r="ALL85" s="11"/>
      <c r="ALM85" s="11"/>
      <c r="ALN85" s="11"/>
      <c r="ALO85" s="11"/>
      <c r="ALP85" s="11"/>
      <c r="ALQ85" s="11"/>
      <c r="ALR85" s="11"/>
      <c r="ALS85" s="11"/>
      <c r="ALT85" s="11"/>
      <c r="ALU85" s="11"/>
      <c r="ALV85" s="11"/>
      <c r="ALW85" s="11"/>
      <c r="ALX85" s="11"/>
      <c r="ALY85" s="11"/>
    </row>
    <row r="86" spans="1:1013" x14ac:dyDescent="0.2">
      <c r="A86" t="s">
        <v>132</v>
      </c>
      <c r="B86" s="7" t="s">
        <v>330</v>
      </c>
      <c r="C86" s="24"/>
      <c r="D86" s="24"/>
      <c r="J86" s="17"/>
      <c r="K86" s="41"/>
      <c r="O86" s="2">
        <v>3</v>
      </c>
      <c r="S86" s="9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/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/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/>
      <c r="AHU86" s="11"/>
      <c r="AHV86" s="11"/>
      <c r="AHW86" s="11"/>
      <c r="AHX86" s="11"/>
      <c r="AHY86" s="11"/>
      <c r="AHZ86" s="11"/>
      <c r="AIA86" s="11"/>
      <c r="AIB86" s="11"/>
      <c r="AIC86" s="11"/>
      <c r="AID86" s="11"/>
      <c r="AIE86" s="11"/>
      <c r="AIF86" s="11"/>
      <c r="AIG86" s="11"/>
      <c r="AIH86" s="11"/>
      <c r="AII86" s="11"/>
      <c r="AIJ86" s="11"/>
      <c r="AIK86" s="11"/>
      <c r="AIL86" s="11"/>
      <c r="AIM86" s="11"/>
      <c r="AIN86" s="11"/>
      <c r="AIO86" s="11"/>
      <c r="AIP86" s="11"/>
      <c r="AIQ86" s="11"/>
      <c r="AIR86" s="11"/>
      <c r="AIS86" s="11"/>
      <c r="AIT86" s="11"/>
      <c r="AIU86" s="11"/>
      <c r="AIV86" s="11"/>
      <c r="AIW86" s="11"/>
      <c r="AIX86" s="11"/>
      <c r="AIY86" s="11"/>
      <c r="AIZ86" s="11"/>
      <c r="AJA86" s="11"/>
      <c r="AJB86" s="11"/>
      <c r="AJC86" s="11"/>
      <c r="AJD86" s="11"/>
      <c r="AJE86" s="11"/>
      <c r="AJF86" s="11"/>
      <c r="AJG86" s="11"/>
      <c r="AJH86" s="11"/>
      <c r="AJI86" s="11"/>
      <c r="AJJ86" s="11"/>
      <c r="AJK86" s="11"/>
      <c r="AJL86" s="11"/>
      <c r="AJM86" s="11"/>
      <c r="AJN86" s="11"/>
      <c r="AJO86" s="11"/>
      <c r="AJP86" s="11"/>
      <c r="AJQ86" s="11"/>
      <c r="AJR86" s="11"/>
      <c r="AJS86" s="11"/>
      <c r="AJT86" s="11"/>
      <c r="AJU86" s="11"/>
      <c r="AJV86" s="11"/>
      <c r="AJW86" s="11"/>
      <c r="AJX86" s="11"/>
      <c r="AJY86" s="11"/>
      <c r="AJZ86" s="11"/>
      <c r="AKA86" s="11"/>
      <c r="AKB86" s="11"/>
      <c r="AKC86" s="11"/>
      <c r="AKD86" s="11"/>
      <c r="AKE86" s="11"/>
      <c r="AKF86" s="11"/>
      <c r="AKG86" s="11"/>
      <c r="AKH86" s="11"/>
      <c r="AKI86" s="11"/>
      <c r="AKJ86" s="11"/>
      <c r="AKK86" s="11"/>
      <c r="AKL86" s="11"/>
      <c r="AKM86" s="11"/>
      <c r="AKN86" s="11"/>
      <c r="AKO86" s="11"/>
      <c r="AKP86" s="11"/>
      <c r="AKQ86" s="11"/>
      <c r="AKR86" s="11"/>
      <c r="AKS86" s="11"/>
      <c r="AKT86" s="11"/>
      <c r="AKU86" s="11"/>
      <c r="AKV86" s="11"/>
      <c r="AKW86" s="11"/>
      <c r="AKX86" s="11"/>
      <c r="AKY86" s="11"/>
      <c r="AKZ86" s="11"/>
      <c r="ALA86" s="11"/>
      <c r="ALB86" s="11"/>
      <c r="ALC86" s="11"/>
      <c r="ALD86" s="11"/>
      <c r="ALE86" s="11"/>
      <c r="ALF86" s="11"/>
      <c r="ALG86" s="11"/>
      <c r="ALH86" s="11"/>
      <c r="ALI86" s="11"/>
      <c r="ALJ86" s="11"/>
      <c r="ALK86" s="11"/>
      <c r="ALL86" s="11"/>
      <c r="ALM86" s="11"/>
      <c r="ALN86" s="11"/>
      <c r="ALO86" s="11"/>
      <c r="ALP86" s="11"/>
      <c r="ALQ86" s="11"/>
      <c r="ALR86" s="11"/>
      <c r="ALS86" s="11"/>
      <c r="ALT86" s="11"/>
      <c r="ALU86" s="11"/>
      <c r="ALV86" s="11"/>
      <c r="ALW86" s="11"/>
      <c r="ALX86" s="11"/>
      <c r="ALY86" s="11"/>
    </row>
    <row r="87" spans="1:1013" x14ac:dyDescent="0.2">
      <c r="A87" t="s">
        <v>668</v>
      </c>
      <c r="B87" s="39" t="s">
        <v>1186</v>
      </c>
      <c r="C87" s="24"/>
      <c r="D87" s="24"/>
      <c r="J87" s="17"/>
      <c r="K87" s="17"/>
      <c r="P87" s="2">
        <v>5</v>
      </c>
      <c r="S87" s="2">
        <v>6</v>
      </c>
    </row>
    <row r="88" spans="1:1013" x14ac:dyDescent="0.2">
      <c r="A88" t="s">
        <v>183</v>
      </c>
      <c r="B88" s="39" t="s">
        <v>345</v>
      </c>
      <c r="C88" s="24"/>
      <c r="D88" s="24"/>
      <c r="H88" s="2">
        <v>1</v>
      </c>
      <c r="J88" s="17"/>
      <c r="K88" s="17"/>
      <c r="L88" s="2">
        <v>2</v>
      </c>
      <c r="P88" s="2">
        <v>3</v>
      </c>
      <c r="S88" s="2">
        <v>1</v>
      </c>
    </row>
    <row r="89" spans="1:1013" x14ac:dyDescent="0.2">
      <c r="A89" t="s">
        <v>252</v>
      </c>
      <c r="B89" s="39" t="s">
        <v>528</v>
      </c>
      <c r="C89" s="24"/>
      <c r="D89" s="24"/>
      <c r="J89" s="17"/>
      <c r="K89" s="17"/>
      <c r="P89" s="2">
        <v>1</v>
      </c>
    </row>
    <row r="90" spans="1:1013" x14ac:dyDescent="0.2">
      <c r="A90" t="s">
        <v>129</v>
      </c>
      <c r="B90" s="7" t="s">
        <v>344</v>
      </c>
      <c r="C90" s="24"/>
      <c r="D90" s="24"/>
      <c r="G90" s="2">
        <v>1</v>
      </c>
      <c r="J90" s="17"/>
      <c r="K90" s="17"/>
      <c r="L90" s="2">
        <v>1</v>
      </c>
      <c r="O90" s="2">
        <v>1</v>
      </c>
      <c r="P90" s="2">
        <v>5</v>
      </c>
      <c r="S90" s="2">
        <v>6</v>
      </c>
    </row>
    <row r="91" spans="1:1013" x14ac:dyDescent="0.2">
      <c r="A91" t="s">
        <v>1341</v>
      </c>
      <c r="B91" s="7" t="s">
        <v>1352</v>
      </c>
      <c r="C91" s="24"/>
      <c r="D91" s="24"/>
      <c r="J91" s="17"/>
      <c r="K91" s="17"/>
      <c r="S91" s="2">
        <v>1</v>
      </c>
    </row>
    <row r="92" spans="1:1013" x14ac:dyDescent="0.2">
      <c r="A92" t="s">
        <v>1342</v>
      </c>
      <c r="B92" s="7" t="s">
        <v>1353</v>
      </c>
      <c r="C92" s="24"/>
      <c r="D92" s="24"/>
      <c r="J92" s="17"/>
      <c r="K92" s="17"/>
      <c r="S92" s="2">
        <v>1</v>
      </c>
    </row>
    <row r="93" spans="1:1013" x14ac:dyDescent="0.2">
      <c r="A93" t="s">
        <v>742</v>
      </c>
      <c r="B93" s="7" t="s">
        <v>780</v>
      </c>
      <c r="C93" s="24"/>
      <c r="D93" s="24"/>
      <c r="J93" s="17"/>
      <c r="K93" s="17"/>
      <c r="S93" s="2">
        <v>2</v>
      </c>
    </row>
    <row r="94" spans="1:1013" x14ac:dyDescent="0.2">
      <c r="A94" t="s">
        <v>397</v>
      </c>
      <c r="B94" s="7" t="s">
        <v>379</v>
      </c>
      <c r="C94" s="24"/>
      <c r="D94" s="24"/>
      <c r="J94" s="17"/>
      <c r="K94" s="17"/>
      <c r="P94" s="2">
        <v>1</v>
      </c>
    </row>
    <row r="95" spans="1:1013" x14ac:dyDescent="0.2">
      <c r="A95" t="s">
        <v>744</v>
      </c>
      <c r="B95" s="7" t="s">
        <v>779</v>
      </c>
      <c r="C95" s="24"/>
      <c r="D95" s="24"/>
      <c r="J95" s="17"/>
      <c r="K95" s="17"/>
      <c r="S95" s="2">
        <v>1</v>
      </c>
    </row>
    <row r="96" spans="1:1013" x14ac:dyDescent="0.2">
      <c r="A96" t="s">
        <v>184</v>
      </c>
      <c r="B96" s="7" t="s">
        <v>424</v>
      </c>
      <c r="C96" s="24"/>
      <c r="D96" s="24"/>
      <c r="J96" s="17"/>
      <c r="K96" s="17"/>
      <c r="S96" s="2">
        <v>1</v>
      </c>
    </row>
    <row r="97" spans="1:19" x14ac:dyDescent="0.2">
      <c r="A97" t="s">
        <v>569</v>
      </c>
      <c r="B97" s="7" t="s">
        <v>634</v>
      </c>
      <c r="C97" s="24"/>
      <c r="D97" s="24"/>
      <c r="J97" s="17"/>
      <c r="K97" s="17"/>
      <c r="S97" s="2">
        <v>2</v>
      </c>
    </row>
    <row r="98" spans="1:19" x14ac:dyDescent="0.2">
      <c r="A98" t="s">
        <v>185</v>
      </c>
      <c r="B98" s="39" t="s">
        <v>380</v>
      </c>
      <c r="C98" s="24"/>
      <c r="D98" s="24"/>
      <c r="J98" s="17"/>
      <c r="K98" s="17"/>
      <c r="L98" s="2">
        <v>1</v>
      </c>
      <c r="P98" s="2">
        <v>2</v>
      </c>
    </row>
    <row r="99" spans="1:19" x14ac:dyDescent="0.2">
      <c r="A99" t="s">
        <v>834</v>
      </c>
      <c r="B99" s="7" t="s">
        <v>914</v>
      </c>
      <c r="C99" s="24"/>
      <c r="D99" s="24"/>
      <c r="J99" s="17"/>
      <c r="K99" s="17"/>
      <c r="L99" s="2">
        <v>1</v>
      </c>
      <c r="P99" s="2">
        <v>6</v>
      </c>
    </row>
    <row r="100" spans="1:19" x14ac:dyDescent="0.2">
      <c r="A100" t="s">
        <v>714</v>
      </c>
      <c r="B100" s="7" t="s">
        <v>721</v>
      </c>
      <c r="C100" s="24"/>
      <c r="D100" s="24"/>
      <c r="J100" s="17"/>
      <c r="K100" s="17"/>
      <c r="S100" s="2">
        <v>2</v>
      </c>
    </row>
    <row r="101" spans="1:19" x14ac:dyDescent="0.2">
      <c r="A101" t="s">
        <v>489</v>
      </c>
      <c r="B101" s="7" t="s">
        <v>531</v>
      </c>
      <c r="C101" s="24"/>
      <c r="D101" s="24"/>
      <c r="J101" s="17"/>
      <c r="K101" s="17"/>
      <c r="S101" s="2">
        <v>2</v>
      </c>
    </row>
    <row r="102" spans="1:19" x14ac:dyDescent="0.2">
      <c r="A102" t="s">
        <v>28</v>
      </c>
      <c r="B102" s="7" t="s">
        <v>332</v>
      </c>
      <c r="C102" s="24"/>
      <c r="D102" s="24"/>
      <c r="F102" s="2">
        <v>1</v>
      </c>
      <c r="G102" s="2">
        <v>20</v>
      </c>
      <c r="H102" s="2">
        <v>13</v>
      </c>
      <c r="I102" s="2">
        <v>5</v>
      </c>
      <c r="J102" s="17"/>
      <c r="K102" s="17"/>
      <c r="L102" s="2">
        <v>4</v>
      </c>
      <c r="O102" s="2">
        <v>14</v>
      </c>
      <c r="R102" s="2">
        <v>13</v>
      </c>
    </row>
    <row r="103" spans="1:19" x14ac:dyDescent="0.2">
      <c r="A103" t="s">
        <v>570</v>
      </c>
      <c r="B103" s="7" t="s">
        <v>633</v>
      </c>
      <c r="C103" s="24"/>
      <c r="D103" s="24"/>
      <c r="J103" s="17"/>
      <c r="K103" s="17"/>
      <c r="P103" s="2">
        <v>3</v>
      </c>
      <c r="S103" s="2">
        <v>4</v>
      </c>
    </row>
    <row r="104" spans="1:19" x14ac:dyDescent="0.2">
      <c r="A104" t="s">
        <v>490</v>
      </c>
      <c r="B104" s="7" t="s">
        <v>532</v>
      </c>
      <c r="C104" s="24"/>
      <c r="D104" s="24"/>
      <c r="J104" s="17"/>
      <c r="K104" s="17"/>
      <c r="S104" s="2">
        <v>1</v>
      </c>
    </row>
    <row r="105" spans="1:19" x14ac:dyDescent="0.2">
      <c r="A105" t="s">
        <v>282</v>
      </c>
      <c r="B105" s="7" t="s">
        <v>446</v>
      </c>
      <c r="C105" s="24"/>
      <c r="D105" s="24"/>
      <c r="J105" s="17"/>
      <c r="K105" s="17"/>
      <c r="P105" s="2">
        <v>1</v>
      </c>
    </row>
    <row r="106" spans="1:19" x14ac:dyDescent="0.2">
      <c r="A106" t="s">
        <v>29</v>
      </c>
      <c r="B106" s="7" t="s">
        <v>333</v>
      </c>
      <c r="C106" s="24"/>
      <c r="D106" s="24"/>
      <c r="F106" s="2">
        <v>9</v>
      </c>
      <c r="G106" s="2">
        <v>7</v>
      </c>
      <c r="H106" s="2">
        <v>13</v>
      </c>
      <c r="I106" s="2">
        <v>10</v>
      </c>
      <c r="J106" s="17"/>
      <c r="K106" s="17"/>
      <c r="L106" s="2">
        <v>8</v>
      </c>
      <c r="O106" s="2">
        <v>9</v>
      </c>
      <c r="P106" s="2">
        <v>1</v>
      </c>
      <c r="R106" s="2">
        <v>13</v>
      </c>
      <c r="S106" s="2">
        <v>7</v>
      </c>
    </row>
    <row r="107" spans="1:19" x14ac:dyDescent="0.2">
      <c r="A107" t="s">
        <v>108</v>
      </c>
      <c r="B107" s="7" t="s">
        <v>381</v>
      </c>
      <c r="C107" s="24"/>
      <c r="D107" s="24"/>
      <c r="J107" s="17"/>
      <c r="K107" s="17"/>
      <c r="P107" s="2">
        <v>1</v>
      </c>
      <c r="R107" s="2">
        <v>1</v>
      </c>
    </row>
    <row r="108" spans="1:19" x14ac:dyDescent="0.2">
      <c r="A108" t="s">
        <v>571</v>
      </c>
      <c r="B108" s="7" t="s">
        <v>635</v>
      </c>
      <c r="C108" s="24"/>
      <c r="D108" s="24"/>
      <c r="J108" s="17"/>
      <c r="K108" s="17"/>
      <c r="P108" s="2">
        <v>1</v>
      </c>
      <c r="S108" s="2">
        <v>7</v>
      </c>
    </row>
    <row r="109" spans="1:19" x14ac:dyDescent="0.2">
      <c r="A109" t="s">
        <v>253</v>
      </c>
      <c r="B109" s="39" t="s">
        <v>377</v>
      </c>
      <c r="C109" s="24"/>
      <c r="D109" s="24"/>
      <c r="I109" s="2">
        <v>2</v>
      </c>
      <c r="J109" s="17"/>
      <c r="K109" s="17"/>
      <c r="P109" s="2">
        <v>5</v>
      </c>
    </row>
    <row r="110" spans="1:19" x14ac:dyDescent="0.2">
      <c r="A110" t="s">
        <v>186</v>
      </c>
      <c r="B110" s="39" t="s">
        <v>376</v>
      </c>
      <c r="C110" s="24"/>
      <c r="D110" s="24"/>
      <c r="H110" s="2">
        <v>2</v>
      </c>
      <c r="J110" s="17"/>
      <c r="K110" s="17"/>
      <c r="L110" s="2">
        <v>1</v>
      </c>
      <c r="P110" s="2">
        <v>6</v>
      </c>
      <c r="S110" s="2">
        <v>10</v>
      </c>
    </row>
    <row r="111" spans="1:19" x14ac:dyDescent="0.2">
      <c r="A111" t="s">
        <v>297</v>
      </c>
      <c r="B111" s="39" t="s">
        <v>519</v>
      </c>
      <c r="C111" s="24"/>
      <c r="D111" s="24"/>
      <c r="J111" s="17"/>
      <c r="K111" s="17"/>
      <c r="P111" s="2">
        <v>12</v>
      </c>
      <c r="S111" s="2">
        <v>8</v>
      </c>
    </row>
    <row r="112" spans="1:19" x14ac:dyDescent="0.2">
      <c r="A112" t="s">
        <v>187</v>
      </c>
      <c r="B112" s="39" t="s">
        <v>375</v>
      </c>
      <c r="C112" s="24"/>
      <c r="D112" s="24"/>
      <c r="F112" s="2">
        <v>1</v>
      </c>
      <c r="H112" s="2">
        <v>5</v>
      </c>
      <c r="J112" s="17"/>
      <c r="K112" s="17"/>
      <c r="P112" s="2">
        <v>5</v>
      </c>
      <c r="S112" s="2">
        <v>1</v>
      </c>
    </row>
    <row r="113" spans="1:19" x14ac:dyDescent="0.2">
      <c r="A113" t="s">
        <v>572</v>
      </c>
      <c r="B113" s="39" t="s">
        <v>623</v>
      </c>
      <c r="C113" s="24"/>
      <c r="D113" s="24"/>
      <c r="J113" s="17"/>
      <c r="K113" s="17"/>
      <c r="P113" s="2">
        <v>1</v>
      </c>
      <c r="S113" s="2">
        <v>8</v>
      </c>
    </row>
    <row r="114" spans="1:19" x14ac:dyDescent="0.2">
      <c r="A114" t="s">
        <v>410</v>
      </c>
      <c r="B114" s="39" t="s">
        <v>425</v>
      </c>
      <c r="C114" s="24"/>
      <c r="D114" s="24"/>
      <c r="J114" s="17"/>
      <c r="K114" s="17"/>
      <c r="S114" s="2">
        <v>1</v>
      </c>
    </row>
    <row r="115" spans="1:19" x14ac:dyDescent="0.2">
      <c r="A115" t="s">
        <v>254</v>
      </c>
      <c r="B115" s="39" t="s">
        <v>924</v>
      </c>
      <c r="C115" s="24"/>
      <c r="D115" s="24"/>
      <c r="H115" s="2">
        <v>1</v>
      </c>
      <c r="J115" s="17"/>
      <c r="K115" s="17"/>
      <c r="L115" s="2">
        <v>1</v>
      </c>
      <c r="S115" s="2">
        <v>3</v>
      </c>
    </row>
    <row r="116" spans="1:19" x14ac:dyDescent="0.2">
      <c r="A116" t="s">
        <v>16</v>
      </c>
      <c r="B116" s="7" t="s">
        <v>326</v>
      </c>
      <c r="C116" s="24"/>
      <c r="D116" s="24"/>
      <c r="G116" s="2">
        <v>1</v>
      </c>
      <c r="I116" s="2">
        <v>1</v>
      </c>
      <c r="J116" s="17"/>
      <c r="K116" s="17"/>
    </row>
    <row r="117" spans="1:19" x14ac:dyDescent="0.2">
      <c r="A117" t="s">
        <v>996</v>
      </c>
      <c r="B117" s="7" t="s">
        <v>1005</v>
      </c>
      <c r="C117" s="24"/>
      <c r="D117" s="24"/>
      <c r="J117" s="17"/>
      <c r="K117" s="17"/>
      <c r="O117" s="2">
        <v>1</v>
      </c>
    </row>
    <row r="118" spans="1:19" x14ac:dyDescent="0.2">
      <c r="A118" t="s">
        <v>291</v>
      </c>
      <c r="B118" s="39" t="s">
        <v>426</v>
      </c>
      <c r="C118" s="24"/>
      <c r="D118" s="24"/>
      <c r="H118" s="2">
        <v>2</v>
      </c>
      <c r="J118" s="17"/>
      <c r="K118" s="17"/>
      <c r="P118" s="2">
        <v>1</v>
      </c>
      <c r="S118" s="2">
        <v>3</v>
      </c>
    </row>
    <row r="119" spans="1:19" x14ac:dyDescent="0.2">
      <c r="A119" t="s">
        <v>157</v>
      </c>
      <c r="B119" s="39" t="s">
        <v>518</v>
      </c>
      <c r="C119" s="24"/>
      <c r="D119" s="24"/>
      <c r="H119" s="2">
        <v>3</v>
      </c>
      <c r="J119" s="17"/>
      <c r="K119" s="17"/>
      <c r="L119" s="2">
        <v>9</v>
      </c>
      <c r="P119" s="2">
        <v>11</v>
      </c>
      <c r="S119" s="2">
        <v>11</v>
      </c>
    </row>
    <row r="120" spans="1:19" x14ac:dyDescent="0.2">
      <c r="A120" t="s">
        <v>218</v>
      </c>
      <c r="B120" s="39" t="s">
        <v>445</v>
      </c>
      <c r="C120" s="24"/>
      <c r="D120" s="24"/>
      <c r="J120" s="17"/>
      <c r="K120" s="17"/>
      <c r="S120" s="2">
        <v>1</v>
      </c>
    </row>
    <row r="121" spans="1:19" x14ac:dyDescent="0.2">
      <c r="A121" t="s">
        <v>669</v>
      </c>
      <c r="B121" s="39" t="s">
        <v>681</v>
      </c>
      <c r="C121" s="24"/>
      <c r="D121" s="24"/>
      <c r="J121" s="17"/>
      <c r="K121" s="17"/>
      <c r="P121" s="2">
        <v>12</v>
      </c>
      <c r="S121" s="2">
        <v>19</v>
      </c>
    </row>
    <row r="122" spans="1:19" x14ac:dyDescent="0.2">
      <c r="A122" t="s">
        <v>188</v>
      </c>
      <c r="B122" s="7" t="s">
        <v>374</v>
      </c>
      <c r="C122" s="24"/>
      <c r="D122" s="24"/>
      <c r="I122" s="2">
        <v>1</v>
      </c>
      <c r="J122" s="17"/>
      <c r="K122" s="17"/>
      <c r="P122" s="2">
        <v>3</v>
      </c>
      <c r="S122" s="2">
        <v>3</v>
      </c>
    </row>
    <row r="123" spans="1:19" x14ac:dyDescent="0.2">
      <c r="A123" t="s">
        <v>271</v>
      </c>
      <c r="B123" s="39" t="s">
        <v>944</v>
      </c>
      <c r="C123" s="24"/>
      <c r="D123" s="24"/>
      <c r="H123" s="2">
        <v>3</v>
      </c>
      <c r="J123" s="17"/>
      <c r="K123" s="17"/>
    </row>
    <row r="124" spans="1:19" x14ac:dyDescent="0.2">
      <c r="A124" t="s">
        <v>13</v>
      </c>
      <c r="B124" s="7" t="s">
        <v>372</v>
      </c>
      <c r="C124" s="24"/>
      <c r="D124" s="24"/>
      <c r="E124" s="2">
        <v>3</v>
      </c>
      <c r="F124" s="2">
        <v>7</v>
      </c>
      <c r="G124" s="2">
        <v>6</v>
      </c>
      <c r="H124" s="2">
        <v>7</v>
      </c>
      <c r="I124" s="2">
        <v>3</v>
      </c>
      <c r="J124" s="17"/>
      <c r="K124" s="17"/>
      <c r="L124" s="2">
        <v>4</v>
      </c>
      <c r="O124" s="2">
        <v>2</v>
      </c>
      <c r="P124" s="2">
        <v>1</v>
      </c>
      <c r="R124" s="2">
        <v>6</v>
      </c>
      <c r="S124" s="2">
        <v>1</v>
      </c>
    </row>
    <row r="125" spans="1:19" x14ac:dyDescent="0.2">
      <c r="A125" t="s">
        <v>575</v>
      </c>
      <c r="B125" s="39" t="s">
        <v>759</v>
      </c>
      <c r="C125" s="24"/>
      <c r="D125" s="24"/>
      <c r="J125" s="17"/>
      <c r="K125" s="17"/>
      <c r="P125" s="2">
        <v>1</v>
      </c>
      <c r="S125" s="2">
        <v>6</v>
      </c>
    </row>
    <row r="126" spans="1:19" x14ac:dyDescent="0.2">
      <c r="A126" t="s">
        <v>576</v>
      </c>
      <c r="B126" s="39" t="s">
        <v>638</v>
      </c>
      <c r="C126" s="24"/>
      <c r="D126" s="24"/>
      <c r="J126" s="17"/>
      <c r="K126" s="17"/>
      <c r="S126" s="2">
        <v>1</v>
      </c>
    </row>
    <row r="127" spans="1:19" x14ac:dyDescent="0.2">
      <c r="A127" t="s">
        <v>190</v>
      </c>
      <c r="B127" s="39" t="s">
        <v>371</v>
      </c>
      <c r="C127" s="24"/>
      <c r="D127" s="24"/>
      <c r="F127" s="2">
        <v>2</v>
      </c>
      <c r="H127" s="2">
        <v>6</v>
      </c>
      <c r="I127" s="2">
        <v>4</v>
      </c>
      <c r="J127" s="17"/>
      <c r="K127" s="17"/>
      <c r="L127" s="2">
        <v>9</v>
      </c>
      <c r="P127" s="2">
        <v>10</v>
      </c>
      <c r="S127" s="2">
        <v>13</v>
      </c>
    </row>
    <row r="128" spans="1:19" x14ac:dyDescent="0.2">
      <c r="A128" t="s">
        <v>577</v>
      </c>
      <c r="B128" s="39" t="s">
        <v>720</v>
      </c>
      <c r="C128" s="24"/>
      <c r="D128" s="24"/>
      <c r="J128" s="17"/>
      <c r="K128" s="17"/>
      <c r="S128" s="2">
        <v>7</v>
      </c>
    </row>
    <row r="129" spans="1:19" x14ac:dyDescent="0.2">
      <c r="A129" t="s">
        <v>158</v>
      </c>
      <c r="B129" s="7" t="s">
        <v>370</v>
      </c>
      <c r="C129" s="24"/>
      <c r="D129" s="24"/>
      <c r="H129" s="2">
        <v>11</v>
      </c>
      <c r="I129" s="2">
        <v>4</v>
      </c>
      <c r="J129" s="17"/>
      <c r="K129" s="17"/>
      <c r="L129" s="2">
        <v>1</v>
      </c>
      <c r="P129" s="2">
        <v>10</v>
      </c>
      <c r="S129" s="2">
        <v>7</v>
      </c>
    </row>
    <row r="130" spans="1:19" x14ac:dyDescent="0.2">
      <c r="A130" t="s">
        <v>159</v>
      </c>
      <c r="B130" s="7" t="s">
        <v>913</v>
      </c>
      <c r="C130" s="24"/>
      <c r="D130" s="24"/>
      <c r="J130" s="17"/>
      <c r="K130" s="17"/>
      <c r="S130" s="2">
        <v>1</v>
      </c>
    </row>
    <row r="131" spans="1:19" x14ac:dyDescent="0.2">
      <c r="A131" t="s">
        <v>256</v>
      </c>
      <c r="B131" s="39" t="s">
        <v>368</v>
      </c>
      <c r="C131" s="24"/>
      <c r="D131" s="24"/>
      <c r="H131" s="2">
        <v>1</v>
      </c>
      <c r="J131" s="17"/>
      <c r="K131" s="17"/>
      <c r="L131" s="2">
        <v>1</v>
      </c>
    </row>
    <row r="132" spans="1:19" x14ac:dyDescent="0.2">
      <c r="A132" t="s">
        <v>160</v>
      </c>
      <c r="B132" s="7" t="s">
        <v>367</v>
      </c>
      <c r="C132" s="24"/>
      <c r="D132" s="24"/>
      <c r="H132" s="2">
        <v>2</v>
      </c>
      <c r="J132" s="17"/>
      <c r="K132" s="17"/>
      <c r="L132" s="2">
        <v>1</v>
      </c>
      <c r="P132" s="2">
        <v>1</v>
      </c>
      <c r="S132" s="2">
        <v>4</v>
      </c>
    </row>
    <row r="133" spans="1:19" x14ac:dyDescent="0.2">
      <c r="A133" t="s">
        <v>192</v>
      </c>
      <c r="B133" s="7" t="s">
        <v>366</v>
      </c>
      <c r="C133" s="24"/>
      <c r="D133" s="24"/>
      <c r="H133" s="2">
        <v>2</v>
      </c>
      <c r="J133" s="17"/>
      <c r="K133" s="17"/>
      <c r="L133" s="2">
        <v>1</v>
      </c>
      <c r="P133" s="2">
        <v>1</v>
      </c>
    </row>
    <row r="134" spans="1:19" x14ac:dyDescent="0.2">
      <c r="A134" t="s">
        <v>219</v>
      </c>
      <c r="B134" s="7" t="s">
        <v>427</v>
      </c>
      <c r="C134" s="24"/>
      <c r="D134" s="24"/>
      <c r="E134" s="2">
        <v>6</v>
      </c>
      <c r="J134" s="17"/>
      <c r="K134" s="17"/>
      <c r="P134" s="2">
        <v>2</v>
      </c>
    </row>
    <row r="135" spans="1:19" x14ac:dyDescent="0.2">
      <c r="A135" t="s">
        <v>298</v>
      </c>
      <c r="B135" s="7" t="s">
        <v>701</v>
      </c>
      <c r="C135" s="24"/>
      <c r="D135" s="24"/>
      <c r="J135" s="17"/>
      <c r="K135" s="17"/>
      <c r="L135" s="2">
        <v>1</v>
      </c>
      <c r="P135" s="2">
        <v>4</v>
      </c>
      <c r="S135" s="2">
        <v>8</v>
      </c>
    </row>
    <row r="136" spans="1:19" x14ac:dyDescent="0.2">
      <c r="A136" t="s">
        <v>689</v>
      </c>
      <c r="B136" s="7" t="s">
        <v>702</v>
      </c>
      <c r="C136" s="24"/>
      <c r="D136" s="24"/>
      <c r="J136" s="17"/>
      <c r="K136" s="17"/>
      <c r="P136" s="2">
        <v>1</v>
      </c>
    </row>
    <row r="137" spans="1:19" x14ac:dyDescent="0.2">
      <c r="A137" t="s">
        <v>161</v>
      </c>
      <c r="B137" s="7" t="s">
        <v>365</v>
      </c>
      <c r="C137" s="24"/>
      <c r="D137" s="24"/>
      <c r="H137" s="2">
        <v>2</v>
      </c>
      <c r="J137" s="17"/>
      <c r="K137" s="17"/>
    </row>
    <row r="138" spans="1:19" x14ac:dyDescent="0.2">
      <c r="A138" t="s">
        <v>579</v>
      </c>
      <c r="B138" s="7" t="s">
        <v>675</v>
      </c>
      <c r="C138" s="24"/>
      <c r="D138" s="24"/>
      <c r="J138" s="17"/>
      <c r="K138" s="17"/>
      <c r="P138" s="2">
        <v>9</v>
      </c>
      <c r="S138" s="2">
        <v>1</v>
      </c>
    </row>
    <row r="139" spans="1:19" x14ac:dyDescent="0.2">
      <c r="A139" t="s">
        <v>797</v>
      </c>
      <c r="B139" s="7" t="s">
        <v>807</v>
      </c>
      <c r="C139" s="24"/>
      <c r="D139" s="24"/>
      <c r="J139" s="17"/>
      <c r="K139" s="17"/>
      <c r="S139" s="2">
        <v>1</v>
      </c>
    </row>
    <row r="140" spans="1:19" x14ac:dyDescent="0.2">
      <c r="A140" t="s">
        <v>267</v>
      </c>
      <c r="B140" s="7" t="s">
        <v>934</v>
      </c>
      <c r="C140" s="24"/>
      <c r="D140" s="24"/>
      <c r="F140" s="2">
        <v>2</v>
      </c>
      <c r="G140" s="2">
        <v>2</v>
      </c>
      <c r="H140" s="2">
        <v>1</v>
      </c>
      <c r="J140" s="17"/>
      <c r="K140" s="17"/>
    </row>
    <row r="141" spans="1:19" x14ac:dyDescent="0.2">
      <c r="A141" t="s">
        <v>1343</v>
      </c>
      <c r="B141" s="7" t="s">
        <v>1351</v>
      </c>
      <c r="C141" s="24"/>
      <c r="D141" s="24"/>
      <c r="J141" s="17"/>
      <c r="K141" s="17"/>
      <c r="S141" s="2">
        <v>1</v>
      </c>
    </row>
    <row r="142" spans="1:19" x14ac:dyDescent="0.2">
      <c r="A142" t="s">
        <v>257</v>
      </c>
      <c r="B142" s="7" t="s">
        <v>661</v>
      </c>
      <c r="C142" s="24"/>
      <c r="D142" s="24"/>
      <c r="J142" s="17"/>
      <c r="K142" s="17"/>
      <c r="S142" s="2">
        <v>7</v>
      </c>
    </row>
    <row r="143" spans="1:19" x14ac:dyDescent="0.2">
      <c r="A143" t="s">
        <v>24</v>
      </c>
      <c r="B143" s="7" t="s">
        <v>320</v>
      </c>
      <c r="C143" s="24"/>
      <c r="D143" s="24"/>
      <c r="E143" s="2">
        <v>9</v>
      </c>
      <c r="F143" s="2">
        <v>7</v>
      </c>
      <c r="G143" s="2">
        <v>6</v>
      </c>
      <c r="H143" s="2">
        <v>6</v>
      </c>
      <c r="I143" s="2">
        <v>5</v>
      </c>
      <c r="J143" s="17"/>
      <c r="K143" s="17"/>
      <c r="L143" s="2">
        <v>2</v>
      </c>
      <c r="O143" s="2">
        <v>5</v>
      </c>
      <c r="P143" s="2">
        <v>1</v>
      </c>
      <c r="R143" s="2">
        <v>5</v>
      </c>
      <c r="S143" s="2">
        <v>3</v>
      </c>
    </row>
    <row r="144" spans="1:19" x14ac:dyDescent="0.2">
      <c r="A144" t="s">
        <v>193</v>
      </c>
      <c r="B144" s="7" t="s">
        <v>364</v>
      </c>
      <c r="C144" s="24"/>
      <c r="D144" s="24"/>
      <c r="I144" s="2">
        <v>1</v>
      </c>
      <c r="J144" s="17"/>
      <c r="K144" s="17"/>
      <c r="L144" s="2">
        <v>1</v>
      </c>
    </row>
    <row r="145" spans="1:19" x14ac:dyDescent="0.2">
      <c r="A145" t="s">
        <v>194</v>
      </c>
      <c r="B145" s="7" t="s">
        <v>703</v>
      </c>
      <c r="C145" s="24"/>
      <c r="D145" s="24"/>
      <c r="J145" s="17"/>
      <c r="K145" s="17"/>
      <c r="L145" s="2">
        <v>1</v>
      </c>
      <c r="P145" s="2">
        <v>1</v>
      </c>
      <c r="S145" s="2">
        <v>2</v>
      </c>
    </row>
    <row r="146" spans="1:19" x14ac:dyDescent="0.2">
      <c r="A146" t="s">
        <v>307</v>
      </c>
      <c r="B146" s="39" t="s">
        <v>363</v>
      </c>
      <c r="C146" s="24"/>
      <c r="D146" s="24"/>
      <c r="E146" s="2">
        <v>1</v>
      </c>
      <c r="J146" s="17"/>
      <c r="K146" s="17"/>
    </row>
    <row r="147" spans="1:19" x14ac:dyDescent="0.2">
      <c r="A147" t="s">
        <v>258</v>
      </c>
      <c r="B147" s="39" t="s">
        <v>461</v>
      </c>
      <c r="C147" s="24"/>
      <c r="D147" s="24"/>
      <c r="H147" s="2">
        <v>1</v>
      </c>
      <c r="J147" s="17"/>
      <c r="K147" s="17"/>
      <c r="L147" s="2">
        <v>2</v>
      </c>
      <c r="P147" s="2">
        <v>1</v>
      </c>
      <c r="S147" s="2">
        <v>2</v>
      </c>
    </row>
    <row r="148" spans="1:19" x14ac:dyDescent="0.2">
      <c r="A148" t="s">
        <v>1318</v>
      </c>
      <c r="B148" s="39" t="s">
        <v>1325</v>
      </c>
      <c r="C148" s="24"/>
      <c r="D148" s="24"/>
      <c r="J148" s="17"/>
      <c r="K148" s="17"/>
      <c r="S148" s="2">
        <v>2</v>
      </c>
    </row>
    <row r="149" spans="1:19" x14ac:dyDescent="0.2">
      <c r="A149" t="s">
        <v>124</v>
      </c>
      <c r="B149" s="7" t="s">
        <v>873</v>
      </c>
      <c r="C149" s="24"/>
      <c r="D149" s="24"/>
      <c r="J149" s="17"/>
      <c r="K149" s="17"/>
      <c r="R149" s="2">
        <v>3</v>
      </c>
    </row>
    <row r="150" spans="1:19" x14ac:dyDescent="0.2">
      <c r="A150" t="s">
        <v>998</v>
      </c>
      <c r="B150" s="39" t="s">
        <v>771</v>
      </c>
      <c r="C150" s="24"/>
      <c r="D150" s="24"/>
      <c r="J150" s="17"/>
      <c r="K150" s="17"/>
      <c r="P150" s="2">
        <v>2</v>
      </c>
      <c r="S150" s="2">
        <v>10</v>
      </c>
    </row>
    <row r="151" spans="1:19" x14ac:dyDescent="0.2">
      <c r="A151" t="s">
        <v>581</v>
      </c>
      <c r="B151" s="39" t="s">
        <v>639</v>
      </c>
      <c r="C151" s="24"/>
      <c r="D151" s="24"/>
      <c r="J151" s="17"/>
      <c r="K151" s="17"/>
      <c r="P151" s="2">
        <v>1</v>
      </c>
      <c r="S151" s="2">
        <v>5</v>
      </c>
    </row>
    <row r="152" spans="1:19" x14ac:dyDescent="0.2">
      <c r="A152" t="s">
        <v>474</v>
      </c>
      <c r="B152" s="39" t="s">
        <v>537</v>
      </c>
      <c r="C152" s="24"/>
      <c r="D152" s="24"/>
      <c r="J152" s="17"/>
      <c r="K152" s="17"/>
      <c r="P152" s="2">
        <v>2</v>
      </c>
      <c r="S152" s="2">
        <v>1</v>
      </c>
    </row>
    <row r="153" spans="1:19" x14ac:dyDescent="0.2">
      <c r="A153" t="s">
        <v>299</v>
      </c>
      <c r="B153" s="39" t="s">
        <v>459</v>
      </c>
      <c r="C153" s="24"/>
      <c r="D153" s="24"/>
      <c r="H153" s="2">
        <v>5</v>
      </c>
      <c r="J153" s="17"/>
      <c r="K153" s="17"/>
      <c r="L153" s="2">
        <v>9</v>
      </c>
      <c r="P153" s="2">
        <v>16</v>
      </c>
      <c r="S153" s="2">
        <v>5</v>
      </c>
    </row>
    <row r="154" spans="1:19" x14ac:dyDescent="0.2">
      <c r="A154" t="s">
        <v>109</v>
      </c>
      <c r="B154" s="39" t="s">
        <v>362</v>
      </c>
      <c r="C154" s="24"/>
      <c r="D154" s="24"/>
      <c r="J154" s="17"/>
      <c r="K154" s="17"/>
      <c r="P154" s="2">
        <v>1</v>
      </c>
      <c r="R154" s="2">
        <v>2</v>
      </c>
      <c r="S154" s="2">
        <v>2</v>
      </c>
    </row>
    <row r="155" spans="1:19" x14ac:dyDescent="0.2">
      <c r="A155" t="s">
        <v>195</v>
      </c>
      <c r="B155" s="39" t="s">
        <v>361</v>
      </c>
      <c r="C155" s="24"/>
      <c r="D155" s="24"/>
      <c r="E155" s="2">
        <v>17</v>
      </c>
      <c r="F155" s="2">
        <v>13</v>
      </c>
      <c r="G155" s="2">
        <v>8</v>
      </c>
      <c r="H155" s="2">
        <v>19</v>
      </c>
      <c r="I155" s="2">
        <v>8</v>
      </c>
      <c r="J155" s="17"/>
      <c r="K155" s="17"/>
      <c r="L155" s="2">
        <v>17</v>
      </c>
      <c r="P155" s="2">
        <v>22</v>
      </c>
      <c r="S155" s="2">
        <v>19</v>
      </c>
    </row>
    <row r="156" spans="1:19" x14ac:dyDescent="0.2">
      <c r="A156" t="s">
        <v>196</v>
      </c>
      <c r="B156" s="7" t="s">
        <v>360</v>
      </c>
      <c r="C156" s="24"/>
      <c r="D156" s="24"/>
      <c r="I156" s="2">
        <v>2</v>
      </c>
      <c r="J156" s="17"/>
      <c r="K156" s="17"/>
      <c r="L156" s="2">
        <v>4</v>
      </c>
      <c r="P156" s="2">
        <v>1</v>
      </c>
      <c r="S156" s="2">
        <v>3</v>
      </c>
    </row>
    <row r="157" spans="1:19" x14ac:dyDescent="0.2">
      <c r="A157" t="s">
        <v>59</v>
      </c>
      <c r="B157" s="7" t="s">
        <v>60</v>
      </c>
      <c r="C157" s="24"/>
      <c r="D157" s="24"/>
      <c r="J157" s="17"/>
      <c r="K157" s="17"/>
      <c r="L157" s="2">
        <v>5</v>
      </c>
      <c r="P157" s="2">
        <v>2</v>
      </c>
      <c r="S157" s="2">
        <v>2</v>
      </c>
    </row>
    <row r="158" spans="1:19" x14ac:dyDescent="0.2">
      <c r="A158" t="s">
        <v>22</v>
      </c>
      <c r="B158" s="7" t="s">
        <v>935</v>
      </c>
      <c r="C158" s="24"/>
      <c r="D158" s="24"/>
      <c r="E158" s="2">
        <v>7</v>
      </c>
      <c r="F158" s="2">
        <v>7</v>
      </c>
      <c r="G158" s="2">
        <v>7</v>
      </c>
      <c r="H158" s="2">
        <v>12</v>
      </c>
      <c r="I158" s="2">
        <v>12</v>
      </c>
      <c r="J158" s="17"/>
      <c r="K158" s="17"/>
      <c r="L158" s="2">
        <v>11</v>
      </c>
      <c r="O158" s="2">
        <v>19</v>
      </c>
      <c r="R158" s="2">
        <v>18</v>
      </c>
    </row>
    <row r="159" spans="1:19" x14ac:dyDescent="0.2">
      <c r="A159" t="s">
        <v>498</v>
      </c>
      <c r="B159" s="7" t="s">
        <v>510</v>
      </c>
      <c r="C159" s="24"/>
      <c r="D159" s="24"/>
      <c r="J159" s="17"/>
      <c r="K159" s="17"/>
      <c r="P159" s="2">
        <v>18</v>
      </c>
      <c r="S159" s="2">
        <v>14</v>
      </c>
    </row>
    <row r="160" spans="1:19" x14ac:dyDescent="0.2">
      <c r="A160" t="s">
        <v>164</v>
      </c>
      <c r="B160" s="7" t="s">
        <v>457</v>
      </c>
      <c r="C160" s="24"/>
      <c r="D160" s="24"/>
      <c r="H160" s="2">
        <v>1</v>
      </c>
      <c r="J160" s="17"/>
      <c r="K160" s="17"/>
      <c r="O160" s="2">
        <v>1</v>
      </c>
      <c r="P160" s="2">
        <v>6</v>
      </c>
      <c r="R160" s="2">
        <v>4</v>
      </c>
      <c r="S160" s="2">
        <v>13</v>
      </c>
    </row>
    <row r="161" spans="1:19" x14ac:dyDescent="0.2">
      <c r="A161" t="s">
        <v>198</v>
      </c>
      <c r="B161" s="7" t="s">
        <v>508</v>
      </c>
      <c r="C161" s="24"/>
      <c r="D161" s="24"/>
      <c r="J161" s="17"/>
      <c r="K161" s="17"/>
      <c r="P161" s="2">
        <v>3</v>
      </c>
      <c r="S161" s="2">
        <v>3</v>
      </c>
    </row>
    <row r="162" spans="1:19" x14ac:dyDescent="0.2">
      <c r="A162" t="s">
        <v>220</v>
      </c>
      <c r="B162" s="7" t="s">
        <v>428</v>
      </c>
      <c r="C162" s="24"/>
      <c r="D162" s="24"/>
      <c r="J162" s="17"/>
      <c r="K162" s="17"/>
      <c r="P162" s="2">
        <v>1</v>
      </c>
      <c r="S162" s="2">
        <v>1</v>
      </c>
    </row>
    <row r="163" spans="1:19" x14ac:dyDescent="0.2">
      <c r="A163" t="s">
        <v>7</v>
      </c>
      <c r="B163" s="7" t="s">
        <v>335</v>
      </c>
      <c r="C163" s="24"/>
      <c r="D163" s="24"/>
      <c r="E163" s="2">
        <v>8</v>
      </c>
      <c r="F163" s="2">
        <v>11</v>
      </c>
      <c r="G163" s="2">
        <v>8</v>
      </c>
      <c r="H163" s="2">
        <v>11</v>
      </c>
      <c r="I163" s="2">
        <v>16</v>
      </c>
      <c r="J163" s="17"/>
      <c r="K163" s="17"/>
      <c r="L163" s="2">
        <v>4</v>
      </c>
      <c r="O163" s="2">
        <v>21</v>
      </c>
      <c r="R163" s="2">
        <v>18</v>
      </c>
    </row>
    <row r="164" spans="1:19" x14ac:dyDescent="0.2">
      <c r="A164" t="s">
        <v>199</v>
      </c>
      <c r="B164" s="39" t="s">
        <v>359</v>
      </c>
      <c r="C164" s="24"/>
      <c r="D164" s="24"/>
      <c r="F164" s="2">
        <v>9</v>
      </c>
      <c r="G164" s="2">
        <v>6</v>
      </c>
      <c r="H164" s="2">
        <v>6</v>
      </c>
      <c r="J164" s="17"/>
      <c r="K164" s="17"/>
      <c r="L164" s="2">
        <v>10</v>
      </c>
      <c r="P164" s="2">
        <v>8</v>
      </c>
      <c r="S164" s="2">
        <v>14</v>
      </c>
    </row>
    <row r="165" spans="1:19" x14ac:dyDescent="0.2">
      <c r="A165" t="s">
        <v>411</v>
      </c>
      <c r="B165" s="39" t="s">
        <v>429</v>
      </c>
      <c r="C165" s="24"/>
      <c r="D165" s="24"/>
      <c r="J165" s="17"/>
      <c r="K165" s="17"/>
      <c r="S165" s="2">
        <v>5</v>
      </c>
    </row>
    <row r="166" spans="1:19" x14ac:dyDescent="0.2">
      <c r="A166" t="s">
        <v>1344</v>
      </c>
      <c r="B166" s="39" t="s">
        <v>1350</v>
      </c>
      <c r="C166" s="24"/>
      <c r="D166" s="24"/>
      <c r="J166" s="17"/>
      <c r="K166" s="17"/>
      <c r="S166" s="2">
        <v>5</v>
      </c>
    </row>
    <row r="167" spans="1:19" x14ac:dyDescent="0.2">
      <c r="A167" t="s">
        <v>259</v>
      </c>
      <c r="B167" s="39" t="s">
        <v>640</v>
      </c>
      <c r="C167" s="24"/>
      <c r="D167" s="24"/>
      <c r="H167" s="2">
        <v>4</v>
      </c>
      <c r="J167" s="17"/>
      <c r="K167" s="17"/>
      <c r="S167" s="2">
        <v>2</v>
      </c>
    </row>
    <row r="168" spans="1:19" x14ac:dyDescent="0.2">
      <c r="A168" t="s">
        <v>272</v>
      </c>
      <c r="B168" s="39" t="s">
        <v>1028</v>
      </c>
      <c r="C168" s="24"/>
      <c r="D168" s="24"/>
      <c r="F168" s="2">
        <v>1</v>
      </c>
      <c r="G168" s="2">
        <v>1</v>
      </c>
      <c r="H168" s="2">
        <v>1</v>
      </c>
      <c r="I168" s="2">
        <v>2</v>
      </c>
      <c r="J168" s="17"/>
      <c r="K168" s="17"/>
      <c r="L168" s="2">
        <v>1</v>
      </c>
      <c r="P168" s="2">
        <v>8</v>
      </c>
    </row>
    <row r="169" spans="1:19" x14ac:dyDescent="0.2">
      <c r="A169" t="s">
        <v>273</v>
      </c>
      <c r="B169" s="7" t="s">
        <v>455</v>
      </c>
      <c r="C169" s="24"/>
      <c r="D169" s="24"/>
      <c r="E169" s="2">
        <v>1</v>
      </c>
      <c r="H169" s="2">
        <v>1</v>
      </c>
      <c r="J169" s="17"/>
      <c r="K169" s="17"/>
      <c r="L169" s="2">
        <v>4</v>
      </c>
      <c r="P169" s="2">
        <v>3</v>
      </c>
      <c r="R169" s="2">
        <v>1</v>
      </c>
      <c r="S169" s="2">
        <v>6</v>
      </c>
    </row>
    <row r="170" spans="1:19" x14ac:dyDescent="0.2">
      <c r="A170" t="s">
        <v>586</v>
      </c>
      <c r="B170" s="7" t="s">
        <v>618</v>
      </c>
      <c r="C170" s="24"/>
      <c r="D170" s="24"/>
      <c r="J170" s="17"/>
      <c r="K170" s="17"/>
      <c r="S170" s="2">
        <v>1</v>
      </c>
    </row>
    <row r="171" spans="1:19" x14ac:dyDescent="0.2">
      <c r="A171" t="s">
        <v>260</v>
      </c>
      <c r="B171" s="7" t="s">
        <v>787</v>
      </c>
      <c r="C171" s="24"/>
      <c r="D171" s="24"/>
      <c r="J171" s="17"/>
      <c r="K171" s="17"/>
      <c r="P171" s="2">
        <v>5</v>
      </c>
      <c r="S171" s="2">
        <v>8</v>
      </c>
    </row>
    <row r="172" spans="1:19" x14ac:dyDescent="0.2">
      <c r="A172" t="s">
        <v>11</v>
      </c>
      <c r="B172" s="7" t="s">
        <v>47</v>
      </c>
      <c r="C172" s="24"/>
      <c r="D172" s="24"/>
      <c r="F172" s="2">
        <v>6</v>
      </c>
      <c r="G172" s="2">
        <v>6</v>
      </c>
      <c r="H172" s="2">
        <v>6</v>
      </c>
      <c r="I172" s="2">
        <v>10</v>
      </c>
      <c r="J172" s="17"/>
      <c r="K172" s="17"/>
      <c r="L172" s="2">
        <v>7</v>
      </c>
      <c r="O172" s="2">
        <v>17</v>
      </c>
      <c r="R172" s="2">
        <v>16</v>
      </c>
    </row>
    <row r="173" spans="1:19" x14ac:dyDescent="0.2">
      <c r="A173" t="s">
        <v>135</v>
      </c>
      <c r="B173" s="39" t="s">
        <v>318</v>
      </c>
      <c r="C173" s="24"/>
      <c r="D173" s="24"/>
      <c r="I173" s="2">
        <v>3</v>
      </c>
      <c r="J173" s="17"/>
      <c r="K173" s="17"/>
      <c r="R173" s="2">
        <v>1</v>
      </c>
    </row>
    <row r="174" spans="1:19" x14ac:dyDescent="0.2">
      <c r="A174" t="s">
        <v>135</v>
      </c>
      <c r="B174" s="7" t="s">
        <v>700</v>
      </c>
      <c r="C174" s="24"/>
      <c r="D174" s="24"/>
      <c r="J174" s="17"/>
      <c r="K174" s="17"/>
      <c r="P174" s="2">
        <v>1</v>
      </c>
    </row>
    <row r="175" spans="1:19" x14ac:dyDescent="0.2">
      <c r="A175" t="s">
        <v>588</v>
      </c>
      <c r="B175" s="7" t="s">
        <v>680</v>
      </c>
      <c r="C175" s="24"/>
      <c r="D175" s="24"/>
      <c r="J175" s="17"/>
      <c r="K175" s="17"/>
      <c r="P175" s="2">
        <v>3</v>
      </c>
      <c r="S175" s="2">
        <v>1</v>
      </c>
    </row>
    <row r="176" spans="1:19" x14ac:dyDescent="0.2">
      <c r="A176" t="s">
        <v>590</v>
      </c>
      <c r="B176" s="7" t="s">
        <v>614</v>
      </c>
      <c r="C176" s="24"/>
      <c r="D176" s="24"/>
      <c r="J176" s="17"/>
      <c r="K176" s="17"/>
      <c r="P176" s="2">
        <v>13</v>
      </c>
      <c r="S176" s="2">
        <v>16</v>
      </c>
    </row>
    <row r="177" spans="1:19" x14ac:dyDescent="0.2">
      <c r="A177" t="s">
        <v>946</v>
      </c>
      <c r="B177" s="7" t="s">
        <v>947</v>
      </c>
      <c r="C177" s="24"/>
      <c r="D177" s="24"/>
      <c r="F177" s="2">
        <v>2</v>
      </c>
      <c r="J177" s="17"/>
      <c r="K177" s="17"/>
    </row>
    <row r="178" spans="1:19" x14ac:dyDescent="0.2">
      <c r="A178" t="s">
        <v>439</v>
      </c>
      <c r="B178" s="7" t="s">
        <v>337</v>
      </c>
      <c r="C178" s="24"/>
      <c r="D178" s="24"/>
      <c r="J178" s="17"/>
      <c r="K178" s="17"/>
      <c r="O178" s="2">
        <v>6</v>
      </c>
      <c r="P178" s="2">
        <v>1</v>
      </c>
      <c r="R178" s="2">
        <v>5</v>
      </c>
      <c r="S178" s="2">
        <v>1</v>
      </c>
    </row>
    <row r="179" spans="1:19" x14ac:dyDescent="0.2">
      <c r="A179" t="s">
        <v>1068</v>
      </c>
      <c r="B179" s="7" t="s">
        <v>770</v>
      </c>
      <c r="C179" s="24"/>
      <c r="D179" s="24"/>
      <c r="J179" s="17"/>
      <c r="K179" s="17"/>
      <c r="S179" s="2">
        <v>8</v>
      </c>
    </row>
    <row r="180" spans="1:19" x14ac:dyDescent="0.2">
      <c r="A180" t="s">
        <v>591</v>
      </c>
      <c r="B180" s="7" t="s">
        <v>611</v>
      </c>
      <c r="C180" s="24"/>
      <c r="D180" s="24"/>
      <c r="J180" s="17"/>
      <c r="K180" s="17"/>
      <c r="S180" s="2">
        <v>1</v>
      </c>
    </row>
    <row r="181" spans="1:19" x14ac:dyDescent="0.2">
      <c r="A181" t="s">
        <v>8</v>
      </c>
      <c r="B181" s="7" t="s">
        <v>336</v>
      </c>
      <c r="C181" s="24"/>
      <c r="D181" s="24"/>
      <c r="F181" s="2">
        <v>2</v>
      </c>
      <c r="H181" s="2">
        <v>2</v>
      </c>
      <c r="J181" s="17"/>
      <c r="K181" s="17"/>
      <c r="O181" s="2">
        <v>11</v>
      </c>
      <c r="R181" s="2">
        <v>5</v>
      </c>
    </row>
    <row r="182" spans="1:19" x14ac:dyDescent="0.2">
      <c r="A182" t="s">
        <v>999</v>
      </c>
      <c r="B182" s="7" t="s">
        <v>1011</v>
      </c>
      <c r="C182" s="24"/>
      <c r="D182" s="24"/>
      <c r="J182" s="17"/>
      <c r="K182" s="17"/>
      <c r="P182" s="2">
        <v>1</v>
      </c>
      <c r="S182" s="2">
        <v>2</v>
      </c>
    </row>
    <row r="183" spans="1:19" x14ac:dyDescent="0.2">
      <c r="A183" t="s">
        <v>200</v>
      </c>
      <c r="B183" s="39" t="s">
        <v>735</v>
      </c>
      <c r="C183" s="24"/>
      <c r="D183" s="24"/>
      <c r="J183" s="17"/>
      <c r="K183" s="17"/>
      <c r="L183" s="2">
        <v>2</v>
      </c>
    </row>
    <row r="184" spans="1:19" x14ac:dyDescent="0.2">
      <c r="A184" s="11" t="s">
        <v>138</v>
      </c>
      <c r="B184" s="7" t="s">
        <v>339</v>
      </c>
      <c r="C184" s="24"/>
      <c r="D184" s="24"/>
      <c r="E184" s="9"/>
      <c r="F184" s="9"/>
      <c r="G184" s="9">
        <v>2</v>
      </c>
      <c r="H184" s="9">
        <v>6</v>
      </c>
      <c r="I184" s="9"/>
      <c r="J184" s="17"/>
      <c r="K184" s="17"/>
      <c r="L184" s="2">
        <v>3</v>
      </c>
      <c r="O184" s="2">
        <v>7</v>
      </c>
      <c r="R184" s="2">
        <v>8</v>
      </c>
    </row>
    <row r="185" spans="1:19" x14ac:dyDescent="0.2">
      <c r="A185" t="s">
        <v>201</v>
      </c>
      <c r="B185" s="39" t="s">
        <v>358</v>
      </c>
      <c r="C185" s="24"/>
      <c r="D185" s="24"/>
      <c r="F185" s="2">
        <v>2</v>
      </c>
      <c r="H185" s="2">
        <v>3</v>
      </c>
      <c r="I185" s="2">
        <v>2</v>
      </c>
      <c r="J185" s="17"/>
      <c r="K185" s="17"/>
      <c r="L185" s="2">
        <v>4</v>
      </c>
      <c r="O185" s="2">
        <v>1</v>
      </c>
      <c r="P185" s="2">
        <v>2</v>
      </c>
      <c r="S185" s="2">
        <v>2</v>
      </c>
    </row>
    <row r="186" spans="1:19" x14ac:dyDescent="0.2">
      <c r="A186" t="s">
        <v>308</v>
      </c>
      <c r="B186" s="39" t="s">
        <v>506</v>
      </c>
      <c r="C186" s="24"/>
      <c r="D186" s="24"/>
      <c r="F186" s="2">
        <v>0.01</v>
      </c>
      <c r="H186" s="2">
        <v>1</v>
      </c>
      <c r="J186" s="17"/>
      <c r="K186" s="17"/>
      <c r="L186" s="2">
        <v>1</v>
      </c>
      <c r="P186" s="2">
        <v>14</v>
      </c>
      <c r="S186" s="2">
        <v>13</v>
      </c>
    </row>
    <row r="187" spans="1:19" x14ac:dyDescent="0.2">
      <c r="A187" t="s">
        <v>593</v>
      </c>
      <c r="B187" s="39" t="s">
        <v>613</v>
      </c>
      <c r="C187" s="24"/>
      <c r="D187" s="24"/>
      <c r="J187" s="17"/>
      <c r="K187" s="17"/>
      <c r="P187" s="2">
        <v>1</v>
      </c>
    </row>
    <row r="188" spans="1:19" x14ac:dyDescent="0.2">
      <c r="A188" t="s">
        <v>166</v>
      </c>
      <c r="B188" s="39" t="s">
        <v>433</v>
      </c>
      <c r="C188" s="24"/>
      <c r="D188" s="24"/>
      <c r="J188" s="17"/>
      <c r="K188" s="17"/>
      <c r="P188" s="2">
        <v>7</v>
      </c>
      <c r="S188" s="2">
        <v>8</v>
      </c>
    </row>
    <row r="189" spans="1:19" x14ac:dyDescent="0.2">
      <c r="A189" t="s">
        <v>1345</v>
      </c>
      <c r="B189" s="39" t="s">
        <v>1349</v>
      </c>
      <c r="C189" s="24"/>
      <c r="D189" s="24"/>
      <c r="J189" s="17"/>
      <c r="K189" s="17"/>
      <c r="S189" s="2">
        <v>1</v>
      </c>
    </row>
    <row r="190" spans="1:19" x14ac:dyDescent="0.2">
      <c r="A190" t="s">
        <v>1346</v>
      </c>
      <c r="B190" s="39" t="s">
        <v>1348</v>
      </c>
      <c r="C190" s="24"/>
      <c r="D190" s="24"/>
      <c r="J190" s="17"/>
      <c r="K190" s="17"/>
      <c r="S190" s="2">
        <v>1</v>
      </c>
    </row>
    <row r="191" spans="1:19" x14ac:dyDescent="0.2">
      <c r="A191" t="s">
        <v>268</v>
      </c>
      <c r="B191" s="7" t="s">
        <v>470</v>
      </c>
      <c r="C191" s="24"/>
      <c r="D191" s="24"/>
      <c r="E191" s="2">
        <v>1</v>
      </c>
      <c r="F191" s="2">
        <v>1</v>
      </c>
      <c r="H191" s="2">
        <v>1</v>
      </c>
      <c r="I191" s="2">
        <v>10</v>
      </c>
      <c r="J191" s="17"/>
      <c r="K191" s="17"/>
      <c r="L191" s="2">
        <v>1</v>
      </c>
      <c r="O191" s="2">
        <v>5</v>
      </c>
      <c r="R191" s="2">
        <v>6</v>
      </c>
    </row>
    <row r="192" spans="1:19" x14ac:dyDescent="0.2">
      <c r="A192" t="s">
        <v>167</v>
      </c>
      <c r="B192" s="39" t="s">
        <v>393</v>
      </c>
      <c r="C192" s="24"/>
      <c r="D192" s="24"/>
      <c r="H192" s="2">
        <v>6</v>
      </c>
      <c r="I192" s="2">
        <v>2</v>
      </c>
      <c r="J192" s="17"/>
      <c r="K192" s="17"/>
      <c r="L192" s="2">
        <v>8</v>
      </c>
      <c r="P192" s="2">
        <v>18</v>
      </c>
      <c r="R192" s="2">
        <v>2</v>
      </c>
      <c r="S192" s="2">
        <v>7</v>
      </c>
    </row>
    <row r="193" spans="1:19" x14ac:dyDescent="0.2">
      <c r="A193" t="s">
        <v>309</v>
      </c>
      <c r="B193" s="7" t="s">
        <v>504</v>
      </c>
      <c r="C193" s="24"/>
      <c r="D193" s="24"/>
      <c r="H193" s="2">
        <v>3</v>
      </c>
      <c r="J193" s="17"/>
      <c r="K193" s="17"/>
      <c r="L193" s="2">
        <v>10</v>
      </c>
      <c r="P193" s="2">
        <v>11</v>
      </c>
      <c r="S193" s="2">
        <v>5</v>
      </c>
    </row>
    <row r="194" spans="1:19" x14ac:dyDescent="0.2">
      <c r="A194" t="s">
        <v>202</v>
      </c>
      <c r="B194" s="7" t="s">
        <v>392</v>
      </c>
      <c r="C194" s="24"/>
      <c r="D194" s="24"/>
      <c r="F194" s="2">
        <v>3</v>
      </c>
      <c r="G194" s="2">
        <v>1</v>
      </c>
      <c r="H194" s="2">
        <v>13</v>
      </c>
      <c r="I194" s="2">
        <v>10</v>
      </c>
      <c r="J194" s="17"/>
      <c r="K194" s="17"/>
      <c r="L194" s="2">
        <v>13</v>
      </c>
      <c r="P194" s="2">
        <v>22</v>
      </c>
      <c r="R194" s="2">
        <v>4</v>
      </c>
      <c r="S194" s="2">
        <v>19</v>
      </c>
    </row>
    <row r="195" spans="1:19" x14ac:dyDescent="0.2">
      <c r="A195" t="s">
        <v>274</v>
      </c>
      <c r="B195" s="7" t="s">
        <v>933</v>
      </c>
      <c r="C195" s="24"/>
      <c r="D195" s="24"/>
      <c r="H195" s="2">
        <v>1</v>
      </c>
      <c r="I195" s="2">
        <v>1</v>
      </c>
      <c r="J195" s="17"/>
      <c r="K195" s="17"/>
    </row>
    <row r="196" spans="1:19" x14ac:dyDescent="0.2">
      <c r="A196" t="s">
        <v>203</v>
      </c>
      <c r="B196" s="7" t="s">
        <v>391</v>
      </c>
      <c r="C196" s="24"/>
      <c r="D196" s="24"/>
      <c r="E196" s="2">
        <v>6</v>
      </c>
      <c r="F196" s="2">
        <v>2</v>
      </c>
      <c r="G196" s="2">
        <v>2</v>
      </c>
      <c r="H196" s="2">
        <v>6</v>
      </c>
      <c r="I196" s="2">
        <v>3</v>
      </c>
      <c r="J196" s="17"/>
      <c r="K196" s="17"/>
      <c r="L196" s="2">
        <v>8</v>
      </c>
      <c r="P196" s="2">
        <v>12</v>
      </c>
      <c r="S196" s="2">
        <v>8</v>
      </c>
    </row>
    <row r="197" spans="1:19" x14ac:dyDescent="0.2">
      <c r="A197" t="s">
        <v>594</v>
      </c>
      <c r="B197" s="7" t="s">
        <v>609</v>
      </c>
      <c r="C197" s="24"/>
      <c r="D197" s="24"/>
      <c r="J197" s="17"/>
      <c r="K197" s="17"/>
      <c r="P197" s="2">
        <v>2</v>
      </c>
      <c r="S197" s="2">
        <v>2</v>
      </c>
    </row>
    <row r="198" spans="1:19" x14ac:dyDescent="0.2">
      <c r="A198" t="s">
        <v>300</v>
      </c>
      <c r="B198" s="7" t="s">
        <v>503</v>
      </c>
      <c r="C198" s="24"/>
      <c r="D198" s="24"/>
      <c r="H198" s="2">
        <v>9</v>
      </c>
      <c r="I198" s="2">
        <v>1</v>
      </c>
      <c r="J198" s="17"/>
      <c r="K198" s="17"/>
      <c r="L198" s="2">
        <v>13</v>
      </c>
      <c r="P198" s="2">
        <v>12</v>
      </c>
      <c r="S198" s="2">
        <v>15</v>
      </c>
    </row>
    <row r="199" spans="1:19" x14ac:dyDescent="0.2">
      <c r="A199" t="s">
        <v>1330</v>
      </c>
      <c r="B199" s="7" t="s">
        <v>1335</v>
      </c>
      <c r="C199" s="24"/>
      <c r="D199" s="24"/>
      <c r="J199" s="17"/>
      <c r="K199" s="17"/>
      <c r="S199" s="2">
        <v>1</v>
      </c>
    </row>
    <row r="200" spans="1:19" x14ac:dyDescent="0.2">
      <c r="A200" t="s">
        <v>169</v>
      </c>
      <c r="B200" s="7" t="s">
        <v>390</v>
      </c>
      <c r="C200" s="24"/>
      <c r="D200" s="24"/>
      <c r="F200" s="2">
        <v>1</v>
      </c>
      <c r="H200" s="2">
        <v>9</v>
      </c>
      <c r="I200" s="2">
        <v>3</v>
      </c>
      <c r="J200" s="17"/>
      <c r="K200" s="17"/>
      <c r="L200" s="2">
        <v>9</v>
      </c>
      <c r="P200" s="2">
        <v>15</v>
      </c>
      <c r="S200" s="2">
        <v>16</v>
      </c>
    </row>
    <row r="201" spans="1:19" x14ac:dyDescent="0.2">
      <c r="A201" t="s">
        <v>205</v>
      </c>
      <c r="B201" s="7" t="s">
        <v>943</v>
      </c>
      <c r="C201" s="24"/>
      <c r="D201" s="24"/>
      <c r="H201" s="2">
        <v>1</v>
      </c>
      <c r="J201" s="17"/>
      <c r="K201" s="17"/>
      <c r="L201" s="2">
        <v>1</v>
      </c>
    </row>
    <row r="202" spans="1:19" x14ac:dyDescent="0.2">
      <c r="A202" t="s">
        <v>839</v>
      </c>
      <c r="B202" s="7" t="s">
        <v>897</v>
      </c>
      <c r="C202" s="24"/>
      <c r="D202" s="24"/>
      <c r="J202" s="17"/>
      <c r="K202" s="17"/>
      <c r="P202" s="2">
        <v>12</v>
      </c>
      <c r="S202" s="2">
        <v>11</v>
      </c>
    </row>
    <row r="203" spans="1:19" x14ac:dyDescent="0.2">
      <c r="A203" s="11" t="s">
        <v>9</v>
      </c>
      <c r="B203" s="7" t="s">
        <v>442</v>
      </c>
      <c r="C203" s="138"/>
      <c r="D203" s="138"/>
      <c r="E203" s="9"/>
      <c r="F203" s="9"/>
      <c r="G203" s="9"/>
      <c r="H203" s="9"/>
      <c r="I203" s="9">
        <v>1</v>
      </c>
      <c r="J203" s="17"/>
      <c r="K203" s="17"/>
      <c r="O203" s="2">
        <v>5</v>
      </c>
      <c r="P203" s="2">
        <v>2</v>
      </c>
    </row>
    <row r="204" spans="1:19" x14ac:dyDescent="0.2">
      <c r="A204" t="s">
        <v>597</v>
      </c>
      <c r="B204" s="7" t="s">
        <v>606</v>
      </c>
      <c r="C204" s="24"/>
      <c r="D204" s="24"/>
      <c r="J204" s="17"/>
      <c r="K204" s="17"/>
      <c r="P204" s="2">
        <v>1</v>
      </c>
      <c r="S204" s="2">
        <v>10</v>
      </c>
    </row>
    <row r="205" spans="1:19" x14ac:dyDescent="0.2">
      <c r="A205" t="s">
        <v>206</v>
      </c>
      <c r="B205" s="7" t="s">
        <v>502</v>
      </c>
      <c r="C205" s="24"/>
      <c r="D205" s="24"/>
      <c r="J205" s="17"/>
      <c r="K205" s="17"/>
      <c r="S205" s="2">
        <v>2</v>
      </c>
    </row>
    <row r="206" spans="1:19" x14ac:dyDescent="0.2">
      <c r="A206" t="s">
        <v>170</v>
      </c>
      <c r="B206" s="7" t="s">
        <v>435</v>
      </c>
      <c r="C206" s="24"/>
      <c r="D206" s="24"/>
      <c r="J206" s="17"/>
      <c r="K206" s="17"/>
      <c r="P206" s="2">
        <v>10</v>
      </c>
      <c r="S206" s="2">
        <v>12</v>
      </c>
    </row>
    <row r="207" spans="1:19" x14ac:dyDescent="0.2">
      <c r="A207" t="s">
        <v>275</v>
      </c>
      <c r="B207" s="7" t="s">
        <v>436</v>
      </c>
      <c r="C207" s="24"/>
      <c r="D207" s="24"/>
      <c r="I207" s="2">
        <v>1</v>
      </c>
      <c r="J207" s="17"/>
      <c r="K207" s="17"/>
      <c r="L207" s="2">
        <v>1</v>
      </c>
    </row>
    <row r="208" spans="1:19" x14ac:dyDescent="0.2">
      <c r="A208" t="s">
        <v>215</v>
      </c>
      <c r="B208" s="7" t="s">
        <v>321</v>
      </c>
      <c r="C208" s="138"/>
      <c r="D208" s="138"/>
      <c r="H208" s="2">
        <v>3</v>
      </c>
      <c r="I208" s="2">
        <v>1</v>
      </c>
      <c r="J208" s="17"/>
      <c r="K208" s="17"/>
      <c r="O208" s="2">
        <v>3</v>
      </c>
      <c r="P208" s="2">
        <v>1</v>
      </c>
      <c r="R208" s="2">
        <v>4</v>
      </c>
      <c r="S208" s="2">
        <v>3</v>
      </c>
    </row>
    <row r="209" spans="1:19" x14ac:dyDescent="0.2">
      <c r="A209" t="s">
        <v>262</v>
      </c>
      <c r="B209" s="7" t="s">
        <v>389</v>
      </c>
      <c r="C209" s="24"/>
      <c r="D209" s="24"/>
      <c r="H209" s="2">
        <v>14</v>
      </c>
      <c r="I209" s="2">
        <v>4</v>
      </c>
      <c r="J209" s="17"/>
      <c r="K209" s="17"/>
      <c r="L209" s="2">
        <v>12</v>
      </c>
      <c r="P209" s="2">
        <v>21</v>
      </c>
      <c r="S209" s="2">
        <v>16</v>
      </c>
    </row>
    <row r="210" spans="1:19" x14ac:dyDescent="0.2">
      <c r="A210" t="s">
        <v>414</v>
      </c>
      <c r="B210" s="7" t="s">
        <v>437</v>
      </c>
      <c r="S210" s="2">
        <v>2</v>
      </c>
    </row>
    <row r="211" spans="1:19" x14ac:dyDescent="0.2">
      <c r="A211" t="s">
        <v>601</v>
      </c>
      <c r="B211" s="7" t="s">
        <v>602</v>
      </c>
      <c r="C211" s="24"/>
      <c r="D211" s="24"/>
      <c r="J211" s="17"/>
      <c r="K211" s="17"/>
      <c r="P211" s="2">
        <v>1</v>
      </c>
      <c r="S211" s="2">
        <v>1</v>
      </c>
    </row>
    <row r="212" spans="1:19" x14ac:dyDescent="0.2">
      <c r="C212" s="24"/>
      <c r="D212" s="24"/>
      <c r="J212" s="17"/>
      <c r="K212" s="17"/>
    </row>
    <row r="213" spans="1:19" x14ac:dyDescent="0.2">
      <c r="A213" t="s">
        <v>55</v>
      </c>
      <c r="B213" s="7" t="s">
        <v>388</v>
      </c>
      <c r="C213" s="24"/>
      <c r="D213" s="24"/>
      <c r="F213" s="2">
        <v>3</v>
      </c>
      <c r="H213" s="2">
        <v>3</v>
      </c>
      <c r="J213" s="17"/>
      <c r="K213" s="17"/>
      <c r="L213" s="2">
        <v>1</v>
      </c>
      <c r="P213" s="2">
        <v>2</v>
      </c>
    </row>
    <row r="214" spans="1:19" x14ac:dyDescent="0.2">
      <c r="A214" t="s">
        <v>404</v>
      </c>
      <c r="B214" s="7" t="s">
        <v>416</v>
      </c>
      <c r="C214" s="24"/>
      <c r="D214" s="24"/>
      <c r="J214" s="17"/>
      <c r="K214" s="17"/>
      <c r="S214" s="2">
        <v>1</v>
      </c>
    </row>
    <row r="215" spans="1:19" x14ac:dyDescent="0.2">
      <c r="A215" t="s">
        <v>277</v>
      </c>
      <c r="B215" s="7" t="s">
        <v>654</v>
      </c>
      <c r="C215" s="24"/>
      <c r="D215" s="24"/>
      <c r="J215" s="17"/>
      <c r="K215" s="17"/>
      <c r="L215" s="2">
        <v>1</v>
      </c>
    </row>
    <row r="216" spans="1:19" x14ac:dyDescent="0.2">
      <c r="A216" t="s">
        <v>667</v>
      </c>
      <c r="B216" s="7" t="s">
        <v>674</v>
      </c>
      <c r="C216" s="24"/>
      <c r="D216" s="24"/>
      <c r="J216" s="17"/>
      <c r="K216" s="17"/>
      <c r="P216" s="2">
        <v>1</v>
      </c>
    </row>
    <row r="217" spans="1:19" x14ac:dyDescent="0.2">
      <c r="A217" t="s">
        <v>1017</v>
      </c>
      <c r="B217" s="7" t="s">
        <v>416</v>
      </c>
      <c r="C217" s="24"/>
      <c r="D217" s="24"/>
      <c r="J217" s="17"/>
      <c r="K217" s="17"/>
      <c r="S217" s="2">
        <v>1</v>
      </c>
    </row>
    <row r="218" spans="1:19" x14ac:dyDescent="0.2">
      <c r="A218" t="s">
        <v>150</v>
      </c>
      <c r="B218" s="7" t="s">
        <v>386</v>
      </c>
      <c r="C218" s="24"/>
      <c r="D218" s="24"/>
      <c r="E218" s="2">
        <v>1</v>
      </c>
      <c r="F218" s="2">
        <v>7</v>
      </c>
      <c r="H218" s="2">
        <v>3</v>
      </c>
      <c r="I218" s="2">
        <v>2</v>
      </c>
      <c r="J218" s="17"/>
      <c r="K218" s="17"/>
      <c r="L218" s="2">
        <v>8</v>
      </c>
      <c r="O218" s="2">
        <v>11</v>
      </c>
      <c r="P218" s="2">
        <v>2</v>
      </c>
      <c r="R218" s="2">
        <v>5</v>
      </c>
      <c r="S218" s="2">
        <v>3</v>
      </c>
    </row>
    <row r="219" spans="1:19" x14ac:dyDescent="0.2">
      <c r="A219" t="s">
        <v>276</v>
      </c>
      <c r="B219" s="7" t="s">
        <v>942</v>
      </c>
      <c r="C219" s="24"/>
      <c r="D219" s="24"/>
      <c r="I219" s="2">
        <v>1</v>
      </c>
      <c r="J219" s="17"/>
      <c r="K219" s="17"/>
      <c r="P219" s="2">
        <v>6</v>
      </c>
      <c r="S219" s="2">
        <v>2</v>
      </c>
    </row>
    <row r="220" spans="1:19" x14ac:dyDescent="0.2">
      <c r="A220" t="s">
        <v>210</v>
      </c>
      <c r="B220" s="7" t="s">
        <v>782</v>
      </c>
      <c r="C220" s="24"/>
      <c r="D220" s="24"/>
      <c r="J220" s="17"/>
      <c r="K220" s="17"/>
      <c r="P220" s="2">
        <v>1</v>
      </c>
    </row>
    <row r="221" spans="1:19" x14ac:dyDescent="0.2">
      <c r="A221" t="s">
        <v>48</v>
      </c>
      <c r="B221" s="7" t="s">
        <v>387</v>
      </c>
      <c r="C221" s="24"/>
      <c r="D221" s="24"/>
      <c r="H221" s="2">
        <v>7</v>
      </c>
      <c r="J221" s="17"/>
      <c r="K221" s="17"/>
      <c r="L221" s="2">
        <v>6</v>
      </c>
      <c r="P221" s="2">
        <v>1</v>
      </c>
      <c r="S221" s="2">
        <v>3</v>
      </c>
    </row>
    <row r="222" spans="1:19" x14ac:dyDescent="0.2">
      <c r="A222" t="s">
        <v>212</v>
      </c>
      <c r="B222" s="7" t="s">
        <v>695</v>
      </c>
      <c r="C222" s="24"/>
      <c r="D222" s="24"/>
      <c r="J222" s="17"/>
      <c r="K222" s="17"/>
      <c r="P222" s="2">
        <v>1</v>
      </c>
    </row>
    <row r="223" spans="1:19" x14ac:dyDescent="0.2">
      <c r="A223" t="s">
        <v>1003</v>
      </c>
      <c r="B223" s="7" t="s">
        <v>1010</v>
      </c>
      <c r="C223" s="24"/>
      <c r="D223" s="24"/>
      <c r="J223" s="17"/>
      <c r="K223" s="17"/>
      <c r="P223" s="2">
        <v>1</v>
      </c>
    </row>
    <row r="224" spans="1:19" x14ac:dyDescent="0.2">
      <c r="A224" t="s">
        <v>984</v>
      </c>
      <c r="B224" s="7" t="s">
        <v>991</v>
      </c>
      <c r="S224" s="2">
        <v>1</v>
      </c>
    </row>
    <row r="225" spans="1:19" x14ac:dyDescent="0.2">
      <c r="A225" t="s">
        <v>1021</v>
      </c>
      <c r="B225" s="7" t="s">
        <v>1105</v>
      </c>
      <c r="S225" s="2">
        <v>1</v>
      </c>
    </row>
    <row r="226" spans="1:19" x14ac:dyDescent="0.2">
      <c r="A226" t="s">
        <v>1004</v>
      </c>
      <c r="B226" s="7" t="s">
        <v>1009</v>
      </c>
      <c r="C226" s="24"/>
      <c r="D226" s="24"/>
      <c r="J226" s="17"/>
      <c r="K226" s="17"/>
      <c r="P226" s="2">
        <v>1</v>
      </c>
      <c r="S226" s="2">
        <v>1</v>
      </c>
    </row>
    <row r="227" spans="1:19" x14ac:dyDescent="0.2">
      <c r="A227" t="s">
        <v>842</v>
      </c>
      <c r="B227" s="7" t="s">
        <v>921</v>
      </c>
      <c r="P227" s="2">
        <v>3</v>
      </c>
      <c r="S227" s="2">
        <v>1</v>
      </c>
    </row>
    <row r="228" spans="1:19" x14ac:dyDescent="0.2">
      <c r="A228" t="s">
        <v>941</v>
      </c>
      <c r="B228" s="39" t="s">
        <v>542</v>
      </c>
      <c r="C228" s="24"/>
      <c r="D228" s="24"/>
      <c r="H228" s="2">
        <v>1</v>
      </c>
      <c r="J228" s="17"/>
      <c r="K228" s="17"/>
      <c r="P228" s="2">
        <v>1</v>
      </c>
    </row>
    <row r="229" spans="1:19" x14ac:dyDescent="0.2">
      <c r="A229" t="s">
        <v>39</v>
      </c>
      <c r="B229" s="39" t="s">
        <v>937</v>
      </c>
      <c r="C229" s="24"/>
      <c r="D229" s="24"/>
      <c r="H229" s="2">
        <v>1</v>
      </c>
      <c r="J229" s="17"/>
      <c r="K229" s="17"/>
    </row>
    <row r="230" spans="1:19" x14ac:dyDescent="0.2">
      <c r="A230" t="s">
        <v>230</v>
      </c>
      <c r="B230" s="7" t="s">
        <v>517</v>
      </c>
      <c r="C230" s="24"/>
      <c r="D230" s="24"/>
      <c r="H230" s="2">
        <v>1</v>
      </c>
      <c r="J230" s="17"/>
      <c r="K230" s="17"/>
      <c r="P230" s="2">
        <v>7</v>
      </c>
      <c r="S230" s="2">
        <v>2</v>
      </c>
    </row>
    <row r="231" spans="1:19" x14ac:dyDescent="0.2">
      <c r="A231" t="s">
        <v>985</v>
      </c>
      <c r="B231" s="39" t="s">
        <v>990</v>
      </c>
      <c r="S231" s="2">
        <v>1</v>
      </c>
    </row>
    <row r="232" spans="1:19" x14ac:dyDescent="0.2">
      <c r="A232" t="s">
        <v>494</v>
      </c>
      <c r="B232" s="7" t="s">
        <v>516</v>
      </c>
      <c r="C232" s="24"/>
      <c r="D232" s="24"/>
      <c r="J232" s="17"/>
      <c r="K232" s="17"/>
      <c r="P232" s="2">
        <v>1</v>
      </c>
    </row>
    <row r="233" spans="1:19" x14ac:dyDescent="0.2">
      <c r="A233" t="s">
        <v>50</v>
      </c>
      <c r="B233" s="7" t="s">
        <v>51</v>
      </c>
      <c r="C233" s="24"/>
      <c r="D233" s="24"/>
      <c r="H233" s="2">
        <v>3</v>
      </c>
      <c r="J233" s="17"/>
      <c r="K233" s="17"/>
      <c r="P233" s="2">
        <v>2</v>
      </c>
      <c r="S233" s="2">
        <v>2</v>
      </c>
    </row>
    <row r="234" spans="1:19" x14ac:dyDescent="0.2">
      <c r="A234" t="s">
        <v>263</v>
      </c>
      <c r="B234" s="7" t="s">
        <v>496</v>
      </c>
      <c r="S234" s="2">
        <v>1</v>
      </c>
    </row>
    <row r="235" spans="1:19" x14ac:dyDescent="0.2">
      <c r="A235" t="s">
        <v>52</v>
      </c>
      <c r="B235" s="7" t="s">
        <v>383</v>
      </c>
      <c r="P235" s="2">
        <v>2</v>
      </c>
    </row>
    <row r="236" spans="1:19" x14ac:dyDescent="0.2">
      <c r="A236" t="s">
        <v>1001</v>
      </c>
      <c r="B236" s="39" t="s">
        <v>1007</v>
      </c>
      <c r="C236" s="24"/>
      <c r="D236" s="24"/>
      <c r="J236" s="17"/>
      <c r="K236" s="17"/>
      <c r="P236" s="2">
        <v>1</v>
      </c>
    </row>
    <row r="237" spans="1:19" x14ac:dyDescent="0.2">
      <c r="A237" t="s">
        <v>53</v>
      </c>
      <c r="B237" s="39" t="s">
        <v>464</v>
      </c>
      <c r="C237" s="24"/>
      <c r="D237" s="24"/>
      <c r="J237" s="17"/>
      <c r="K237" s="17"/>
      <c r="P237" s="2">
        <v>2</v>
      </c>
    </row>
    <row r="238" spans="1:19" x14ac:dyDescent="0.2">
      <c r="A238" t="s">
        <v>1000</v>
      </c>
      <c r="B238" s="39" t="s">
        <v>1006</v>
      </c>
      <c r="C238" s="24"/>
      <c r="D238" s="24"/>
      <c r="J238" s="17"/>
      <c r="K238" s="17"/>
      <c r="P238" s="2">
        <v>1</v>
      </c>
    </row>
    <row r="239" spans="1:19" x14ac:dyDescent="0.2">
      <c r="A239" t="s">
        <v>501</v>
      </c>
      <c r="B239" s="7" t="s">
        <v>511</v>
      </c>
      <c r="S239" s="2">
        <v>1</v>
      </c>
    </row>
    <row r="240" spans="1:19" x14ac:dyDescent="0.2">
      <c r="A240" t="s">
        <v>172</v>
      </c>
      <c r="B240" s="7" t="s">
        <v>383</v>
      </c>
      <c r="C240" s="24"/>
      <c r="D240" s="24"/>
      <c r="H240" s="2">
        <v>1</v>
      </c>
      <c r="J240" s="17"/>
      <c r="K240" s="17"/>
      <c r="S240" s="2">
        <v>1</v>
      </c>
    </row>
    <row r="241" spans="1:19" x14ac:dyDescent="0.2">
      <c r="A241" t="s">
        <v>41</v>
      </c>
      <c r="B241" s="39" t="s">
        <v>42</v>
      </c>
      <c r="C241" s="24"/>
      <c r="D241" s="24"/>
      <c r="E241" s="2">
        <v>1</v>
      </c>
      <c r="H241" s="2">
        <v>3</v>
      </c>
      <c r="J241" s="17"/>
      <c r="K241" s="17"/>
    </row>
    <row r="243" spans="1:19" x14ac:dyDescent="0.2">
      <c r="C243" s="24"/>
      <c r="D243" s="24"/>
      <c r="J243" s="17"/>
      <c r="K243" s="17"/>
    </row>
    <row r="244" spans="1:19" s="1" customFormat="1" ht="15" x14ac:dyDescent="0.25">
      <c r="A244" s="1" t="s">
        <v>110</v>
      </c>
      <c r="B244" s="5"/>
      <c r="C244" s="34"/>
      <c r="D244" s="34"/>
      <c r="E244" s="8"/>
      <c r="F244" s="8"/>
      <c r="G244" s="8"/>
      <c r="H244" s="8"/>
      <c r="I244" s="8"/>
      <c r="J244" s="25"/>
      <c r="K244" s="25"/>
      <c r="L244" s="8"/>
      <c r="M244" s="25"/>
      <c r="N244" s="25"/>
      <c r="O244" s="8"/>
      <c r="P244" s="8"/>
      <c r="Q244" s="25"/>
      <c r="R244" s="8"/>
      <c r="S244" s="8"/>
    </row>
    <row r="245" spans="1:19" x14ac:dyDescent="0.2">
      <c r="A245" t="s">
        <v>139</v>
      </c>
      <c r="C245" s="24"/>
      <c r="D245" s="24"/>
      <c r="E245" s="2">
        <v>13.71</v>
      </c>
      <c r="F245" s="2">
        <v>3.7349999999999999</v>
      </c>
      <c r="G245" s="2">
        <v>10.76</v>
      </c>
      <c r="H245" s="2">
        <v>42.6</v>
      </c>
      <c r="I245" s="2">
        <v>12.81</v>
      </c>
      <c r="J245" s="17"/>
      <c r="K245" s="17"/>
      <c r="L245" s="2">
        <v>10.8</v>
      </c>
      <c r="O245" s="4">
        <v>9</v>
      </c>
      <c r="P245" s="4"/>
      <c r="R245" s="2">
        <v>17.3</v>
      </c>
    </row>
    <row r="246" spans="1:19" x14ac:dyDescent="0.2">
      <c r="A246" t="s">
        <v>106</v>
      </c>
      <c r="B246" s="7" t="s">
        <v>438</v>
      </c>
      <c r="C246" s="24"/>
      <c r="D246" s="24"/>
      <c r="H246" s="2">
        <v>0.01</v>
      </c>
      <c r="I246" s="2">
        <v>0.56000000000000005</v>
      </c>
      <c r="J246" s="17"/>
      <c r="K246" s="17"/>
      <c r="L246" s="2">
        <v>0.01</v>
      </c>
      <c r="O246" s="4">
        <v>0.12</v>
      </c>
      <c r="P246" s="4"/>
      <c r="R246" s="2">
        <v>0.49</v>
      </c>
    </row>
    <row r="247" spans="1:19" x14ac:dyDescent="0.2">
      <c r="A247" t="s">
        <v>151</v>
      </c>
      <c r="B247" s="7" t="s">
        <v>37</v>
      </c>
      <c r="C247" s="24"/>
      <c r="D247" s="24"/>
      <c r="F247" s="2">
        <v>5.0000000000000001E-3</v>
      </c>
      <c r="H247" s="2">
        <v>6.95</v>
      </c>
      <c r="J247" s="17"/>
      <c r="K247" s="17"/>
      <c r="L247" s="2">
        <v>0.06</v>
      </c>
      <c r="O247" s="4">
        <v>0.46</v>
      </c>
      <c r="P247" s="4"/>
      <c r="R247" s="2">
        <v>10.96</v>
      </c>
    </row>
    <row r="248" spans="1:19" x14ac:dyDescent="0.2">
      <c r="A248" t="s">
        <v>266</v>
      </c>
      <c r="B248" s="7" t="s">
        <v>495</v>
      </c>
      <c r="C248" s="24"/>
      <c r="D248" s="24"/>
      <c r="F248" s="2">
        <v>0.36</v>
      </c>
      <c r="J248" s="17"/>
      <c r="K248" s="17"/>
      <c r="O248" s="4">
        <v>0.09</v>
      </c>
      <c r="P248" s="4"/>
      <c r="R248" s="2">
        <v>0.01</v>
      </c>
    </row>
    <row r="249" spans="1:19" x14ac:dyDescent="0.2">
      <c r="A249" t="s">
        <v>16</v>
      </c>
      <c r="B249" s="7" t="s">
        <v>326</v>
      </c>
      <c r="C249" s="24"/>
      <c r="D249" s="24"/>
      <c r="G249" s="2">
        <v>5.0000000000000001E-3</v>
      </c>
      <c r="I249" s="2">
        <v>5.0000000000000001E-3</v>
      </c>
      <c r="J249" s="17"/>
      <c r="K249" s="17"/>
      <c r="O249" s="4"/>
      <c r="P249" s="4"/>
    </row>
    <row r="250" spans="1:19" x14ac:dyDescent="0.2">
      <c r="A250" t="s">
        <v>15</v>
      </c>
      <c r="B250" s="7" t="s">
        <v>440</v>
      </c>
      <c r="C250" s="24"/>
      <c r="D250" s="24"/>
      <c r="E250" s="2">
        <v>0.69499999999999995</v>
      </c>
      <c r="F250" s="2">
        <v>0.255</v>
      </c>
      <c r="G250" s="2">
        <v>0.125</v>
      </c>
      <c r="H250" s="2">
        <v>0.24</v>
      </c>
      <c r="I250" s="2">
        <v>0.88</v>
      </c>
      <c r="J250" s="17"/>
      <c r="K250" s="17"/>
      <c r="L250" s="2">
        <v>0.46700000000000003</v>
      </c>
      <c r="O250" s="4">
        <v>0.95</v>
      </c>
      <c r="P250" s="4"/>
      <c r="R250" s="2">
        <v>1.99</v>
      </c>
    </row>
    <row r="251" spans="1:19" x14ac:dyDescent="0.2">
      <c r="A251" t="s">
        <v>269</v>
      </c>
      <c r="B251" s="7" t="s">
        <v>452</v>
      </c>
      <c r="C251" s="24"/>
      <c r="D251" s="24"/>
      <c r="J251" s="17"/>
      <c r="K251" s="17"/>
      <c r="O251" s="4">
        <v>0</v>
      </c>
      <c r="P251" s="4"/>
    </row>
    <row r="252" spans="1:19" x14ac:dyDescent="0.2">
      <c r="A252" t="s">
        <v>57</v>
      </c>
      <c r="B252" s="7" t="s">
        <v>58</v>
      </c>
      <c r="C252" s="24"/>
      <c r="D252" s="24"/>
      <c r="E252" s="2">
        <v>5.0000000000000001E-3</v>
      </c>
      <c r="J252" s="17"/>
      <c r="K252" s="17"/>
      <c r="O252" s="4"/>
      <c r="P252" s="4"/>
      <c r="R252" s="2">
        <v>0.01</v>
      </c>
    </row>
    <row r="253" spans="1:19" x14ac:dyDescent="0.2">
      <c r="A253" t="s">
        <v>5</v>
      </c>
      <c r="B253" s="7" t="s">
        <v>81</v>
      </c>
      <c r="C253" s="24"/>
      <c r="D253" s="24"/>
      <c r="H253" s="2">
        <v>5.0000000000000001E-3</v>
      </c>
      <c r="I253" s="2">
        <v>0.01</v>
      </c>
      <c r="J253" s="17"/>
      <c r="K253" s="17"/>
      <c r="L253" s="2">
        <v>5.6000000000000001E-2</v>
      </c>
      <c r="O253" s="4">
        <v>0.02</v>
      </c>
      <c r="P253" s="4"/>
      <c r="R253" s="2">
        <v>0.33</v>
      </c>
    </row>
    <row r="254" spans="1:19" x14ac:dyDescent="0.2">
      <c r="A254" t="s">
        <v>54</v>
      </c>
      <c r="B254" s="7" t="s">
        <v>870</v>
      </c>
      <c r="C254" s="24"/>
      <c r="D254" s="24"/>
      <c r="G254" s="2">
        <v>0.505</v>
      </c>
      <c r="H254" s="2">
        <v>5.0000000000000001E-3</v>
      </c>
      <c r="I254" s="2">
        <v>5.0000000000000001E-3</v>
      </c>
      <c r="J254" s="17"/>
      <c r="K254" s="17"/>
      <c r="L254" s="2">
        <v>0</v>
      </c>
      <c r="O254" s="4">
        <v>7.0000000000000007E-2</v>
      </c>
      <c r="P254" s="4"/>
    </row>
    <row r="255" spans="1:19" x14ac:dyDescent="0.2">
      <c r="A255" t="s">
        <v>6</v>
      </c>
      <c r="B255" s="7" t="s">
        <v>441</v>
      </c>
      <c r="C255" s="24"/>
      <c r="D255" s="24"/>
      <c r="H255" s="2">
        <v>0.06</v>
      </c>
      <c r="I255" s="2">
        <v>3.5000000000000003E-2</v>
      </c>
      <c r="J255" s="17"/>
      <c r="K255" s="17"/>
      <c r="L255" s="2">
        <v>5.6000000000000001E-2</v>
      </c>
      <c r="O255" s="4">
        <v>0.35</v>
      </c>
      <c r="P255" s="4"/>
      <c r="R255" s="2">
        <v>0.43</v>
      </c>
    </row>
    <row r="256" spans="1:19" x14ac:dyDescent="0.2">
      <c r="A256" t="s">
        <v>20</v>
      </c>
      <c r="B256" s="7" t="s">
        <v>319</v>
      </c>
      <c r="C256" s="24"/>
      <c r="D256" s="24"/>
      <c r="E256" s="2">
        <v>0.11</v>
      </c>
      <c r="F256" s="2">
        <v>0.105</v>
      </c>
      <c r="G256" s="2">
        <v>0.35499999999999998</v>
      </c>
      <c r="H256" s="2">
        <v>0.06</v>
      </c>
      <c r="I256" s="2">
        <v>0.1</v>
      </c>
      <c r="J256" s="17"/>
      <c r="K256" s="17"/>
      <c r="L256" s="2">
        <v>0.16700000000000001</v>
      </c>
      <c r="O256" s="4">
        <v>0.02</v>
      </c>
      <c r="P256" s="4"/>
      <c r="R256" s="2">
        <v>0.27</v>
      </c>
    </row>
    <row r="257" spans="1:18" x14ac:dyDescent="0.2">
      <c r="A257" t="s">
        <v>176</v>
      </c>
      <c r="B257" s="7" t="s">
        <v>353</v>
      </c>
      <c r="C257" s="24"/>
      <c r="D257" s="24"/>
      <c r="J257" s="17"/>
      <c r="K257" s="17"/>
      <c r="O257" s="4">
        <v>0</v>
      </c>
      <c r="P257" s="4"/>
    </row>
    <row r="258" spans="1:18" x14ac:dyDescent="0.2">
      <c r="A258" t="s">
        <v>43</v>
      </c>
      <c r="B258" s="7" t="s">
        <v>520</v>
      </c>
      <c r="C258" s="24"/>
      <c r="D258" s="24"/>
      <c r="J258" s="17"/>
      <c r="K258" s="17"/>
      <c r="L258" s="2">
        <v>0</v>
      </c>
      <c r="O258" s="4"/>
      <c r="P258" s="4"/>
    </row>
    <row r="259" spans="1:18" x14ac:dyDescent="0.2">
      <c r="A259" t="s">
        <v>177</v>
      </c>
      <c r="B259" s="7" t="s">
        <v>522</v>
      </c>
      <c r="C259" s="24"/>
      <c r="D259" s="24"/>
      <c r="H259" s="2">
        <v>0.05</v>
      </c>
      <c r="I259" s="2">
        <v>5.0000000000000001E-3</v>
      </c>
      <c r="J259" s="17"/>
      <c r="K259" s="17"/>
      <c r="L259" s="2">
        <v>0.1</v>
      </c>
      <c r="O259" s="4"/>
      <c r="P259" s="4"/>
    </row>
    <row r="260" spans="1:18" x14ac:dyDescent="0.2">
      <c r="A260" s="11" t="s">
        <v>150</v>
      </c>
      <c r="B260" s="7" t="s">
        <v>386</v>
      </c>
      <c r="C260" s="24"/>
      <c r="D260" s="24"/>
      <c r="J260" s="17"/>
      <c r="K260" s="17"/>
      <c r="O260" s="4">
        <v>1.07</v>
      </c>
      <c r="P260" s="4"/>
      <c r="R260" s="2">
        <v>0.61</v>
      </c>
    </row>
    <row r="261" spans="1:18" x14ac:dyDescent="0.2">
      <c r="A261" s="11" t="s">
        <v>25</v>
      </c>
      <c r="B261" s="7" t="s">
        <v>874</v>
      </c>
      <c r="C261" s="24"/>
      <c r="D261" s="24"/>
      <c r="E261" s="9">
        <v>5.0000000000000001E-3</v>
      </c>
      <c r="F261" s="9">
        <v>5.0000000000000001E-3</v>
      </c>
      <c r="G261" s="9">
        <v>5.0000000000000001E-3</v>
      </c>
      <c r="H261" s="9">
        <v>5.0000000000000001E-3</v>
      </c>
      <c r="I261" s="9"/>
      <c r="J261" s="17"/>
      <c r="K261" s="17"/>
      <c r="M261" s="18"/>
      <c r="O261" s="4"/>
      <c r="P261" s="4"/>
    </row>
    <row r="262" spans="1:18" x14ac:dyDescent="0.2">
      <c r="A262" t="s">
        <v>31</v>
      </c>
      <c r="B262" s="7" t="s">
        <v>327</v>
      </c>
      <c r="C262" s="24"/>
      <c r="D262" s="24"/>
      <c r="F262" s="2">
        <v>0.02</v>
      </c>
      <c r="G262" s="2">
        <v>0.16</v>
      </c>
      <c r="H262" s="2">
        <v>0.16</v>
      </c>
      <c r="I262" s="2">
        <v>0.64500000000000002</v>
      </c>
      <c r="J262" s="17"/>
      <c r="K262" s="17"/>
      <c r="L262" s="2">
        <v>1.728</v>
      </c>
      <c r="O262" s="4">
        <v>1.96</v>
      </c>
      <c r="P262" s="4"/>
      <c r="R262" s="2">
        <v>4.26</v>
      </c>
    </row>
    <row r="263" spans="1:18" x14ac:dyDescent="0.2">
      <c r="A263" t="s">
        <v>122</v>
      </c>
      <c r="B263" s="7" t="s">
        <v>884</v>
      </c>
      <c r="C263" s="24"/>
      <c r="D263" s="24"/>
      <c r="I263" s="2">
        <v>5.0000000000000001E-3</v>
      </c>
      <c r="J263" s="17"/>
      <c r="K263" s="17"/>
      <c r="O263" s="4"/>
      <c r="P263" s="4"/>
      <c r="R263" s="2">
        <v>0.01</v>
      </c>
    </row>
    <row r="264" spans="1:18" x14ac:dyDescent="0.2">
      <c r="A264" t="s">
        <v>130</v>
      </c>
      <c r="B264" s="7" t="s">
        <v>349</v>
      </c>
      <c r="C264" s="24"/>
      <c r="D264" s="24"/>
      <c r="G264" s="2">
        <v>5.0000000000000001E-3</v>
      </c>
      <c r="I264" s="2">
        <v>5.0000000000000001E-3</v>
      </c>
      <c r="J264" s="17"/>
      <c r="K264" s="17"/>
      <c r="O264" s="4"/>
      <c r="P264" s="4"/>
      <c r="R264" s="2">
        <v>0.04</v>
      </c>
    </row>
    <row r="265" spans="1:18" x14ac:dyDescent="0.2">
      <c r="A265" t="s">
        <v>399</v>
      </c>
      <c r="B265" s="7" t="s">
        <v>46</v>
      </c>
      <c r="C265" s="24"/>
      <c r="D265" s="24"/>
      <c r="J265" s="17"/>
      <c r="K265" s="17"/>
      <c r="O265" s="4"/>
      <c r="P265" s="4"/>
      <c r="R265" s="2">
        <v>0.01</v>
      </c>
    </row>
    <row r="266" spans="1:18" x14ac:dyDescent="0.2">
      <c r="A266" t="s">
        <v>945</v>
      </c>
      <c r="B266" s="7" t="s">
        <v>948</v>
      </c>
      <c r="C266" s="24"/>
      <c r="D266" s="24"/>
      <c r="G266" s="2">
        <v>5.0000000000000001E-3</v>
      </c>
      <c r="J266" s="17"/>
      <c r="K266" s="17"/>
      <c r="O266" s="4"/>
      <c r="P266" s="4"/>
    </row>
    <row r="267" spans="1:18" x14ac:dyDescent="0.2">
      <c r="A267" t="s">
        <v>132</v>
      </c>
      <c r="B267" s="7" t="s">
        <v>330</v>
      </c>
      <c r="C267" s="24"/>
      <c r="D267" s="24"/>
      <c r="J267" s="17"/>
      <c r="K267" s="17"/>
      <c r="O267" s="4">
        <v>0.01</v>
      </c>
      <c r="P267" s="4"/>
    </row>
    <row r="268" spans="1:18" x14ac:dyDescent="0.2">
      <c r="A268" t="s">
        <v>129</v>
      </c>
      <c r="B268" s="7" t="s">
        <v>344</v>
      </c>
      <c r="C268" s="24"/>
      <c r="D268" s="24"/>
      <c r="G268" s="2">
        <v>5.0000000000000001E-3</v>
      </c>
      <c r="J268" s="17"/>
      <c r="K268" s="17"/>
      <c r="L268" s="2">
        <v>0.1</v>
      </c>
      <c r="O268" s="4">
        <v>0</v>
      </c>
      <c r="P268" s="4"/>
    </row>
    <row r="269" spans="1:18" x14ac:dyDescent="0.2">
      <c r="A269" t="s">
        <v>185</v>
      </c>
      <c r="B269" s="39" t="s">
        <v>380</v>
      </c>
      <c r="C269" s="24"/>
      <c r="D269" s="24"/>
      <c r="J269" s="17"/>
      <c r="K269" s="17"/>
      <c r="L269" s="2">
        <v>0.1</v>
      </c>
      <c r="O269" s="4"/>
      <c r="P269" s="4"/>
    </row>
    <row r="270" spans="1:18" x14ac:dyDescent="0.2">
      <c r="A270" t="s">
        <v>28</v>
      </c>
      <c r="B270" s="7" t="s">
        <v>332</v>
      </c>
      <c r="C270" s="24"/>
      <c r="D270" s="24"/>
      <c r="F270" s="2">
        <v>0.1</v>
      </c>
      <c r="G270" s="2">
        <v>0.27750000000000002</v>
      </c>
      <c r="H270" s="2">
        <v>6.5000000000000002E-2</v>
      </c>
      <c r="I270" s="2">
        <v>0.16</v>
      </c>
      <c r="J270" s="17"/>
      <c r="K270" s="17"/>
      <c r="L270" s="2">
        <v>0</v>
      </c>
      <c r="O270" s="4">
        <v>0.22</v>
      </c>
      <c r="P270" s="4"/>
      <c r="R270" s="2">
        <v>0.1</v>
      </c>
    </row>
    <row r="271" spans="1:18" x14ac:dyDescent="0.2">
      <c r="A271" t="s">
        <v>29</v>
      </c>
      <c r="B271" s="7" t="s">
        <v>333</v>
      </c>
      <c r="C271" s="24"/>
      <c r="D271" s="24"/>
      <c r="F271" s="2">
        <v>0.47499999999999998</v>
      </c>
      <c r="G271" s="2">
        <v>0.47</v>
      </c>
      <c r="H271" s="2">
        <v>0.69</v>
      </c>
      <c r="I271" s="2">
        <v>0.23499999999999999</v>
      </c>
      <c r="J271" s="17"/>
      <c r="K271" s="17"/>
      <c r="L271" s="2">
        <v>1.944</v>
      </c>
      <c r="O271" s="4">
        <v>1.06</v>
      </c>
      <c r="P271" s="4"/>
      <c r="R271" s="2">
        <v>0.59</v>
      </c>
    </row>
    <row r="272" spans="1:18" x14ac:dyDescent="0.2">
      <c r="A272" t="s">
        <v>996</v>
      </c>
      <c r="B272" s="7" t="s">
        <v>1005</v>
      </c>
      <c r="C272" s="24"/>
      <c r="D272" s="24"/>
      <c r="J272" s="17"/>
      <c r="K272" s="17"/>
      <c r="O272" s="4">
        <v>0</v>
      </c>
      <c r="P272" s="4"/>
    </row>
    <row r="273" spans="1:18" x14ac:dyDescent="0.2">
      <c r="A273" t="s">
        <v>13</v>
      </c>
      <c r="B273" s="7" t="s">
        <v>372</v>
      </c>
      <c r="C273" s="24"/>
      <c r="D273" s="24"/>
      <c r="E273" s="2">
        <v>1.4999999999999999E-2</v>
      </c>
      <c r="F273" s="2">
        <v>0.32500000000000001</v>
      </c>
      <c r="G273" s="2">
        <v>0.17</v>
      </c>
      <c r="H273" s="2">
        <v>0.37</v>
      </c>
      <c r="I273" s="2">
        <v>1.4999999999999999E-2</v>
      </c>
      <c r="J273" s="17"/>
      <c r="K273" s="17"/>
      <c r="L273" s="2">
        <v>0.17199999999999999</v>
      </c>
      <c r="O273" s="4">
        <v>0.01</v>
      </c>
      <c r="P273" s="4"/>
      <c r="R273" s="2">
        <v>7.0000000000000007E-2</v>
      </c>
    </row>
    <row r="274" spans="1:18" x14ac:dyDescent="0.2">
      <c r="A274" t="s">
        <v>267</v>
      </c>
      <c r="B274" s="7" t="s">
        <v>934</v>
      </c>
      <c r="C274" s="24"/>
      <c r="D274" s="24"/>
      <c r="F274" s="2">
        <v>0.01</v>
      </c>
      <c r="G274" s="2">
        <v>0.01</v>
      </c>
      <c r="H274" s="2">
        <v>0.05</v>
      </c>
      <c r="J274" s="17"/>
      <c r="K274" s="17"/>
      <c r="O274" s="4"/>
      <c r="P274" s="4"/>
    </row>
    <row r="275" spans="1:18" x14ac:dyDescent="0.2">
      <c r="A275" t="s">
        <v>286</v>
      </c>
      <c r="B275" s="7" t="s">
        <v>1347</v>
      </c>
      <c r="C275" s="24"/>
      <c r="D275" s="24"/>
      <c r="J275" s="17"/>
      <c r="K275" s="17"/>
      <c r="O275" s="4"/>
      <c r="P275" s="4"/>
      <c r="R275" s="2">
        <v>0.01</v>
      </c>
    </row>
    <row r="276" spans="1:18" x14ac:dyDescent="0.2">
      <c r="A276" t="s">
        <v>124</v>
      </c>
      <c r="B276" s="7" t="s">
        <v>873</v>
      </c>
      <c r="C276" s="24"/>
      <c r="D276" s="24"/>
      <c r="J276" s="17"/>
      <c r="K276" s="17"/>
      <c r="O276" s="4"/>
      <c r="P276" s="4"/>
      <c r="R276" s="2">
        <v>0.01</v>
      </c>
    </row>
    <row r="277" spans="1:18" x14ac:dyDescent="0.2">
      <c r="A277" t="s">
        <v>109</v>
      </c>
      <c r="B277" s="7" t="s">
        <v>362</v>
      </c>
      <c r="C277" s="24"/>
      <c r="D277" s="24"/>
      <c r="J277" s="17"/>
      <c r="K277" s="17"/>
      <c r="O277" s="4"/>
      <c r="P277" s="4"/>
      <c r="R277" s="2">
        <v>0.01</v>
      </c>
    </row>
    <row r="278" spans="1:18" x14ac:dyDescent="0.2">
      <c r="A278" t="s">
        <v>108</v>
      </c>
      <c r="B278" s="7" t="s">
        <v>381</v>
      </c>
      <c r="C278" s="24"/>
      <c r="D278" s="24"/>
      <c r="J278" s="17"/>
      <c r="K278" s="17"/>
      <c r="O278" s="4"/>
      <c r="P278" s="4"/>
    </row>
    <row r="279" spans="1:18" x14ac:dyDescent="0.2">
      <c r="A279" t="s">
        <v>24</v>
      </c>
      <c r="B279" s="7" t="s">
        <v>320</v>
      </c>
      <c r="C279" s="24"/>
      <c r="D279" s="24"/>
      <c r="E279" s="2">
        <v>0.33500000000000002</v>
      </c>
      <c r="F279" s="2">
        <v>0.08</v>
      </c>
      <c r="G279" s="2">
        <v>7.4999999999999997E-2</v>
      </c>
      <c r="H279" s="2">
        <v>0.12</v>
      </c>
      <c r="I279" s="2">
        <v>0.215</v>
      </c>
      <c r="J279" s="17"/>
      <c r="K279" s="17"/>
      <c r="L279" s="2">
        <v>0.38900000000000001</v>
      </c>
      <c r="O279" s="4">
        <v>0.18</v>
      </c>
      <c r="P279" s="4"/>
      <c r="R279" s="2">
        <v>0.23</v>
      </c>
    </row>
    <row r="280" spans="1:18" x14ac:dyDescent="0.2">
      <c r="A280" t="s">
        <v>22</v>
      </c>
      <c r="B280" s="7" t="s">
        <v>935</v>
      </c>
      <c r="C280" s="24"/>
      <c r="D280" s="24"/>
      <c r="E280" s="2">
        <v>1.5649999999999999</v>
      </c>
      <c r="F280" s="2">
        <v>5.5149999999999997</v>
      </c>
      <c r="G280" s="2">
        <v>6.6050000000000004</v>
      </c>
      <c r="H280" s="2">
        <v>13.32</v>
      </c>
      <c r="I280" s="2">
        <v>7.03</v>
      </c>
      <c r="J280" s="17"/>
      <c r="K280" s="17"/>
      <c r="L280" s="2">
        <v>12.51</v>
      </c>
      <c r="O280" s="4">
        <v>4.24</v>
      </c>
      <c r="P280" s="4"/>
      <c r="R280" s="2">
        <v>7.15</v>
      </c>
    </row>
    <row r="281" spans="1:18" x14ac:dyDescent="0.2">
      <c r="A281" t="s">
        <v>164</v>
      </c>
      <c r="B281" s="7" t="s">
        <v>457</v>
      </c>
      <c r="C281" s="24"/>
      <c r="D281" s="24"/>
      <c r="J281" s="17"/>
      <c r="K281" s="17"/>
      <c r="O281" s="4">
        <v>0</v>
      </c>
      <c r="P281" s="4"/>
      <c r="R281" s="2">
        <v>0.06</v>
      </c>
    </row>
    <row r="282" spans="1:18" x14ac:dyDescent="0.2">
      <c r="A282" t="s">
        <v>7</v>
      </c>
      <c r="B282" s="7" t="s">
        <v>335</v>
      </c>
      <c r="C282" s="24"/>
      <c r="D282" s="24"/>
      <c r="E282" s="2">
        <v>2.5299999999999998</v>
      </c>
      <c r="F282" s="2">
        <v>1.83</v>
      </c>
      <c r="G282" s="2">
        <v>3.36</v>
      </c>
      <c r="H282" s="2">
        <v>3.37</v>
      </c>
      <c r="I282" s="2">
        <v>1.635</v>
      </c>
      <c r="J282" s="17"/>
      <c r="K282" s="17"/>
      <c r="L282" s="2">
        <v>0.28299999999999997</v>
      </c>
      <c r="O282" s="4">
        <v>2.27</v>
      </c>
      <c r="P282" s="4"/>
      <c r="R282" s="2">
        <v>1.26</v>
      </c>
    </row>
    <row r="283" spans="1:18" x14ac:dyDescent="0.2">
      <c r="A283" t="s">
        <v>273</v>
      </c>
      <c r="B283" s="7" t="s">
        <v>455</v>
      </c>
      <c r="C283" s="24"/>
      <c r="D283" s="24"/>
      <c r="J283" s="17"/>
      <c r="K283" s="17"/>
      <c r="O283" s="4"/>
      <c r="P283" s="4"/>
      <c r="R283" s="2">
        <v>0.01</v>
      </c>
    </row>
    <row r="284" spans="1:18" x14ac:dyDescent="0.2">
      <c r="A284" t="s">
        <v>11</v>
      </c>
      <c r="B284" s="7" t="s">
        <v>47</v>
      </c>
      <c r="C284" s="24"/>
      <c r="D284" s="24"/>
      <c r="F284" s="2">
        <v>0.125</v>
      </c>
      <c r="G284" s="2">
        <v>0.17</v>
      </c>
      <c r="H284" s="2">
        <v>0.125</v>
      </c>
      <c r="I284" s="2">
        <v>0.72499999999999998</v>
      </c>
      <c r="J284" s="17"/>
      <c r="K284" s="17"/>
      <c r="L284" s="2">
        <v>1.4</v>
      </c>
      <c r="O284" s="4">
        <v>3.37</v>
      </c>
      <c r="P284" s="4"/>
      <c r="R284" s="2">
        <v>2.77</v>
      </c>
    </row>
    <row r="285" spans="1:18" x14ac:dyDescent="0.2">
      <c r="A285" t="s">
        <v>135</v>
      </c>
      <c r="B285" s="39" t="s">
        <v>318</v>
      </c>
      <c r="C285" s="24"/>
      <c r="D285" s="24"/>
      <c r="I285" s="2">
        <v>1.4999999999999999E-2</v>
      </c>
      <c r="J285" s="17"/>
      <c r="K285" s="17"/>
      <c r="O285" s="4"/>
      <c r="P285" s="4"/>
      <c r="R285" s="2">
        <v>0.01</v>
      </c>
    </row>
    <row r="286" spans="1:18" x14ac:dyDescent="0.2">
      <c r="A286" t="s">
        <v>946</v>
      </c>
      <c r="B286" s="7" t="s">
        <v>947</v>
      </c>
      <c r="C286" s="24"/>
      <c r="D286" s="24"/>
      <c r="F286" s="2">
        <v>0.01</v>
      </c>
      <c r="J286" s="17"/>
      <c r="K286" s="17"/>
      <c r="O286" s="4"/>
      <c r="P286" s="4"/>
    </row>
    <row r="287" spans="1:18" x14ac:dyDescent="0.2">
      <c r="A287" t="s">
        <v>439</v>
      </c>
      <c r="B287" s="7" t="s">
        <v>337</v>
      </c>
      <c r="C287" s="24"/>
      <c r="D287" s="24"/>
      <c r="J287" s="17"/>
      <c r="K287" s="17"/>
      <c r="O287" s="4">
        <v>0.03</v>
      </c>
      <c r="P287" s="4"/>
      <c r="R287" s="2">
        <v>0.02</v>
      </c>
    </row>
    <row r="288" spans="1:18" x14ac:dyDescent="0.2">
      <c r="A288" t="s">
        <v>142</v>
      </c>
      <c r="B288" s="7" t="s">
        <v>336</v>
      </c>
      <c r="C288" s="24"/>
      <c r="D288" s="24"/>
      <c r="F288" s="2">
        <v>0.01</v>
      </c>
      <c r="H288" s="2">
        <v>0.01</v>
      </c>
      <c r="J288" s="17"/>
      <c r="K288" s="17"/>
      <c r="O288" s="4">
        <v>0.21</v>
      </c>
      <c r="P288" s="4"/>
      <c r="R288" s="2">
        <v>0.1</v>
      </c>
    </row>
    <row r="289" spans="1:18" x14ac:dyDescent="0.2">
      <c r="A289" s="11" t="s">
        <v>138</v>
      </c>
      <c r="B289" s="7" t="s">
        <v>339</v>
      </c>
      <c r="C289" s="24"/>
      <c r="D289" s="24"/>
      <c r="E289" s="9"/>
      <c r="F289" s="9"/>
      <c r="G289" s="9">
        <v>0.01</v>
      </c>
      <c r="H289" s="9">
        <v>0.03</v>
      </c>
      <c r="I289" s="9"/>
      <c r="J289" s="17"/>
      <c r="K289" s="17"/>
      <c r="L289" s="2">
        <v>0</v>
      </c>
      <c r="M289" s="18"/>
      <c r="O289" s="4">
        <v>0.03</v>
      </c>
      <c r="P289" s="4"/>
      <c r="R289" s="2">
        <v>0.03</v>
      </c>
    </row>
    <row r="290" spans="1:18" x14ac:dyDescent="0.2">
      <c r="A290" t="s">
        <v>201</v>
      </c>
      <c r="B290" s="39" t="s">
        <v>358</v>
      </c>
      <c r="C290" s="24"/>
      <c r="D290" s="24"/>
      <c r="F290" s="2">
        <v>0.01</v>
      </c>
      <c r="H290" s="2">
        <v>1.4999999999999999E-2</v>
      </c>
      <c r="I290" s="2">
        <v>5.5E-2</v>
      </c>
      <c r="J290" s="17"/>
      <c r="K290" s="17"/>
      <c r="L290" s="2">
        <v>0.28299999999999997</v>
      </c>
      <c r="O290" s="4">
        <v>0.01</v>
      </c>
      <c r="P290" s="4"/>
    </row>
    <row r="291" spans="1:18" x14ac:dyDescent="0.2">
      <c r="A291" t="s">
        <v>268</v>
      </c>
      <c r="B291" s="7" t="s">
        <v>470</v>
      </c>
      <c r="C291" s="24"/>
      <c r="D291" s="24"/>
      <c r="E291" s="2">
        <v>5.0000000000000001E-3</v>
      </c>
      <c r="F291" s="2">
        <v>5.0000000000000001E-3</v>
      </c>
      <c r="H291" s="2">
        <v>0.05</v>
      </c>
      <c r="I291" s="2">
        <v>0.05</v>
      </c>
      <c r="J291" s="17"/>
      <c r="K291" s="17"/>
      <c r="L291" s="2">
        <v>6.0000000000000001E-3</v>
      </c>
      <c r="O291" s="4">
        <v>0.1</v>
      </c>
      <c r="P291" s="4"/>
      <c r="R291" s="2">
        <v>7.0000000000000007E-2</v>
      </c>
    </row>
    <row r="292" spans="1:18" x14ac:dyDescent="0.2">
      <c r="A292" s="11" t="s">
        <v>9</v>
      </c>
      <c r="B292" s="7" t="s">
        <v>442</v>
      </c>
      <c r="C292" s="24"/>
      <c r="D292" s="24"/>
      <c r="E292" s="9"/>
      <c r="F292" s="9"/>
      <c r="G292" s="9"/>
      <c r="H292" s="9"/>
      <c r="I292" s="9">
        <v>5.0000000000000001E-3</v>
      </c>
      <c r="J292" s="17"/>
      <c r="K292" s="17"/>
      <c r="M292" s="18"/>
      <c r="O292" s="4">
        <v>0.3</v>
      </c>
      <c r="P292" s="4"/>
    </row>
    <row r="293" spans="1:18" x14ac:dyDescent="0.2">
      <c r="A293" t="s">
        <v>131</v>
      </c>
      <c r="B293" s="7" t="s">
        <v>321</v>
      </c>
      <c r="C293" s="24"/>
      <c r="D293" s="24"/>
      <c r="H293" s="2">
        <v>1.4999999999999999E-2</v>
      </c>
      <c r="I293" s="2">
        <v>5.0000000000000001E-3</v>
      </c>
      <c r="J293" s="17"/>
      <c r="K293" s="17"/>
      <c r="O293" s="4">
        <v>0.05</v>
      </c>
      <c r="P293" s="4"/>
      <c r="R293" s="2">
        <v>0.05</v>
      </c>
    </row>
    <row r="294" spans="1:18" x14ac:dyDescent="0.2">
      <c r="C294" s="24"/>
      <c r="D294" s="24"/>
      <c r="J294" s="17"/>
      <c r="K294" s="17"/>
      <c r="O294" s="4"/>
      <c r="P294" s="4"/>
    </row>
    <row r="295" spans="1:18" ht="15" x14ac:dyDescent="0.25">
      <c r="A295" s="1" t="s">
        <v>117</v>
      </c>
      <c r="B295" s="5"/>
      <c r="C295" s="35"/>
      <c r="D295" s="35"/>
      <c r="E295" s="36"/>
      <c r="F295" s="36"/>
      <c r="G295" s="36"/>
      <c r="H295" s="36"/>
      <c r="I295" s="36"/>
      <c r="J295" s="37"/>
      <c r="K295" s="37"/>
      <c r="L295" s="8"/>
    </row>
    <row r="296" spans="1:18" x14ac:dyDescent="0.2">
      <c r="A296" t="s">
        <v>88</v>
      </c>
      <c r="C296" s="24"/>
      <c r="D296" s="24"/>
      <c r="E296" s="9">
        <v>20</v>
      </c>
      <c r="F296" s="9">
        <v>20</v>
      </c>
      <c r="G296" s="9">
        <v>20</v>
      </c>
      <c r="H296" s="9">
        <v>20</v>
      </c>
      <c r="I296" s="9">
        <v>20</v>
      </c>
      <c r="J296" s="41"/>
      <c r="K296" s="41"/>
      <c r="L296" s="9">
        <v>18</v>
      </c>
      <c r="M296" s="18"/>
      <c r="N296" s="18"/>
      <c r="O296" s="9">
        <v>23</v>
      </c>
      <c r="R296" s="2">
        <v>23</v>
      </c>
    </row>
    <row r="297" spans="1:18" x14ac:dyDescent="0.2">
      <c r="A297" t="s">
        <v>76</v>
      </c>
      <c r="B297" t="s">
        <v>118</v>
      </c>
      <c r="C297" s="24"/>
      <c r="D297" s="24"/>
      <c r="E297" s="2">
        <v>4</v>
      </c>
      <c r="F297" s="2">
        <v>4</v>
      </c>
      <c r="G297" s="2">
        <v>6</v>
      </c>
      <c r="H297" s="2">
        <v>8</v>
      </c>
      <c r="I297" s="2">
        <v>6</v>
      </c>
      <c r="J297" s="17"/>
      <c r="K297" s="17"/>
      <c r="L297" s="2">
        <v>10</v>
      </c>
      <c r="O297" s="2">
        <v>19</v>
      </c>
      <c r="R297" s="2">
        <v>14</v>
      </c>
    </row>
    <row r="298" spans="1:18" x14ac:dyDescent="0.2">
      <c r="A298" t="s">
        <v>77</v>
      </c>
      <c r="B298" t="s">
        <v>94</v>
      </c>
      <c r="C298" s="24"/>
      <c r="D298" s="24"/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17"/>
      <c r="K298" s="17"/>
      <c r="L298" s="2">
        <v>0</v>
      </c>
      <c r="O298" s="2">
        <v>0</v>
      </c>
      <c r="R298" s="2">
        <v>0</v>
      </c>
    </row>
    <row r="299" spans="1:18" x14ac:dyDescent="0.2">
      <c r="A299" t="s">
        <v>882</v>
      </c>
      <c r="B299" t="s">
        <v>78</v>
      </c>
      <c r="C299" s="24"/>
      <c r="D299" s="24"/>
      <c r="E299" s="2">
        <v>2</v>
      </c>
      <c r="F299" s="2">
        <v>2</v>
      </c>
      <c r="G299" s="2">
        <v>2</v>
      </c>
      <c r="H299" s="2">
        <v>2</v>
      </c>
      <c r="I299" s="2">
        <v>3</v>
      </c>
      <c r="J299" s="17"/>
      <c r="K299" s="17"/>
      <c r="L299" s="2">
        <v>1</v>
      </c>
      <c r="O299" s="2">
        <v>0</v>
      </c>
      <c r="R299" s="2">
        <v>0</v>
      </c>
    </row>
    <row r="300" spans="1:18" x14ac:dyDescent="0.2">
      <c r="A300" t="s">
        <v>79</v>
      </c>
      <c r="B300" t="s">
        <v>80</v>
      </c>
      <c r="C300" s="24"/>
      <c r="D300" s="24"/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17"/>
      <c r="K300" s="17"/>
      <c r="L300" s="2">
        <v>0</v>
      </c>
      <c r="O300" s="2">
        <v>0</v>
      </c>
      <c r="R300" s="2">
        <v>0</v>
      </c>
    </row>
    <row r="301" spans="1:18" x14ac:dyDescent="0.2">
      <c r="A301" t="s">
        <v>86</v>
      </c>
      <c r="B301" t="s">
        <v>96</v>
      </c>
      <c r="C301" s="24"/>
      <c r="D301" s="24"/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17"/>
      <c r="K301" s="17"/>
      <c r="L301" s="2">
        <v>0</v>
      </c>
      <c r="O301" s="2">
        <v>1</v>
      </c>
      <c r="R301" s="2">
        <v>0</v>
      </c>
    </row>
    <row r="302" spans="1:18" x14ac:dyDescent="0.2">
      <c r="A302" t="s">
        <v>97</v>
      </c>
    </row>
  </sheetData>
  <sortState ref="A23:ALZ178">
    <sortCondition ref="A23:A178"/>
  </sortState>
  <conditionalFormatting sqref="B45:B52 B25:B30 B32:B33 B41:B43 B57:B59">
    <cfRule type="duplicateValues" dxfId="3" priority="14"/>
  </conditionalFormatting>
  <conditionalFormatting sqref="B270:B279 B250:B257 B259:B260 B267:B268 B285:B288">
    <cfRule type="duplicateValues" dxfId="2" priority="1"/>
  </conditionalFormatting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D342"/>
  <sheetViews>
    <sheetView zoomScale="85" zoomScaleNormal="85" workbookViewId="0"/>
  </sheetViews>
  <sheetFormatPr defaultColWidth="9" defaultRowHeight="14.25" x14ac:dyDescent="0.2"/>
  <cols>
    <col min="1" max="1" width="23" customWidth="1"/>
    <col min="2" max="2" width="22.75" style="7" customWidth="1"/>
    <col min="3" max="4" width="6.375" style="15" customWidth="1"/>
    <col min="5" max="9" width="6.375" style="2" customWidth="1"/>
    <col min="10" max="11" width="6.375" style="15" customWidth="1"/>
    <col min="12" max="12" width="6.375" style="2" customWidth="1"/>
    <col min="13" max="14" width="6.375" style="15" customWidth="1"/>
    <col min="15" max="16" width="6.375" style="2" customWidth="1"/>
    <col min="17" max="17" width="6.375" style="15" customWidth="1"/>
    <col min="18" max="20" width="7.375" style="2" customWidth="1"/>
    <col min="21" max="27" width="7" style="2" customWidth="1"/>
    <col min="28" max="1025" width="10.75" customWidth="1"/>
  </cols>
  <sheetData>
    <row r="1" spans="1:992" ht="15" x14ac:dyDescent="0.25">
      <c r="A1" t="s">
        <v>1310</v>
      </c>
      <c r="B1" s="1"/>
      <c r="AB1" s="2"/>
    </row>
    <row r="2" spans="1:992" ht="15" x14ac:dyDescent="0.25">
      <c r="A2" s="1" t="s">
        <v>1301</v>
      </c>
      <c r="B2" s="1"/>
      <c r="AB2" s="2"/>
    </row>
    <row r="4" spans="1:992" s="1" customFormat="1" ht="15" x14ac:dyDescent="0.25">
      <c r="A4" s="1" t="s">
        <v>98</v>
      </c>
      <c r="B4" s="5"/>
      <c r="C4" s="25">
        <v>2005</v>
      </c>
      <c r="D4" s="25">
        <v>2006</v>
      </c>
      <c r="E4" s="8">
        <v>2007</v>
      </c>
      <c r="F4" s="8">
        <v>2008</v>
      </c>
      <c r="G4" s="8">
        <v>2009</v>
      </c>
      <c r="H4" s="8">
        <v>2010</v>
      </c>
      <c r="I4" s="8">
        <v>2011</v>
      </c>
      <c r="J4" s="25">
        <v>2012</v>
      </c>
      <c r="K4" s="25">
        <v>2013</v>
      </c>
      <c r="L4" s="8">
        <v>2014</v>
      </c>
      <c r="M4" s="25">
        <v>2015</v>
      </c>
      <c r="N4" s="25">
        <v>2016</v>
      </c>
      <c r="O4" s="8">
        <v>2017</v>
      </c>
      <c r="P4" s="8">
        <v>2017</v>
      </c>
      <c r="Q4" s="25">
        <v>2018</v>
      </c>
      <c r="R4" s="8">
        <v>2019</v>
      </c>
      <c r="S4" s="8">
        <v>2019</v>
      </c>
      <c r="T4" s="8"/>
      <c r="U4" s="8"/>
      <c r="V4" s="8"/>
      <c r="W4" s="8"/>
      <c r="X4" s="8"/>
      <c r="Y4" s="8"/>
      <c r="Z4" s="8"/>
      <c r="AA4" s="8"/>
    </row>
    <row r="5" spans="1:992" s="1" customFormat="1" ht="15" x14ac:dyDescent="0.25">
      <c r="B5" s="5"/>
      <c r="C5" s="25"/>
      <c r="D5" s="25"/>
      <c r="E5" s="8"/>
      <c r="F5" s="8"/>
      <c r="G5" s="8"/>
      <c r="H5" s="8"/>
      <c r="I5" s="8"/>
      <c r="J5" s="25"/>
      <c r="K5" s="25"/>
      <c r="L5" s="8"/>
      <c r="M5" s="25"/>
      <c r="N5" s="25"/>
      <c r="O5" s="8" t="s">
        <v>314</v>
      </c>
      <c r="P5" s="8" t="s">
        <v>814</v>
      </c>
      <c r="Q5" s="25"/>
      <c r="R5" s="8" t="s">
        <v>314</v>
      </c>
      <c r="S5" s="8" t="s">
        <v>814</v>
      </c>
      <c r="U5" s="8"/>
      <c r="V5" s="8"/>
      <c r="W5" s="8"/>
      <c r="X5" s="8"/>
      <c r="Y5" s="8"/>
      <c r="Z5" s="8"/>
      <c r="AA5" s="8"/>
    </row>
    <row r="6" spans="1:992" ht="15" x14ac:dyDescent="0.25">
      <c r="A6" s="10" t="s">
        <v>99</v>
      </c>
      <c r="B6" s="13"/>
      <c r="C6" s="20"/>
      <c r="D6" s="20"/>
      <c r="E6" s="12">
        <v>24</v>
      </c>
      <c r="F6" s="6">
        <v>25</v>
      </c>
      <c r="G6" s="6">
        <v>26</v>
      </c>
      <c r="H6" s="12">
        <v>24</v>
      </c>
      <c r="I6" s="12">
        <v>26</v>
      </c>
      <c r="J6" s="20"/>
      <c r="K6" s="20"/>
      <c r="L6" s="12">
        <v>26</v>
      </c>
      <c r="M6" s="18"/>
      <c r="N6" s="18"/>
      <c r="O6" s="12">
        <v>26</v>
      </c>
      <c r="P6" s="12">
        <v>26</v>
      </c>
      <c r="Q6" s="18"/>
      <c r="R6" s="9">
        <v>26</v>
      </c>
      <c r="S6" s="9">
        <v>26</v>
      </c>
      <c r="T6" s="9"/>
      <c r="U6" s="9"/>
      <c r="V6" s="9"/>
      <c r="W6" s="9"/>
      <c r="X6" s="9"/>
      <c r="Y6" s="9"/>
      <c r="Z6" s="9"/>
      <c r="AA6" s="9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</row>
    <row r="7" spans="1:992" x14ac:dyDescent="0.2">
      <c r="A7" t="s">
        <v>26</v>
      </c>
      <c r="C7" s="21"/>
      <c r="D7" s="21"/>
      <c r="E7" s="4">
        <v>3.69</v>
      </c>
      <c r="F7" s="4">
        <v>5.2560000000000002</v>
      </c>
      <c r="G7" s="4">
        <v>8.9692307692307693</v>
      </c>
      <c r="H7" s="4">
        <v>15.7541666666667</v>
      </c>
      <c r="I7" s="4">
        <v>20.3576923076923</v>
      </c>
      <c r="J7" s="21"/>
      <c r="K7" s="17"/>
      <c r="L7" s="4">
        <v>22.391999999999999</v>
      </c>
      <c r="O7" s="2">
        <v>11.78</v>
      </c>
      <c r="R7" s="2">
        <v>12.95</v>
      </c>
    </row>
    <row r="8" spans="1:992" x14ac:dyDescent="0.2">
      <c r="A8" t="s">
        <v>27</v>
      </c>
      <c r="C8" s="21"/>
      <c r="D8" s="21"/>
      <c r="E8" s="4">
        <v>5.8458333333333297</v>
      </c>
      <c r="F8" s="4">
        <v>4.968</v>
      </c>
      <c r="G8" s="4">
        <v>7.0038461538461503</v>
      </c>
      <c r="H8" s="4">
        <v>5.7958333333333298</v>
      </c>
      <c r="I8" s="4">
        <v>4.7461538461538497</v>
      </c>
      <c r="J8" s="21"/>
      <c r="K8" s="17"/>
      <c r="L8" s="4">
        <v>5.3150000000000004</v>
      </c>
      <c r="O8" s="2">
        <v>2.98</v>
      </c>
      <c r="R8" s="2">
        <v>4.7</v>
      </c>
    </row>
    <row r="9" spans="1:992" x14ac:dyDescent="0.2">
      <c r="A9" t="s">
        <v>100</v>
      </c>
      <c r="C9" s="21"/>
      <c r="D9" s="21"/>
      <c r="E9" s="4">
        <v>3.9208333333333298</v>
      </c>
      <c r="F9" s="4">
        <v>3.7120000000000002</v>
      </c>
      <c r="G9" s="4">
        <v>3.16923076923077</v>
      </c>
      <c r="H9" s="4">
        <v>13.0833333333333</v>
      </c>
      <c r="I9" s="4">
        <v>1.62307692307692</v>
      </c>
      <c r="J9" s="21"/>
      <c r="K9" s="17"/>
      <c r="L9" s="4">
        <v>1.931</v>
      </c>
      <c r="O9" s="2">
        <v>0.87</v>
      </c>
      <c r="R9" s="2">
        <v>2.0099999999999998</v>
      </c>
    </row>
    <row r="10" spans="1:992" x14ac:dyDescent="0.2">
      <c r="A10" t="s">
        <v>17</v>
      </c>
      <c r="C10" s="21"/>
      <c r="D10" s="21"/>
      <c r="E10" s="4">
        <v>11.54</v>
      </c>
      <c r="F10" s="4">
        <v>15.523999999999999</v>
      </c>
      <c r="G10" s="4">
        <v>15.1230769230769</v>
      </c>
      <c r="H10" s="4">
        <v>32.125</v>
      </c>
      <c r="I10" s="4">
        <v>21.896153846153801</v>
      </c>
      <c r="J10" s="21"/>
      <c r="K10" s="17"/>
      <c r="L10" s="4">
        <v>22.969000000000001</v>
      </c>
      <c r="O10" s="2">
        <v>13.82</v>
      </c>
      <c r="P10" s="2">
        <v>48.59</v>
      </c>
      <c r="R10" s="2">
        <v>21.28</v>
      </c>
    </row>
    <row r="11" spans="1:992" x14ac:dyDescent="0.2">
      <c r="C11" s="21"/>
      <c r="D11" s="21"/>
      <c r="E11" s="4"/>
      <c r="F11" s="4"/>
      <c r="G11" s="4"/>
      <c r="H11" s="4"/>
      <c r="I11" s="4"/>
      <c r="J11" s="21"/>
      <c r="K11" s="17"/>
      <c r="L11" s="4"/>
    </row>
    <row r="12" spans="1:992" x14ac:dyDescent="0.2">
      <c r="A12" t="s">
        <v>101</v>
      </c>
      <c r="C12" s="21"/>
      <c r="D12" s="21"/>
      <c r="E12" s="4">
        <v>11.670833333333301</v>
      </c>
      <c r="F12" s="4">
        <v>4.62</v>
      </c>
      <c r="G12" s="4">
        <v>2.4730769230769201</v>
      </c>
      <c r="H12" s="4">
        <v>1.9208333333333301</v>
      </c>
      <c r="I12" s="4">
        <v>3.6769230769230798</v>
      </c>
      <c r="J12" s="21"/>
      <c r="K12" s="17"/>
      <c r="L12" s="4">
        <v>7.3150000000000004</v>
      </c>
      <c r="O12" s="2">
        <v>2.02</v>
      </c>
      <c r="R12" s="2">
        <v>6.74</v>
      </c>
    </row>
    <row r="13" spans="1:992" x14ac:dyDescent="0.2">
      <c r="A13" t="s">
        <v>114</v>
      </c>
      <c r="C13" s="21"/>
      <c r="D13" s="21"/>
      <c r="E13" s="4"/>
      <c r="F13" s="4"/>
      <c r="G13" s="4"/>
      <c r="H13" s="4"/>
      <c r="I13" s="4"/>
      <c r="J13" s="21"/>
      <c r="K13" s="17"/>
      <c r="L13" s="4"/>
      <c r="O13" s="2">
        <v>0.23</v>
      </c>
      <c r="R13" s="2">
        <v>1.27</v>
      </c>
    </row>
    <row r="14" spans="1:992" x14ac:dyDescent="0.2">
      <c r="A14" t="s">
        <v>115</v>
      </c>
      <c r="C14" s="21"/>
      <c r="D14" s="21"/>
      <c r="E14" s="4"/>
      <c r="F14" s="4"/>
      <c r="G14" s="4"/>
      <c r="H14" s="4"/>
      <c r="I14" s="4"/>
      <c r="J14" s="21"/>
      <c r="K14" s="17"/>
      <c r="L14" s="4"/>
      <c r="O14" s="2">
        <v>4.03</v>
      </c>
      <c r="R14" s="2">
        <v>1.93</v>
      </c>
    </row>
    <row r="15" spans="1:992" x14ac:dyDescent="0.2">
      <c r="C15" s="21"/>
      <c r="D15" s="21"/>
      <c r="E15" s="4"/>
      <c r="F15" s="4"/>
      <c r="G15" s="4"/>
      <c r="H15" s="4"/>
      <c r="I15" s="4"/>
      <c r="J15" s="21"/>
      <c r="K15" s="17"/>
      <c r="L15" s="4"/>
    </row>
    <row r="16" spans="1:992" s="1" customFormat="1" ht="15" x14ac:dyDescent="0.25">
      <c r="A16" s="1" t="s">
        <v>104</v>
      </c>
      <c r="B16" s="5"/>
      <c r="C16" s="25"/>
      <c r="D16" s="25"/>
      <c r="E16" s="8">
        <v>24</v>
      </c>
      <c r="F16" s="8">
        <v>25</v>
      </c>
      <c r="G16" s="8">
        <v>26</v>
      </c>
      <c r="H16" s="8">
        <v>24</v>
      </c>
      <c r="I16" s="8">
        <v>26</v>
      </c>
      <c r="J16" s="25"/>
      <c r="K16" s="25"/>
      <c r="L16" s="8">
        <v>26</v>
      </c>
      <c r="M16" s="25"/>
      <c r="N16" s="25"/>
      <c r="O16" s="8">
        <v>26</v>
      </c>
      <c r="P16" s="8">
        <v>26</v>
      </c>
      <c r="Q16" s="25"/>
      <c r="R16" s="8">
        <v>26</v>
      </c>
      <c r="S16" s="8">
        <v>26</v>
      </c>
      <c r="T16" s="8"/>
      <c r="U16" s="8"/>
      <c r="V16" s="8"/>
      <c r="W16" s="8"/>
      <c r="X16" s="8"/>
      <c r="Y16" s="8"/>
      <c r="Z16" s="8"/>
      <c r="AA16" s="8"/>
    </row>
    <row r="17" spans="1:27" s="1" customFormat="1" ht="15" x14ac:dyDescent="0.25">
      <c r="A17" s="1" t="s">
        <v>1133</v>
      </c>
      <c r="B17" s="5"/>
      <c r="C17" s="25"/>
      <c r="D17" s="25"/>
      <c r="E17" s="8">
        <v>15</v>
      </c>
      <c r="F17" s="8">
        <v>17</v>
      </c>
      <c r="G17" s="8">
        <v>17</v>
      </c>
      <c r="H17" s="8">
        <v>17</v>
      </c>
      <c r="I17" s="8">
        <v>17</v>
      </c>
      <c r="J17" s="25"/>
      <c r="K17" s="25"/>
      <c r="L17" s="8">
        <v>20</v>
      </c>
      <c r="M17" s="25"/>
      <c r="N17" s="25"/>
      <c r="O17" s="8">
        <v>22</v>
      </c>
      <c r="P17" s="8"/>
      <c r="Q17" s="25"/>
      <c r="R17" s="8">
        <v>24</v>
      </c>
      <c r="S17" s="8"/>
      <c r="T17" s="8"/>
      <c r="U17" s="8"/>
      <c r="V17" s="8"/>
      <c r="W17" s="8"/>
      <c r="X17" s="8"/>
      <c r="Y17" s="8"/>
      <c r="Z17" s="8"/>
      <c r="AA17" s="8"/>
    </row>
    <row r="18" spans="1:27" x14ac:dyDescent="0.2">
      <c r="A18" t="s">
        <v>106</v>
      </c>
      <c r="B18" s="7" t="s">
        <v>438</v>
      </c>
      <c r="C18" s="17"/>
      <c r="D18" s="17"/>
      <c r="G18" s="2">
        <v>1</v>
      </c>
      <c r="H18" s="2">
        <v>1</v>
      </c>
      <c r="I18" s="2">
        <v>4</v>
      </c>
      <c r="J18" s="17"/>
      <c r="K18" s="17"/>
      <c r="L18" s="2">
        <v>2</v>
      </c>
      <c r="O18" s="2">
        <v>7</v>
      </c>
      <c r="R18" s="2">
        <v>3</v>
      </c>
    </row>
    <row r="19" spans="1:27" x14ac:dyDescent="0.2">
      <c r="A19" t="s">
        <v>214</v>
      </c>
      <c r="B19" s="7" t="s">
        <v>495</v>
      </c>
      <c r="C19" s="17"/>
      <c r="D19" s="17"/>
      <c r="F19" s="2">
        <v>2</v>
      </c>
      <c r="J19" s="17"/>
      <c r="K19" s="17"/>
      <c r="L19" s="2">
        <v>1</v>
      </c>
      <c r="O19" s="2">
        <v>3</v>
      </c>
      <c r="P19" s="2">
        <v>1</v>
      </c>
      <c r="R19" s="2">
        <v>2</v>
      </c>
      <c r="S19" s="2">
        <v>1</v>
      </c>
    </row>
    <row r="20" spans="1:27" x14ac:dyDescent="0.2">
      <c r="A20" t="s">
        <v>36</v>
      </c>
      <c r="B20" s="7" t="s">
        <v>37</v>
      </c>
      <c r="C20" s="17"/>
      <c r="D20" s="17"/>
      <c r="G20" s="2">
        <v>1</v>
      </c>
      <c r="H20" s="2">
        <v>2</v>
      </c>
      <c r="J20" s="17"/>
      <c r="K20" s="17"/>
      <c r="O20" s="2">
        <v>3</v>
      </c>
      <c r="R20" s="2">
        <v>1</v>
      </c>
    </row>
    <row r="21" spans="1:27" x14ac:dyDescent="0.2">
      <c r="A21" t="s">
        <v>1125</v>
      </c>
      <c r="C21" s="17"/>
      <c r="D21" s="17"/>
      <c r="E21" s="2">
        <v>17</v>
      </c>
      <c r="F21" s="2">
        <v>25</v>
      </c>
      <c r="G21" s="2">
        <v>22</v>
      </c>
      <c r="H21" s="2">
        <v>9</v>
      </c>
      <c r="I21" s="2">
        <v>10</v>
      </c>
      <c r="J21" s="17"/>
      <c r="K21" s="17"/>
      <c r="L21" s="2">
        <v>9</v>
      </c>
      <c r="O21" s="2">
        <v>13</v>
      </c>
      <c r="P21" s="2">
        <v>4</v>
      </c>
      <c r="R21" s="2">
        <v>24</v>
      </c>
      <c r="S21" s="2">
        <v>1</v>
      </c>
    </row>
    <row r="23" spans="1:27" x14ac:dyDescent="0.2">
      <c r="A23" s="11" t="s">
        <v>3</v>
      </c>
      <c r="B23" s="7" t="s">
        <v>326</v>
      </c>
      <c r="C23" s="17"/>
      <c r="D23" s="17"/>
      <c r="E23" s="9"/>
      <c r="F23" s="9"/>
      <c r="G23" s="9">
        <v>1</v>
      </c>
      <c r="H23" s="9"/>
      <c r="I23" s="9"/>
      <c r="J23" s="17"/>
      <c r="K23" s="17"/>
      <c r="R23" s="2">
        <v>1</v>
      </c>
    </row>
    <row r="24" spans="1:27" x14ac:dyDescent="0.2">
      <c r="A24" s="11" t="s">
        <v>1264</v>
      </c>
      <c r="B24" s="7" t="s">
        <v>67</v>
      </c>
      <c r="C24" s="17"/>
      <c r="D24" s="17"/>
      <c r="E24" s="9"/>
      <c r="F24" s="9"/>
      <c r="G24" s="9"/>
      <c r="H24" s="9"/>
      <c r="I24" s="9"/>
      <c r="J24" s="17"/>
      <c r="K24" s="17"/>
      <c r="R24" s="2">
        <v>1</v>
      </c>
    </row>
    <row r="25" spans="1:27" x14ac:dyDescent="0.2">
      <c r="A25" s="11"/>
      <c r="C25" s="17"/>
      <c r="D25" s="17"/>
      <c r="E25" s="9"/>
      <c r="F25" s="9"/>
      <c r="G25" s="9"/>
      <c r="H25" s="9"/>
      <c r="I25" s="9"/>
      <c r="J25" s="17"/>
      <c r="K25" s="17"/>
    </row>
    <row r="26" spans="1:27" x14ac:dyDescent="0.2">
      <c r="A26" t="s">
        <v>15</v>
      </c>
      <c r="B26" s="7" t="s">
        <v>440</v>
      </c>
      <c r="C26" s="17"/>
      <c r="D26" s="17"/>
      <c r="E26" s="2">
        <v>4</v>
      </c>
      <c r="F26" s="2">
        <v>4</v>
      </c>
      <c r="G26" s="2">
        <v>3</v>
      </c>
      <c r="H26" s="2">
        <v>6</v>
      </c>
      <c r="I26" s="2">
        <v>8</v>
      </c>
      <c r="J26" s="17"/>
      <c r="K26" s="17"/>
      <c r="L26" s="2">
        <v>8</v>
      </c>
      <c r="O26" s="2">
        <v>8</v>
      </c>
      <c r="R26" s="2">
        <v>5</v>
      </c>
    </row>
    <row r="27" spans="1:27" x14ac:dyDescent="0.2">
      <c r="A27" t="s">
        <v>477</v>
      </c>
      <c r="B27" s="7" t="s">
        <v>533</v>
      </c>
      <c r="C27" s="17"/>
      <c r="D27" s="17"/>
      <c r="J27" s="17"/>
      <c r="K27" s="17"/>
      <c r="P27" s="2">
        <v>5</v>
      </c>
      <c r="S27" s="2">
        <v>5</v>
      </c>
    </row>
    <row r="28" spans="1:27" x14ac:dyDescent="0.2">
      <c r="A28" t="s">
        <v>155</v>
      </c>
      <c r="B28" s="39" t="s">
        <v>892</v>
      </c>
      <c r="C28" s="17"/>
      <c r="D28" s="17"/>
      <c r="F28" s="2">
        <v>1</v>
      </c>
      <c r="H28" s="2">
        <v>9</v>
      </c>
      <c r="J28" s="17"/>
      <c r="K28" s="17"/>
      <c r="L28" s="2">
        <v>11</v>
      </c>
      <c r="P28" s="2">
        <v>11</v>
      </c>
      <c r="S28" s="2">
        <v>9</v>
      </c>
    </row>
    <row r="29" spans="1:27" x14ac:dyDescent="0.2">
      <c r="A29" t="s">
        <v>816</v>
      </c>
      <c r="B29" s="39" t="s">
        <v>893</v>
      </c>
      <c r="C29" s="17"/>
      <c r="D29" s="17"/>
      <c r="J29" s="17"/>
      <c r="K29" s="17"/>
      <c r="P29" s="2">
        <v>1</v>
      </c>
    </row>
    <row r="30" spans="1:27" x14ac:dyDescent="0.2">
      <c r="A30" t="s">
        <v>247</v>
      </c>
      <c r="B30" s="7" t="s">
        <v>534</v>
      </c>
      <c r="C30" s="17"/>
      <c r="D30" s="17"/>
      <c r="H30" s="2">
        <v>3</v>
      </c>
      <c r="J30" s="17"/>
      <c r="K30" s="17"/>
      <c r="L30" s="2">
        <v>11</v>
      </c>
      <c r="P30" s="2">
        <v>7</v>
      </c>
      <c r="S30" s="2">
        <v>9</v>
      </c>
    </row>
    <row r="31" spans="1:27" x14ac:dyDescent="0.2">
      <c r="A31" t="s">
        <v>997</v>
      </c>
      <c r="B31" s="7" t="s">
        <v>683</v>
      </c>
      <c r="C31" s="17"/>
      <c r="D31" s="17"/>
      <c r="J31" s="17"/>
      <c r="K31" s="17"/>
      <c r="S31" s="2">
        <v>1</v>
      </c>
    </row>
    <row r="32" spans="1:27" x14ac:dyDescent="0.2">
      <c r="A32" t="s">
        <v>292</v>
      </c>
      <c r="B32" s="39" t="s">
        <v>342</v>
      </c>
      <c r="C32" s="17"/>
      <c r="D32" s="17"/>
      <c r="H32" s="2">
        <v>1</v>
      </c>
      <c r="J32" s="17"/>
      <c r="K32" s="17"/>
      <c r="L32" s="2">
        <v>3</v>
      </c>
      <c r="P32" s="2">
        <v>2</v>
      </c>
      <c r="S32" s="2">
        <v>1</v>
      </c>
    </row>
    <row r="33" spans="1:19" x14ac:dyDescent="0.2">
      <c r="A33" t="s">
        <v>249</v>
      </c>
      <c r="B33" s="39" t="s">
        <v>630</v>
      </c>
      <c r="C33" s="17"/>
      <c r="D33" s="17"/>
      <c r="H33" s="2">
        <v>7</v>
      </c>
      <c r="J33" s="17"/>
      <c r="K33" s="17"/>
      <c r="L33" s="2">
        <v>1</v>
      </c>
      <c r="P33" s="2">
        <v>16</v>
      </c>
      <c r="S33" s="2">
        <v>3</v>
      </c>
    </row>
    <row r="34" spans="1:19" x14ac:dyDescent="0.2">
      <c r="A34" t="s">
        <v>287</v>
      </c>
      <c r="B34" s="39" t="s">
        <v>453</v>
      </c>
      <c r="C34" s="17"/>
      <c r="D34" s="17"/>
      <c r="J34" s="17"/>
      <c r="K34" s="17"/>
      <c r="L34" s="2">
        <v>2</v>
      </c>
    </row>
    <row r="35" spans="1:19" x14ac:dyDescent="0.2">
      <c r="A35" t="s">
        <v>552</v>
      </c>
      <c r="B35" s="7" t="s">
        <v>632</v>
      </c>
      <c r="C35" s="17"/>
      <c r="D35" s="17"/>
      <c r="J35" s="17"/>
      <c r="K35" s="17"/>
      <c r="S35" s="2">
        <v>1</v>
      </c>
    </row>
    <row r="36" spans="1:19" x14ac:dyDescent="0.2">
      <c r="A36" t="s">
        <v>479</v>
      </c>
      <c r="B36" s="39" t="s">
        <v>480</v>
      </c>
      <c r="C36" s="17"/>
      <c r="D36" s="17"/>
      <c r="J36" s="17"/>
      <c r="K36" s="17"/>
      <c r="P36" s="2">
        <v>2</v>
      </c>
      <c r="S36" s="2">
        <v>1</v>
      </c>
    </row>
    <row r="37" spans="1:19" x14ac:dyDescent="0.2">
      <c r="A37" t="s">
        <v>481</v>
      </c>
      <c r="B37" s="7" t="s">
        <v>535</v>
      </c>
      <c r="C37" s="17"/>
      <c r="D37" s="17"/>
      <c r="J37" s="17"/>
      <c r="K37" s="17"/>
      <c r="S37" s="2">
        <v>1</v>
      </c>
    </row>
    <row r="38" spans="1:19" x14ac:dyDescent="0.2">
      <c r="A38" t="s">
        <v>173</v>
      </c>
      <c r="B38" s="39" t="s">
        <v>343</v>
      </c>
      <c r="C38" s="17"/>
      <c r="D38" s="17"/>
      <c r="F38" s="2">
        <v>2</v>
      </c>
      <c r="H38" s="2">
        <v>10</v>
      </c>
      <c r="I38" s="2">
        <v>1</v>
      </c>
      <c r="J38" s="17"/>
      <c r="K38" s="17"/>
      <c r="L38" s="2">
        <v>14</v>
      </c>
      <c r="P38" s="2">
        <v>18</v>
      </c>
      <c r="R38" s="2">
        <v>1</v>
      </c>
      <c r="S38" s="2">
        <v>19</v>
      </c>
    </row>
    <row r="39" spans="1:19" x14ac:dyDescent="0.2">
      <c r="A39" t="s">
        <v>264</v>
      </c>
      <c r="B39" s="39" t="s">
        <v>631</v>
      </c>
      <c r="C39" s="17"/>
      <c r="D39" s="17"/>
      <c r="H39" s="2">
        <v>3</v>
      </c>
      <c r="I39" s="2">
        <v>2</v>
      </c>
      <c r="J39" s="17"/>
      <c r="K39" s="17"/>
      <c r="L39" s="2">
        <v>2</v>
      </c>
      <c r="P39" s="2">
        <v>6</v>
      </c>
      <c r="S39" s="2">
        <v>7</v>
      </c>
    </row>
    <row r="40" spans="1:19" x14ac:dyDescent="0.2">
      <c r="A40" t="s">
        <v>174</v>
      </c>
      <c r="B40" s="39" t="s">
        <v>341</v>
      </c>
      <c r="C40" s="17"/>
      <c r="D40" s="17"/>
      <c r="F40" s="2">
        <v>2</v>
      </c>
      <c r="H40" s="2">
        <v>4</v>
      </c>
      <c r="I40" s="2">
        <v>1</v>
      </c>
      <c r="J40" s="17"/>
      <c r="K40" s="17"/>
      <c r="L40" s="2">
        <v>5</v>
      </c>
      <c r="P40" s="2">
        <v>6</v>
      </c>
      <c r="S40" s="2">
        <v>10</v>
      </c>
    </row>
    <row r="41" spans="1:19" x14ac:dyDescent="0.2">
      <c r="A41" t="s">
        <v>269</v>
      </c>
      <c r="B41" s="7" t="s">
        <v>452</v>
      </c>
      <c r="C41" s="17"/>
      <c r="D41" s="17"/>
      <c r="H41" s="2">
        <v>1</v>
      </c>
      <c r="I41" s="2">
        <v>2</v>
      </c>
      <c r="J41" s="17"/>
      <c r="K41" s="17"/>
      <c r="L41" s="2">
        <v>1</v>
      </c>
      <c r="P41" s="2">
        <v>7</v>
      </c>
      <c r="S41" s="2">
        <v>3</v>
      </c>
    </row>
    <row r="42" spans="1:19" x14ac:dyDescent="0.2">
      <c r="A42" t="s">
        <v>539</v>
      </c>
      <c r="B42" s="7" t="s">
        <v>550</v>
      </c>
      <c r="C42" s="17"/>
      <c r="D42" s="17"/>
      <c r="J42" s="17"/>
      <c r="K42" s="17"/>
      <c r="P42" s="2">
        <v>2</v>
      </c>
      <c r="S42" s="2">
        <v>1</v>
      </c>
    </row>
    <row r="43" spans="1:19" x14ac:dyDescent="0.2">
      <c r="A43" t="s">
        <v>403</v>
      </c>
      <c r="B43" s="7" t="s">
        <v>415</v>
      </c>
      <c r="C43" s="17"/>
      <c r="D43" s="17"/>
      <c r="E43" s="2">
        <v>1</v>
      </c>
      <c r="J43" s="17"/>
      <c r="K43" s="17"/>
      <c r="P43" s="2">
        <v>1</v>
      </c>
      <c r="S43" s="2">
        <v>1</v>
      </c>
    </row>
    <row r="44" spans="1:19" x14ac:dyDescent="0.2">
      <c r="A44" t="s">
        <v>686</v>
      </c>
      <c r="B44" s="7" t="s">
        <v>1013</v>
      </c>
      <c r="C44" s="17"/>
      <c r="D44" s="17"/>
      <c r="J44" s="17"/>
      <c r="K44" s="17"/>
      <c r="P44" s="2">
        <v>1</v>
      </c>
      <c r="S44" s="2">
        <v>1</v>
      </c>
    </row>
    <row r="45" spans="1:19" x14ac:dyDescent="0.2">
      <c r="A45" t="s">
        <v>278</v>
      </c>
      <c r="B45" s="7" t="s">
        <v>949</v>
      </c>
      <c r="C45" s="17"/>
      <c r="D45" s="17"/>
      <c r="G45" s="2">
        <v>2</v>
      </c>
      <c r="J45" s="17"/>
      <c r="K45" s="17"/>
      <c r="L45" s="2">
        <v>1</v>
      </c>
      <c r="O45" s="2">
        <v>9</v>
      </c>
      <c r="R45" s="2">
        <v>5</v>
      </c>
    </row>
    <row r="46" spans="1:19" x14ac:dyDescent="0.2">
      <c r="A46" t="s">
        <v>553</v>
      </c>
      <c r="B46" s="7" t="s">
        <v>628</v>
      </c>
      <c r="C46" s="17"/>
      <c r="D46" s="17"/>
      <c r="J46" s="17"/>
      <c r="K46" s="17"/>
      <c r="P46" s="2">
        <v>3</v>
      </c>
    </row>
    <row r="47" spans="1:19" x14ac:dyDescent="0.2">
      <c r="A47" t="s">
        <v>825</v>
      </c>
      <c r="B47" s="7" t="s">
        <v>907</v>
      </c>
      <c r="C47" s="17"/>
      <c r="D47" s="17"/>
      <c r="J47" s="17"/>
      <c r="K47" s="17"/>
      <c r="P47" s="2">
        <v>4</v>
      </c>
      <c r="S47" s="2">
        <v>12</v>
      </c>
    </row>
    <row r="48" spans="1:19" x14ac:dyDescent="0.2">
      <c r="A48" t="s">
        <v>5</v>
      </c>
      <c r="B48" s="7" t="s">
        <v>81</v>
      </c>
      <c r="C48" s="17"/>
      <c r="D48" s="17"/>
      <c r="I48" s="2">
        <v>1</v>
      </c>
      <c r="J48" s="17"/>
      <c r="K48" s="17"/>
      <c r="L48" s="2">
        <v>1</v>
      </c>
      <c r="O48" s="2">
        <v>3</v>
      </c>
      <c r="R48" s="2">
        <v>2</v>
      </c>
    </row>
    <row r="49" spans="1:19" x14ac:dyDescent="0.2">
      <c r="A49" t="s">
        <v>288</v>
      </c>
      <c r="B49" s="39" t="s">
        <v>340</v>
      </c>
      <c r="C49" s="17"/>
      <c r="D49" s="17"/>
      <c r="J49" s="17"/>
      <c r="K49" s="17"/>
      <c r="L49" s="2">
        <v>1</v>
      </c>
    </row>
    <row r="50" spans="1:19" x14ac:dyDescent="0.2">
      <c r="A50" t="s">
        <v>54</v>
      </c>
      <c r="B50" s="7" t="s">
        <v>870</v>
      </c>
      <c r="C50" s="17"/>
      <c r="D50" s="17"/>
      <c r="H50" s="2">
        <v>2</v>
      </c>
      <c r="J50" s="17"/>
      <c r="K50" s="17"/>
      <c r="L50" s="2">
        <v>7</v>
      </c>
      <c r="O50" s="2">
        <v>10</v>
      </c>
      <c r="P50" s="2">
        <v>1</v>
      </c>
    </row>
    <row r="51" spans="1:19" x14ac:dyDescent="0.2">
      <c r="A51" t="s">
        <v>293</v>
      </c>
      <c r="B51" s="39" t="s">
        <v>356</v>
      </c>
      <c r="C51" s="17"/>
      <c r="D51" s="17"/>
      <c r="H51" s="2">
        <v>6</v>
      </c>
      <c r="J51" s="17"/>
      <c r="K51" s="17"/>
      <c r="L51" s="2">
        <v>10</v>
      </c>
      <c r="P51" s="2">
        <v>6</v>
      </c>
      <c r="S51" s="2">
        <v>5</v>
      </c>
    </row>
    <row r="52" spans="1:19" x14ac:dyDescent="0.2">
      <c r="A52" t="s">
        <v>1014</v>
      </c>
      <c r="B52" s="7" t="s">
        <v>1026</v>
      </c>
      <c r="C52" s="17"/>
      <c r="D52" s="17"/>
      <c r="J52" s="17"/>
      <c r="K52" s="17"/>
      <c r="O52" s="2">
        <v>1</v>
      </c>
    </row>
    <row r="53" spans="1:19" x14ac:dyDescent="0.2">
      <c r="A53" t="s">
        <v>250</v>
      </c>
      <c r="B53" s="39" t="s">
        <v>954</v>
      </c>
      <c r="C53" s="17"/>
      <c r="D53" s="17"/>
      <c r="J53" s="17"/>
      <c r="K53" s="17"/>
      <c r="L53" s="2">
        <v>1</v>
      </c>
    </row>
    <row r="54" spans="1:19" x14ac:dyDescent="0.2">
      <c r="A54" t="s">
        <v>687</v>
      </c>
      <c r="B54" s="7" t="s">
        <v>705</v>
      </c>
      <c r="S54" s="2">
        <v>1</v>
      </c>
    </row>
    <row r="55" spans="1:19" x14ac:dyDescent="0.2">
      <c r="A55" t="s">
        <v>1012</v>
      </c>
      <c r="B55" s="7" t="s">
        <v>527</v>
      </c>
      <c r="S55" s="2">
        <v>2</v>
      </c>
    </row>
    <row r="56" spans="1:19" x14ac:dyDescent="0.2">
      <c r="A56" t="s">
        <v>270</v>
      </c>
      <c r="B56" s="39" t="s">
        <v>355</v>
      </c>
      <c r="C56" s="17"/>
      <c r="D56" s="17"/>
      <c r="H56" s="2">
        <v>6</v>
      </c>
      <c r="J56" s="17"/>
      <c r="K56" s="17"/>
      <c r="L56" s="2">
        <v>13</v>
      </c>
      <c r="P56" s="2">
        <v>13</v>
      </c>
      <c r="S56" s="2">
        <v>16</v>
      </c>
    </row>
    <row r="57" spans="1:19" x14ac:dyDescent="0.2">
      <c r="A57" t="s">
        <v>286</v>
      </c>
      <c r="B57" s="7" t="s">
        <v>936</v>
      </c>
      <c r="C57" s="17"/>
      <c r="D57" s="17"/>
      <c r="J57" s="17"/>
      <c r="K57" s="17"/>
      <c r="L57" s="2">
        <v>1</v>
      </c>
    </row>
    <row r="58" spans="1:19" x14ac:dyDescent="0.2">
      <c r="A58" t="s">
        <v>711</v>
      </c>
      <c r="B58" s="39" t="s">
        <v>723</v>
      </c>
      <c r="C58" s="17"/>
      <c r="D58" s="17"/>
      <c r="J58" s="17"/>
      <c r="K58" s="17"/>
      <c r="P58" s="2">
        <v>1</v>
      </c>
    </row>
    <row r="59" spans="1:19" x14ac:dyDescent="0.2">
      <c r="A59" t="s">
        <v>6</v>
      </c>
      <c r="B59" s="7" t="s">
        <v>441</v>
      </c>
      <c r="C59" s="17"/>
      <c r="D59" s="17"/>
      <c r="G59" s="2">
        <v>1</v>
      </c>
      <c r="H59" s="2">
        <v>5</v>
      </c>
      <c r="I59" s="2">
        <v>5</v>
      </c>
      <c r="J59" s="17"/>
      <c r="K59" s="17"/>
      <c r="O59" s="2">
        <v>3</v>
      </c>
      <c r="R59" s="2">
        <v>5</v>
      </c>
    </row>
    <row r="60" spans="1:19" x14ac:dyDescent="0.2">
      <c r="A60" t="s">
        <v>556</v>
      </c>
      <c r="B60" s="39" t="s">
        <v>626</v>
      </c>
      <c r="C60" s="17"/>
      <c r="D60" s="17"/>
      <c r="J60" s="17"/>
      <c r="K60" s="17"/>
      <c r="P60" s="2">
        <v>2</v>
      </c>
      <c r="S60" s="2">
        <v>1</v>
      </c>
    </row>
    <row r="61" spans="1:19" x14ac:dyDescent="0.2">
      <c r="A61" t="s">
        <v>244</v>
      </c>
      <c r="B61" s="39" t="s">
        <v>354</v>
      </c>
      <c r="C61" s="17"/>
      <c r="D61" s="17"/>
      <c r="E61" s="2">
        <v>10</v>
      </c>
      <c r="F61" s="2">
        <v>10</v>
      </c>
      <c r="G61" s="2">
        <v>3</v>
      </c>
      <c r="H61" s="2">
        <v>16</v>
      </c>
      <c r="I61" s="2">
        <v>7</v>
      </c>
      <c r="J61" s="17"/>
      <c r="K61" s="17"/>
      <c r="L61" s="2">
        <v>17</v>
      </c>
      <c r="P61" s="2">
        <v>17</v>
      </c>
      <c r="R61" s="2">
        <v>1</v>
      </c>
      <c r="S61" s="2">
        <v>18</v>
      </c>
    </row>
    <row r="62" spans="1:19" x14ac:dyDescent="0.2">
      <c r="A62" t="s">
        <v>20</v>
      </c>
      <c r="B62" s="7" t="s">
        <v>319</v>
      </c>
      <c r="C62" s="17"/>
      <c r="D62" s="17"/>
      <c r="E62" s="2">
        <v>5</v>
      </c>
      <c r="F62" s="2">
        <v>5</v>
      </c>
      <c r="G62" s="2">
        <v>7</v>
      </c>
      <c r="H62" s="2">
        <v>6</v>
      </c>
      <c r="I62" s="2">
        <v>7</v>
      </c>
      <c r="J62" s="17"/>
      <c r="K62" s="17"/>
      <c r="L62" s="2">
        <v>7</v>
      </c>
      <c r="O62" s="2">
        <v>8</v>
      </c>
      <c r="R62" s="2">
        <v>7</v>
      </c>
    </row>
    <row r="63" spans="1:19" x14ac:dyDescent="0.2">
      <c r="A63" t="s">
        <v>176</v>
      </c>
      <c r="B63" s="39" t="s">
        <v>353</v>
      </c>
      <c r="C63" s="17"/>
      <c r="D63" s="17"/>
      <c r="F63" s="2">
        <v>7</v>
      </c>
      <c r="H63" s="2">
        <v>9</v>
      </c>
      <c r="I63" s="2">
        <v>5</v>
      </c>
      <c r="J63" s="17"/>
      <c r="K63" s="17"/>
      <c r="L63" s="2">
        <v>11</v>
      </c>
      <c r="P63" s="2">
        <v>18</v>
      </c>
      <c r="R63" s="2">
        <v>2</v>
      </c>
      <c r="S63" s="2">
        <v>17</v>
      </c>
    </row>
    <row r="64" spans="1:19" x14ac:dyDescent="0.2">
      <c r="A64" t="s">
        <v>294</v>
      </c>
      <c r="B64" s="7" t="s">
        <v>450</v>
      </c>
      <c r="C64" s="17"/>
      <c r="D64" s="17"/>
      <c r="H64" s="2">
        <v>3</v>
      </c>
      <c r="J64" s="17"/>
      <c r="K64" s="17"/>
      <c r="L64" s="2">
        <v>10</v>
      </c>
      <c r="P64" s="2">
        <v>12</v>
      </c>
      <c r="S64" s="2">
        <v>8</v>
      </c>
    </row>
    <row r="65" spans="1:19" x14ac:dyDescent="0.2">
      <c r="A65" t="s">
        <v>295</v>
      </c>
      <c r="B65" s="39" t="s">
        <v>352</v>
      </c>
      <c r="C65" s="17"/>
      <c r="D65" s="17"/>
      <c r="F65" s="2">
        <v>3</v>
      </c>
      <c r="H65" s="2">
        <v>3</v>
      </c>
      <c r="J65" s="17"/>
      <c r="K65" s="17"/>
      <c r="L65" s="2">
        <v>2</v>
      </c>
      <c r="P65" s="2">
        <v>3</v>
      </c>
      <c r="S65" s="2">
        <v>4</v>
      </c>
    </row>
    <row r="66" spans="1:19" x14ac:dyDescent="0.2">
      <c r="A66" t="s">
        <v>216</v>
      </c>
      <c r="B66" s="7" t="s">
        <v>351</v>
      </c>
      <c r="C66" s="17"/>
      <c r="D66" s="17"/>
      <c r="H66" s="2">
        <v>2</v>
      </c>
      <c r="J66" s="17"/>
      <c r="K66" s="17"/>
      <c r="L66" s="2">
        <v>6</v>
      </c>
      <c r="P66" s="2">
        <v>6</v>
      </c>
      <c r="S66" s="2">
        <v>8</v>
      </c>
    </row>
    <row r="67" spans="1:19" x14ac:dyDescent="0.2">
      <c r="A67" t="s">
        <v>177</v>
      </c>
      <c r="B67" s="7" t="s">
        <v>522</v>
      </c>
      <c r="C67" s="17"/>
      <c r="D67" s="17"/>
      <c r="E67" s="2">
        <v>2</v>
      </c>
      <c r="F67" s="2">
        <v>2</v>
      </c>
      <c r="G67" s="2">
        <v>2</v>
      </c>
      <c r="H67" s="2">
        <v>4</v>
      </c>
      <c r="I67" s="2">
        <v>1</v>
      </c>
      <c r="J67" s="17"/>
      <c r="K67" s="17"/>
      <c r="L67" s="2">
        <v>3</v>
      </c>
      <c r="P67" s="2">
        <v>5</v>
      </c>
      <c r="R67" s="2">
        <v>3</v>
      </c>
      <c r="S67" s="2">
        <v>5</v>
      </c>
    </row>
    <row r="68" spans="1:19" x14ac:dyDescent="0.2">
      <c r="A68" t="s">
        <v>251</v>
      </c>
      <c r="B68" s="39" t="s">
        <v>350</v>
      </c>
      <c r="C68" s="17"/>
      <c r="D68" s="17"/>
      <c r="J68" s="17"/>
      <c r="K68" s="17"/>
      <c r="L68" s="2">
        <v>3</v>
      </c>
      <c r="P68" s="2">
        <v>2</v>
      </c>
      <c r="S68" s="2">
        <v>1</v>
      </c>
    </row>
    <row r="69" spans="1:19" x14ac:dyDescent="0.2">
      <c r="A69" t="s">
        <v>25</v>
      </c>
      <c r="B69" s="7" t="s">
        <v>874</v>
      </c>
      <c r="C69" s="17"/>
      <c r="D69" s="17"/>
      <c r="J69" s="17"/>
      <c r="K69" s="17"/>
      <c r="L69" s="2">
        <v>1</v>
      </c>
      <c r="O69" s="2">
        <v>2</v>
      </c>
    </row>
    <row r="70" spans="1:19" x14ac:dyDescent="0.2">
      <c r="A70" t="s">
        <v>791</v>
      </c>
      <c r="B70" s="39" t="s">
        <v>803</v>
      </c>
      <c r="C70" s="17"/>
      <c r="D70" s="17"/>
      <c r="J70" s="17"/>
      <c r="K70" s="17"/>
      <c r="P70" s="2">
        <v>1</v>
      </c>
      <c r="S70" s="2">
        <v>5</v>
      </c>
    </row>
    <row r="71" spans="1:19" x14ac:dyDescent="0.2">
      <c r="A71" t="s">
        <v>713</v>
      </c>
      <c r="B71" s="7" t="s">
        <v>722</v>
      </c>
      <c r="S71" s="2">
        <v>3</v>
      </c>
    </row>
    <row r="72" spans="1:19" x14ac:dyDescent="0.2">
      <c r="A72" t="s">
        <v>156</v>
      </c>
      <c r="B72" s="39" t="s">
        <v>420</v>
      </c>
      <c r="C72" s="17"/>
      <c r="D72" s="17"/>
      <c r="F72" s="2">
        <v>1</v>
      </c>
      <c r="H72" s="2">
        <v>2</v>
      </c>
      <c r="J72" s="17"/>
      <c r="K72" s="17"/>
      <c r="P72" s="2">
        <v>3</v>
      </c>
      <c r="S72" s="2">
        <v>4</v>
      </c>
    </row>
    <row r="73" spans="1:19" x14ac:dyDescent="0.2">
      <c r="A73" t="s">
        <v>245</v>
      </c>
      <c r="B73" s="7" t="s">
        <v>327</v>
      </c>
      <c r="C73" s="17"/>
      <c r="D73" s="17"/>
      <c r="E73" s="2">
        <v>4</v>
      </c>
      <c r="F73" s="2">
        <v>5</v>
      </c>
      <c r="G73" s="2">
        <v>5</v>
      </c>
      <c r="H73" s="2">
        <v>7</v>
      </c>
      <c r="I73" s="2">
        <v>10</v>
      </c>
      <c r="J73" s="17"/>
      <c r="K73" s="17"/>
      <c r="L73" s="2">
        <v>5</v>
      </c>
      <c r="O73" s="2">
        <v>9</v>
      </c>
      <c r="R73" s="2">
        <v>9</v>
      </c>
    </row>
    <row r="74" spans="1:19" x14ac:dyDescent="0.2">
      <c r="A74" t="s">
        <v>122</v>
      </c>
      <c r="B74" s="7" t="s">
        <v>884</v>
      </c>
      <c r="C74" s="17"/>
      <c r="D74" s="17"/>
      <c r="F74" s="2">
        <v>1</v>
      </c>
      <c r="G74" s="2">
        <v>1</v>
      </c>
      <c r="H74" s="2">
        <v>2</v>
      </c>
      <c r="I74" s="2">
        <v>2</v>
      </c>
      <c r="J74" s="17"/>
      <c r="K74" s="17"/>
      <c r="L74" s="2">
        <v>2</v>
      </c>
      <c r="O74" s="2">
        <v>3</v>
      </c>
      <c r="R74" s="2">
        <v>4</v>
      </c>
    </row>
    <row r="75" spans="1:19" x14ac:dyDescent="0.2">
      <c r="A75" t="s">
        <v>486</v>
      </c>
      <c r="B75" s="39" t="s">
        <v>525</v>
      </c>
      <c r="C75" s="17"/>
      <c r="D75" s="17"/>
      <c r="J75" s="17"/>
      <c r="K75" s="17"/>
      <c r="P75" s="2">
        <v>20</v>
      </c>
      <c r="S75" s="2">
        <v>17</v>
      </c>
    </row>
    <row r="76" spans="1:19" x14ac:dyDescent="0.2">
      <c r="A76" t="s">
        <v>130</v>
      </c>
      <c r="B76" s="39" t="s">
        <v>349</v>
      </c>
      <c r="C76" s="17"/>
      <c r="D76" s="17"/>
      <c r="F76" s="2">
        <v>1</v>
      </c>
      <c r="H76" s="2">
        <v>1</v>
      </c>
      <c r="J76" s="17"/>
      <c r="K76" s="17"/>
      <c r="L76" s="2">
        <v>3</v>
      </c>
      <c r="P76" s="2">
        <v>3</v>
      </c>
      <c r="R76" s="2">
        <v>3</v>
      </c>
      <c r="S76" s="2">
        <v>5</v>
      </c>
    </row>
    <row r="77" spans="1:19" x14ac:dyDescent="0.2">
      <c r="A77" t="s">
        <v>179</v>
      </c>
      <c r="B77" s="39" t="s">
        <v>348</v>
      </c>
      <c r="C77" s="17"/>
      <c r="D77" s="17"/>
      <c r="H77" s="2">
        <v>2</v>
      </c>
      <c r="J77" s="17"/>
      <c r="K77" s="17"/>
      <c r="L77" s="2">
        <v>7</v>
      </c>
      <c r="P77" s="2">
        <v>5</v>
      </c>
      <c r="S77" s="2">
        <v>7</v>
      </c>
    </row>
    <row r="78" spans="1:19" x14ac:dyDescent="0.2">
      <c r="A78" t="s">
        <v>234</v>
      </c>
      <c r="B78" s="39" t="s">
        <v>448</v>
      </c>
      <c r="C78" s="17"/>
      <c r="D78" s="17"/>
      <c r="F78" s="2">
        <v>13</v>
      </c>
      <c r="H78" s="2">
        <v>18</v>
      </c>
      <c r="I78" s="2">
        <v>5</v>
      </c>
      <c r="J78" s="17"/>
      <c r="K78" s="17"/>
      <c r="L78" s="2">
        <v>21</v>
      </c>
      <c r="P78" s="2">
        <v>22</v>
      </c>
      <c r="R78" s="2">
        <v>1</v>
      </c>
      <c r="S78" s="2">
        <v>25</v>
      </c>
    </row>
    <row r="79" spans="1:19" x14ac:dyDescent="0.2">
      <c r="A79" t="s">
        <v>568</v>
      </c>
      <c r="B79" s="7" t="s">
        <v>622</v>
      </c>
      <c r="S79" s="2">
        <v>1</v>
      </c>
    </row>
    <row r="80" spans="1:19" x14ac:dyDescent="0.2">
      <c r="A80" t="s">
        <v>1357</v>
      </c>
      <c r="B80" s="7" t="s">
        <v>1359</v>
      </c>
      <c r="C80" s="17"/>
      <c r="D80" s="17"/>
      <c r="J80" s="17"/>
      <c r="K80" s="17"/>
      <c r="R80" s="2">
        <v>1</v>
      </c>
    </row>
    <row r="81" spans="1:19" x14ac:dyDescent="0.2">
      <c r="A81" t="s">
        <v>123</v>
      </c>
      <c r="B81" s="7" t="s">
        <v>347</v>
      </c>
      <c r="C81" s="17"/>
      <c r="D81" s="17"/>
      <c r="F81" s="2">
        <v>2</v>
      </c>
      <c r="H81" s="2">
        <v>1</v>
      </c>
      <c r="J81" s="17"/>
      <c r="K81" s="17"/>
      <c r="P81" s="2">
        <v>2</v>
      </c>
      <c r="S81" s="2">
        <v>1</v>
      </c>
    </row>
    <row r="82" spans="1:19" x14ac:dyDescent="0.2">
      <c r="A82" t="s">
        <v>858</v>
      </c>
      <c r="B82" s="7" t="s">
        <v>46</v>
      </c>
      <c r="C82" s="17"/>
      <c r="D82" s="17"/>
      <c r="F82" s="2">
        <v>1</v>
      </c>
      <c r="J82" s="17"/>
      <c r="K82" s="17"/>
      <c r="L82" s="2">
        <v>2</v>
      </c>
      <c r="S82" s="2">
        <v>1</v>
      </c>
    </row>
    <row r="83" spans="1:19" x14ac:dyDescent="0.2">
      <c r="A83" t="s">
        <v>303</v>
      </c>
      <c r="B83" s="7" t="s">
        <v>421</v>
      </c>
      <c r="C83" s="17"/>
      <c r="D83" s="17"/>
      <c r="H83" s="2">
        <v>2</v>
      </c>
      <c r="J83" s="17"/>
      <c r="K83" s="17"/>
      <c r="L83" s="2">
        <v>2</v>
      </c>
      <c r="P83" s="2">
        <v>2</v>
      </c>
      <c r="S83" s="2">
        <v>6</v>
      </c>
    </row>
    <row r="84" spans="1:19" x14ac:dyDescent="0.2">
      <c r="A84" t="s">
        <v>182</v>
      </c>
      <c r="B84" s="39" t="s">
        <v>526</v>
      </c>
      <c r="C84" s="17"/>
      <c r="D84" s="17"/>
      <c r="H84" s="2">
        <v>9</v>
      </c>
      <c r="J84" s="17"/>
      <c r="K84" s="17"/>
      <c r="L84" s="2">
        <v>10</v>
      </c>
      <c r="P84" s="2">
        <v>17</v>
      </c>
      <c r="S84" s="2">
        <v>16</v>
      </c>
    </row>
    <row r="85" spans="1:19" x14ac:dyDescent="0.2">
      <c r="A85" t="s">
        <v>408</v>
      </c>
      <c r="B85" s="39" t="s">
        <v>422</v>
      </c>
      <c r="C85" s="17"/>
      <c r="D85" s="17"/>
      <c r="J85" s="17"/>
      <c r="K85" s="17"/>
      <c r="P85" s="2">
        <v>4</v>
      </c>
      <c r="S85" s="2">
        <v>7</v>
      </c>
    </row>
    <row r="86" spans="1:19" x14ac:dyDescent="0.2">
      <c r="A86" t="s">
        <v>296</v>
      </c>
      <c r="B86" s="39" t="s">
        <v>547</v>
      </c>
      <c r="C86" s="17"/>
      <c r="D86" s="17"/>
      <c r="H86" s="2">
        <v>13</v>
      </c>
      <c r="J86" s="17"/>
      <c r="K86" s="17"/>
      <c r="L86" s="2">
        <v>20</v>
      </c>
      <c r="P86" s="2">
        <v>19</v>
      </c>
      <c r="S86" s="2">
        <v>22</v>
      </c>
    </row>
    <row r="87" spans="1:19" x14ac:dyDescent="0.2">
      <c r="A87" t="s">
        <v>132</v>
      </c>
      <c r="B87" s="7" t="s">
        <v>330</v>
      </c>
      <c r="C87" s="17"/>
      <c r="D87" s="17"/>
      <c r="E87" s="2">
        <v>1</v>
      </c>
      <c r="J87" s="17"/>
      <c r="K87" s="17"/>
      <c r="R87" s="2">
        <v>2</v>
      </c>
    </row>
    <row r="88" spans="1:19" x14ac:dyDescent="0.2">
      <c r="A88" t="s">
        <v>668</v>
      </c>
      <c r="B88" s="39" t="s">
        <v>678</v>
      </c>
      <c r="C88" s="17"/>
      <c r="D88" s="17"/>
      <c r="J88" s="17"/>
      <c r="K88" s="17"/>
      <c r="P88" s="2">
        <v>1</v>
      </c>
    </row>
    <row r="89" spans="1:19" x14ac:dyDescent="0.2">
      <c r="A89" t="s">
        <v>183</v>
      </c>
      <c r="B89" s="39" t="s">
        <v>345</v>
      </c>
      <c r="C89" s="17"/>
      <c r="D89" s="17"/>
      <c r="F89" s="2">
        <v>2</v>
      </c>
      <c r="H89" s="2">
        <v>6</v>
      </c>
      <c r="I89" s="2">
        <v>1</v>
      </c>
      <c r="J89" s="17"/>
      <c r="K89" s="17"/>
      <c r="L89" s="2">
        <v>5</v>
      </c>
      <c r="P89" s="2">
        <v>9</v>
      </c>
      <c r="S89" s="2">
        <v>8</v>
      </c>
    </row>
    <row r="90" spans="1:19" x14ac:dyDescent="0.2">
      <c r="A90" t="s">
        <v>252</v>
      </c>
      <c r="B90" s="39" t="s">
        <v>528</v>
      </c>
      <c r="C90" s="17"/>
      <c r="D90" s="17"/>
      <c r="F90" s="2">
        <v>1</v>
      </c>
      <c r="I90" s="2">
        <v>1</v>
      </c>
      <c r="J90" s="17"/>
      <c r="K90" s="17"/>
      <c r="L90" s="2">
        <v>2</v>
      </c>
      <c r="P90" s="2">
        <v>4</v>
      </c>
      <c r="S90" s="2">
        <v>3</v>
      </c>
    </row>
    <row r="91" spans="1:19" x14ac:dyDescent="0.2">
      <c r="A91" t="s">
        <v>129</v>
      </c>
      <c r="B91" s="7" t="s">
        <v>1358</v>
      </c>
      <c r="C91" s="17"/>
      <c r="D91" s="17"/>
      <c r="E91" s="2">
        <v>3</v>
      </c>
      <c r="F91" s="2">
        <v>1</v>
      </c>
      <c r="G91" s="2">
        <v>2</v>
      </c>
      <c r="H91" s="2">
        <v>2</v>
      </c>
      <c r="I91" s="2">
        <v>2</v>
      </c>
      <c r="J91" s="17"/>
      <c r="K91" s="17"/>
      <c r="L91" s="2">
        <v>5</v>
      </c>
      <c r="O91" s="2">
        <v>1</v>
      </c>
      <c r="P91" s="2">
        <v>5</v>
      </c>
      <c r="R91" s="2">
        <v>1</v>
      </c>
      <c r="S91" s="2">
        <v>5</v>
      </c>
    </row>
    <row r="92" spans="1:19" x14ac:dyDescent="0.2">
      <c r="A92" t="s">
        <v>1341</v>
      </c>
      <c r="B92" s="7" t="s">
        <v>1352</v>
      </c>
      <c r="S92" s="2">
        <v>2</v>
      </c>
    </row>
    <row r="93" spans="1:19" x14ac:dyDescent="0.2">
      <c r="A93" t="s">
        <v>742</v>
      </c>
      <c r="B93" s="7" t="s">
        <v>780</v>
      </c>
      <c r="S93" s="2">
        <v>3</v>
      </c>
    </row>
    <row r="94" spans="1:19" x14ac:dyDescent="0.2">
      <c r="A94" t="s">
        <v>487</v>
      </c>
      <c r="B94" s="7" t="s">
        <v>529</v>
      </c>
      <c r="C94" s="17"/>
      <c r="D94" s="17"/>
      <c r="J94" s="17"/>
      <c r="K94" s="17"/>
      <c r="P94" s="2">
        <v>1</v>
      </c>
      <c r="S94" s="2">
        <v>2</v>
      </c>
    </row>
    <row r="95" spans="1:19" x14ac:dyDescent="0.2">
      <c r="A95" t="s">
        <v>397</v>
      </c>
      <c r="B95" s="7" t="s">
        <v>379</v>
      </c>
      <c r="C95" s="17"/>
      <c r="D95" s="17"/>
      <c r="J95" s="17"/>
      <c r="K95" s="17"/>
      <c r="P95" s="2">
        <v>2</v>
      </c>
      <c r="S95" s="2">
        <v>3</v>
      </c>
    </row>
    <row r="96" spans="1:19" x14ac:dyDescent="0.2">
      <c r="A96" t="s">
        <v>409</v>
      </c>
      <c r="B96" s="7" t="s">
        <v>423</v>
      </c>
      <c r="C96" s="17"/>
      <c r="D96" s="17"/>
      <c r="J96" s="17"/>
      <c r="K96" s="17"/>
      <c r="P96" s="2">
        <v>2</v>
      </c>
      <c r="S96" s="2">
        <v>4</v>
      </c>
    </row>
    <row r="97" spans="1:19" x14ac:dyDescent="0.2">
      <c r="A97" t="s">
        <v>1063</v>
      </c>
      <c r="B97" s="7" t="s">
        <v>1372</v>
      </c>
      <c r="S97" s="2">
        <v>4</v>
      </c>
    </row>
    <row r="98" spans="1:19" x14ac:dyDescent="0.2">
      <c r="A98" s="14" t="s">
        <v>1181</v>
      </c>
      <c r="B98" s="7" t="s">
        <v>1185</v>
      </c>
      <c r="S98" s="2">
        <v>1</v>
      </c>
    </row>
    <row r="99" spans="1:19" x14ac:dyDescent="0.2">
      <c r="A99" t="s">
        <v>279</v>
      </c>
      <c r="B99" s="7" t="s">
        <v>951</v>
      </c>
      <c r="C99" s="17"/>
      <c r="D99" s="17"/>
      <c r="G99" s="2">
        <v>1</v>
      </c>
      <c r="J99" s="17"/>
      <c r="K99" s="17"/>
    </row>
    <row r="100" spans="1:19" x14ac:dyDescent="0.2">
      <c r="A100" t="s">
        <v>290</v>
      </c>
      <c r="B100" s="39" t="s">
        <v>764</v>
      </c>
      <c r="C100" s="17"/>
      <c r="D100" s="17"/>
      <c r="J100" s="17"/>
      <c r="K100" s="17"/>
      <c r="L100" s="2">
        <v>1</v>
      </c>
      <c r="P100" s="2">
        <v>1</v>
      </c>
      <c r="S100" s="2">
        <v>1</v>
      </c>
    </row>
    <row r="101" spans="1:19" x14ac:dyDescent="0.2">
      <c r="A101" t="s">
        <v>569</v>
      </c>
      <c r="B101" s="39" t="s">
        <v>634</v>
      </c>
      <c r="C101" s="17"/>
      <c r="D101" s="17"/>
      <c r="J101" s="17"/>
      <c r="K101" s="17"/>
      <c r="P101" s="2">
        <v>1</v>
      </c>
    </row>
    <row r="102" spans="1:19" x14ac:dyDescent="0.2">
      <c r="A102" t="s">
        <v>185</v>
      </c>
      <c r="B102" s="39" t="s">
        <v>380</v>
      </c>
      <c r="C102" s="17"/>
      <c r="D102" s="17"/>
      <c r="E102" s="2">
        <v>7</v>
      </c>
      <c r="F102" s="2">
        <v>2</v>
      </c>
      <c r="G102" s="2">
        <v>3</v>
      </c>
      <c r="H102" s="2">
        <v>7</v>
      </c>
      <c r="I102" s="2">
        <v>3</v>
      </c>
      <c r="J102" s="17"/>
      <c r="K102" s="17"/>
      <c r="L102" s="2">
        <v>7</v>
      </c>
      <c r="O102" s="2">
        <v>2</v>
      </c>
      <c r="P102" s="2">
        <v>5</v>
      </c>
      <c r="R102" s="2">
        <v>2</v>
      </c>
      <c r="S102" s="2">
        <v>5</v>
      </c>
    </row>
    <row r="103" spans="1:19" x14ac:dyDescent="0.2">
      <c r="A103" t="s">
        <v>834</v>
      </c>
      <c r="B103" s="7" t="s">
        <v>914</v>
      </c>
      <c r="C103" s="17"/>
      <c r="D103" s="17"/>
      <c r="J103" s="17"/>
      <c r="K103" s="17"/>
      <c r="L103" s="2">
        <v>1</v>
      </c>
      <c r="P103" s="2">
        <v>9</v>
      </c>
      <c r="S103" s="2">
        <v>2</v>
      </c>
    </row>
    <row r="104" spans="1:19" x14ac:dyDescent="0.2">
      <c r="A104" t="s">
        <v>714</v>
      </c>
      <c r="B104" s="7" t="s">
        <v>721</v>
      </c>
      <c r="C104" s="17"/>
      <c r="D104" s="17"/>
      <c r="J104" s="17"/>
      <c r="K104" s="17"/>
      <c r="S104" s="2">
        <v>3</v>
      </c>
    </row>
    <row r="105" spans="1:19" x14ac:dyDescent="0.2">
      <c r="A105" t="s">
        <v>489</v>
      </c>
      <c r="B105" s="7" t="s">
        <v>531</v>
      </c>
      <c r="C105" s="17"/>
      <c r="D105" s="17"/>
      <c r="J105" s="17"/>
      <c r="K105" s="17"/>
      <c r="S105" s="2">
        <v>5</v>
      </c>
    </row>
    <row r="106" spans="1:19" x14ac:dyDescent="0.2">
      <c r="A106" t="s">
        <v>28</v>
      </c>
      <c r="B106" s="7" t="s">
        <v>332</v>
      </c>
      <c r="C106" s="17"/>
      <c r="D106" s="17"/>
      <c r="E106" s="2">
        <v>5</v>
      </c>
      <c r="F106" s="2">
        <v>5</v>
      </c>
      <c r="G106" s="2">
        <v>26</v>
      </c>
      <c r="H106" s="2">
        <v>3</v>
      </c>
      <c r="I106" s="2">
        <v>6</v>
      </c>
      <c r="J106" s="17"/>
      <c r="K106" s="17"/>
      <c r="L106" s="2">
        <v>9</v>
      </c>
      <c r="O106" s="2">
        <v>12</v>
      </c>
      <c r="R106" s="2">
        <v>6</v>
      </c>
    </row>
    <row r="107" spans="1:19" x14ac:dyDescent="0.2">
      <c r="A107" t="s">
        <v>570</v>
      </c>
      <c r="B107" s="7" t="s">
        <v>633</v>
      </c>
      <c r="C107" s="17"/>
      <c r="D107" s="17"/>
      <c r="J107" s="17"/>
      <c r="K107" s="17"/>
      <c r="S107" s="2">
        <v>1</v>
      </c>
    </row>
    <row r="108" spans="1:19" x14ac:dyDescent="0.2">
      <c r="A108" t="s">
        <v>282</v>
      </c>
      <c r="B108" s="7" t="s">
        <v>446</v>
      </c>
      <c r="C108" s="17"/>
      <c r="D108" s="17"/>
      <c r="H108" s="2">
        <v>1</v>
      </c>
      <c r="J108" s="17"/>
      <c r="K108" s="17"/>
      <c r="P108" s="2">
        <v>1</v>
      </c>
    </row>
    <row r="109" spans="1:19" x14ac:dyDescent="0.2">
      <c r="A109" t="s">
        <v>29</v>
      </c>
      <c r="B109" s="7" t="s">
        <v>333</v>
      </c>
      <c r="C109" s="17"/>
      <c r="D109" s="17"/>
      <c r="E109" s="2">
        <v>2</v>
      </c>
      <c r="F109" s="2">
        <v>21</v>
      </c>
      <c r="G109" s="2">
        <v>18</v>
      </c>
      <c r="H109" s="2">
        <v>14</v>
      </c>
      <c r="I109" s="2">
        <v>21</v>
      </c>
      <c r="J109" s="17"/>
      <c r="K109" s="17"/>
      <c r="L109" s="2">
        <v>20</v>
      </c>
      <c r="O109" s="2">
        <v>21</v>
      </c>
      <c r="P109" s="2">
        <v>6</v>
      </c>
      <c r="R109" s="2">
        <v>12</v>
      </c>
      <c r="S109" s="2">
        <v>2</v>
      </c>
    </row>
    <row r="110" spans="1:19" x14ac:dyDescent="0.2">
      <c r="A110" t="s">
        <v>571</v>
      </c>
      <c r="B110" s="7" t="s">
        <v>635</v>
      </c>
      <c r="C110" s="17"/>
      <c r="D110" s="17"/>
      <c r="J110" s="17"/>
      <c r="K110" s="17"/>
      <c r="S110" s="2">
        <v>2</v>
      </c>
    </row>
    <row r="111" spans="1:19" x14ac:dyDescent="0.2">
      <c r="A111" t="s">
        <v>253</v>
      </c>
      <c r="B111" s="39" t="s">
        <v>377</v>
      </c>
      <c r="C111" s="17"/>
      <c r="D111" s="17"/>
      <c r="J111" s="17"/>
      <c r="K111" s="17"/>
      <c r="L111" s="2">
        <v>1</v>
      </c>
      <c r="P111" s="2">
        <v>3</v>
      </c>
      <c r="R111" s="2">
        <v>1</v>
      </c>
      <c r="S111" s="2">
        <v>3</v>
      </c>
    </row>
    <row r="112" spans="1:19" x14ac:dyDescent="0.2">
      <c r="A112" t="s">
        <v>186</v>
      </c>
      <c r="B112" s="39" t="s">
        <v>376</v>
      </c>
      <c r="C112" s="17"/>
      <c r="D112" s="17"/>
      <c r="H112" s="2">
        <v>2</v>
      </c>
      <c r="J112" s="17"/>
      <c r="K112" s="17"/>
      <c r="L112" s="2">
        <v>1</v>
      </c>
      <c r="P112" s="2">
        <v>6</v>
      </c>
      <c r="S112" s="2">
        <v>7</v>
      </c>
    </row>
    <row r="113" spans="1:19" x14ac:dyDescent="0.2">
      <c r="A113" t="s">
        <v>297</v>
      </c>
      <c r="B113" s="39" t="s">
        <v>519</v>
      </c>
      <c r="C113" s="17"/>
      <c r="D113" s="17"/>
      <c r="H113" s="2">
        <v>4</v>
      </c>
      <c r="J113" s="17"/>
      <c r="K113" s="17"/>
      <c r="L113" s="2">
        <v>4</v>
      </c>
      <c r="P113" s="2">
        <v>11</v>
      </c>
      <c r="S113" s="2">
        <v>12</v>
      </c>
    </row>
    <row r="114" spans="1:19" x14ac:dyDescent="0.2">
      <c r="A114" t="s">
        <v>859</v>
      </c>
      <c r="B114" s="7" t="s">
        <v>630</v>
      </c>
      <c r="C114" s="17"/>
      <c r="D114" s="17"/>
      <c r="F114" s="2">
        <v>2</v>
      </c>
      <c r="J114" s="17"/>
      <c r="K114" s="17"/>
    </row>
    <row r="115" spans="1:19" x14ac:dyDescent="0.2">
      <c r="A115" t="s">
        <v>1328</v>
      </c>
      <c r="B115" s="7" t="s">
        <v>1336</v>
      </c>
      <c r="C115" s="17"/>
      <c r="D115" s="17"/>
      <c r="J115" s="17"/>
      <c r="K115" s="17"/>
      <c r="R115" s="2">
        <v>3</v>
      </c>
    </row>
    <row r="116" spans="1:19" x14ac:dyDescent="0.2">
      <c r="A116" t="s">
        <v>187</v>
      </c>
      <c r="B116" s="39" t="s">
        <v>375</v>
      </c>
      <c r="C116" s="17"/>
      <c r="D116" s="17"/>
      <c r="H116" s="2">
        <v>6</v>
      </c>
      <c r="J116" s="17"/>
      <c r="K116" s="17"/>
      <c r="L116" s="2">
        <v>9</v>
      </c>
      <c r="P116" s="2">
        <v>8</v>
      </c>
      <c r="S116" s="2">
        <v>2</v>
      </c>
    </row>
    <row r="117" spans="1:19" x14ac:dyDescent="0.2">
      <c r="A117" t="s">
        <v>572</v>
      </c>
      <c r="B117" s="7" t="s">
        <v>623</v>
      </c>
      <c r="S117" s="2">
        <v>3</v>
      </c>
    </row>
    <row r="118" spans="1:19" x14ac:dyDescent="0.2">
      <c r="A118" t="s">
        <v>410</v>
      </c>
      <c r="B118" s="7" t="s">
        <v>425</v>
      </c>
      <c r="S118" s="2">
        <v>7</v>
      </c>
    </row>
    <row r="119" spans="1:19" x14ac:dyDescent="0.2">
      <c r="A119" t="s">
        <v>254</v>
      </c>
      <c r="B119" s="39" t="s">
        <v>924</v>
      </c>
      <c r="C119" s="17"/>
      <c r="D119" s="17"/>
      <c r="H119" s="2">
        <v>7</v>
      </c>
      <c r="J119" s="17"/>
      <c r="K119" s="17"/>
      <c r="L119" s="2">
        <v>5</v>
      </c>
      <c r="P119" s="2">
        <v>3</v>
      </c>
      <c r="S119" s="2">
        <v>3</v>
      </c>
    </row>
    <row r="120" spans="1:19" x14ac:dyDescent="0.2">
      <c r="A120" t="s">
        <v>795</v>
      </c>
      <c r="B120" s="7" t="s">
        <v>800</v>
      </c>
      <c r="S120" s="2">
        <v>1</v>
      </c>
    </row>
    <row r="121" spans="1:19" x14ac:dyDescent="0.2">
      <c r="A121" t="s">
        <v>291</v>
      </c>
      <c r="B121" s="39" t="s">
        <v>426</v>
      </c>
      <c r="C121" s="17"/>
      <c r="D121" s="17"/>
      <c r="J121" s="17"/>
      <c r="K121" s="17"/>
      <c r="L121" s="2">
        <v>4</v>
      </c>
      <c r="P121" s="2">
        <v>10</v>
      </c>
      <c r="S121" s="2">
        <v>5</v>
      </c>
    </row>
    <row r="122" spans="1:19" x14ac:dyDescent="0.2">
      <c r="A122" t="s">
        <v>157</v>
      </c>
      <c r="B122" s="39" t="s">
        <v>518</v>
      </c>
      <c r="C122" s="17"/>
      <c r="D122" s="17"/>
      <c r="H122" s="2">
        <v>4</v>
      </c>
      <c r="J122" s="17"/>
      <c r="K122" s="17"/>
      <c r="L122" s="2">
        <v>6</v>
      </c>
      <c r="P122" s="2">
        <v>3</v>
      </c>
      <c r="S122" s="2">
        <v>1</v>
      </c>
    </row>
    <row r="123" spans="1:19" x14ac:dyDescent="0.2">
      <c r="A123" t="s">
        <v>573</v>
      </c>
      <c r="B123" s="7" t="s">
        <v>620</v>
      </c>
      <c r="S123" s="2">
        <v>1</v>
      </c>
    </row>
    <row r="124" spans="1:19" x14ac:dyDescent="0.2">
      <c r="A124" t="s">
        <v>218</v>
      </c>
      <c r="B124" s="39" t="s">
        <v>445</v>
      </c>
      <c r="C124" s="17"/>
      <c r="D124" s="17"/>
      <c r="J124" s="17"/>
      <c r="K124" s="17"/>
      <c r="P124" s="2">
        <v>2</v>
      </c>
      <c r="S124" s="2">
        <v>2</v>
      </c>
    </row>
    <row r="125" spans="1:19" x14ac:dyDescent="0.2">
      <c r="A125" t="s">
        <v>669</v>
      </c>
      <c r="B125" s="39" t="s">
        <v>681</v>
      </c>
      <c r="C125" s="17"/>
      <c r="D125" s="17"/>
      <c r="J125" s="17"/>
      <c r="K125" s="17"/>
      <c r="P125" s="2">
        <v>1</v>
      </c>
      <c r="S125" s="2">
        <v>2</v>
      </c>
    </row>
    <row r="126" spans="1:19" x14ac:dyDescent="0.2">
      <c r="A126" t="s">
        <v>188</v>
      </c>
      <c r="B126" s="7" t="s">
        <v>374</v>
      </c>
      <c r="C126" s="17"/>
      <c r="D126" s="17"/>
      <c r="G126" s="2">
        <v>1</v>
      </c>
      <c r="I126" s="2">
        <v>1</v>
      </c>
      <c r="J126" s="17"/>
      <c r="K126" s="17"/>
      <c r="L126" s="2">
        <v>1</v>
      </c>
      <c r="P126" s="2">
        <v>4</v>
      </c>
      <c r="S126" s="2">
        <v>3</v>
      </c>
    </row>
    <row r="127" spans="1:19" x14ac:dyDescent="0.2">
      <c r="A127" t="s">
        <v>189</v>
      </c>
      <c r="B127" s="39" t="s">
        <v>373</v>
      </c>
      <c r="C127" s="17"/>
      <c r="D127" s="17"/>
      <c r="E127" s="2">
        <v>4</v>
      </c>
      <c r="F127" s="2">
        <v>1</v>
      </c>
      <c r="H127" s="2">
        <v>4</v>
      </c>
      <c r="I127" s="2">
        <v>1</v>
      </c>
      <c r="J127" s="17"/>
      <c r="K127" s="17"/>
      <c r="L127" s="2">
        <v>3</v>
      </c>
      <c r="P127" s="2">
        <v>7</v>
      </c>
      <c r="R127" s="2">
        <v>1</v>
      </c>
      <c r="S127" s="2">
        <v>5</v>
      </c>
    </row>
    <row r="128" spans="1:19" x14ac:dyDescent="0.2">
      <c r="A128" t="s">
        <v>514</v>
      </c>
      <c r="B128" s="39" t="s">
        <v>515</v>
      </c>
      <c r="C128" s="17"/>
      <c r="D128" s="17"/>
      <c r="E128" s="2">
        <v>1</v>
      </c>
      <c r="J128" s="17"/>
      <c r="K128" s="17"/>
      <c r="P128" s="2">
        <v>1</v>
      </c>
    </row>
    <row r="129" spans="1:19" x14ac:dyDescent="0.2">
      <c r="A129" t="s">
        <v>13</v>
      </c>
      <c r="B129" s="7" t="s">
        <v>372</v>
      </c>
      <c r="C129" s="17"/>
      <c r="D129" s="17"/>
      <c r="E129" s="2">
        <v>1</v>
      </c>
      <c r="F129" s="2">
        <v>1</v>
      </c>
      <c r="G129" s="2">
        <v>2</v>
      </c>
      <c r="H129" s="2">
        <v>2</v>
      </c>
      <c r="I129" s="2">
        <v>1</v>
      </c>
      <c r="J129" s="17"/>
      <c r="K129" s="17"/>
      <c r="L129" s="2">
        <v>2</v>
      </c>
      <c r="O129" s="2">
        <v>1</v>
      </c>
    </row>
    <row r="130" spans="1:19" x14ac:dyDescent="0.2">
      <c r="A130" t="s">
        <v>575</v>
      </c>
      <c r="B130" s="7" t="s">
        <v>759</v>
      </c>
      <c r="C130" s="17"/>
      <c r="D130" s="17"/>
      <c r="J130" s="17"/>
      <c r="K130" s="17"/>
      <c r="S130" s="2">
        <v>2</v>
      </c>
    </row>
    <row r="131" spans="1:19" x14ac:dyDescent="0.2">
      <c r="A131" t="s">
        <v>190</v>
      </c>
      <c r="B131" s="39" t="s">
        <v>371</v>
      </c>
      <c r="C131" s="17"/>
      <c r="D131" s="17"/>
      <c r="F131" s="2">
        <v>10</v>
      </c>
      <c r="H131" s="2">
        <v>14</v>
      </c>
      <c r="I131" s="2">
        <v>6</v>
      </c>
      <c r="J131" s="17"/>
      <c r="K131" s="17"/>
      <c r="L131" s="2">
        <v>14</v>
      </c>
      <c r="P131" s="2">
        <v>19</v>
      </c>
      <c r="R131" s="2">
        <v>1</v>
      </c>
      <c r="S131" s="2">
        <v>19</v>
      </c>
    </row>
    <row r="132" spans="1:19" x14ac:dyDescent="0.2">
      <c r="A132" t="s">
        <v>255</v>
      </c>
      <c r="B132" s="7" t="s">
        <v>662</v>
      </c>
      <c r="C132" s="17"/>
      <c r="D132" s="17"/>
      <c r="J132" s="17"/>
      <c r="K132" s="17"/>
      <c r="S132" s="2">
        <v>5</v>
      </c>
    </row>
    <row r="133" spans="1:19" x14ac:dyDescent="0.2">
      <c r="A133" t="s">
        <v>44</v>
      </c>
      <c r="B133" s="7" t="s">
        <v>950</v>
      </c>
      <c r="C133" s="17"/>
      <c r="D133" s="17"/>
      <c r="J133" s="17"/>
      <c r="K133" s="17"/>
      <c r="L133" s="2">
        <v>1</v>
      </c>
    </row>
    <row r="134" spans="1:19" x14ac:dyDescent="0.2">
      <c r="A134" t="s">
        <v>158</v>
      </c>
      <c r="B134" s="7" t="s">
        <v>370</v>
      </c>
      <c r="C134" s="17"/>
      <c r="D134" s="17"/>
      <c r="F134" s="2">
        <v>3</v>
      </c>
      <c r="H134" s="2">
        <v>2</v>
      </c>
      <c r="I134" s="2">
        <v>1</v>
      </c>
      <c r="J134" s="17"/>
      <c r="K134" s="17"/>
      <c r="P134" s="2">
        <v>2</v>
      </c>
      <c r="S134" s="2">
        <v>2</v>
      </c>
    </row>
    <row r="135" spans="1:19" x14ac:dyDescent="0.2">
      <c r="A135" t="s">
        <v>283</v>
      </c>
      <c r="B135" s="7" t="s">
        <v>369</v>
      </c>
      <c r="C135" s="17"/>
      <c r="D135" s="17"/>
      <c r="H135" s="2">
        <v>1</v>
      </c>
      <c r="J135" s="17"/>
      <c r="K135" s="17"/>
      <c r="L135" s="2">
        <v>1</v>
      </c>
    </row>
    <row r="136" spans="1:19" x14ac:dyDescent="0.2">
      <c r="A136" t="s">
        <v>305</v>
      </c>
      <c r="B136" s="7" t="s">
        <v>953</v>
      </c>
      <c r="C136" s="17"/>
      <c r="D136" s="17"/>
      <c r="H136" s="2">
        <v>1</v>
      </c>
      <c r="J136" s="17"/>
      <c r="K136" s="17"/>
      <c r="L136" s="2">
        <v>2</v>
      </c>
      <c r="P136" s="2">
        <v>1</v>
      </c>
      <c r="S136" s="2">
        <v>1</v>
      </c>
    </row>
    <row r="137" spans="1:19" x14ac:dyDescent="0.2">
      <c r="A137" t="s">
        <v>256</v>
      </c>
      <c r="B137" s="39" t="s">
        <v>368</v>
      </c>
      <c r="C137" s="17"/>
      <c r="D137" s="17"/>
      <c r="H137" s="2">
        <v>4</v>
      </c>
      <c r="J137" s="17"/>
      <c r="K137" s="17"/>
      <c r="L137" s="2">
        <v>4</v>
      </c>
      <c r="P137" s="2">
        <v>10</v>
      </c>
      <c r="S137" s="2">
        <v>14</v>
      </c>
    </row>
    <row r="138" spans="1:19" x14ac:dyDescent="0.2">
      <c r="A138" t="s">
        <v>160</v>
      </c>
      <c r="B138" s="7" t="s">
        <v>367</v>
      </c>
      <c r="C138" s="17"/>
      <c r="D138" s="17"/>
      <c r="F138" s="2">
        <v>1</v>
      </c>
      <c r="H138" s="2">
        <v>4</v>
      </c>
      <c r="I138" s="2">
        <v>1</v>
      </c>
      <c r="J138" s="17"/>
      <c r="K138" s="17"/>
      <c r="L138" s="2">
        <v>3</v>
      </c>
      <c r="P138" s="2">
        <v>11</v>
      </c>
      <c r="S138" s="2">
        <v>11</v>
      </c>
    </row>
    <row r="139" spans="1:19" x14ac:dyDescent="0.2">
      <c r="A139" t="s">
        <v>192</v>
      </c>
      <c r="B139" s="7" t="s">
        <v>366</v>
      </c>
      <c r="C139" s="17"/>
      <c r="D139" s="17"/>
      <c r="H139" s="2">
        <v>1</v>
      </c>
      <c r="J139" s="17"/>
      <c r="K139" s="17"/>
      <c r="L139" s="2">
        <v>2</v>
      </c>
      <c r="P139" s="2">
        <v>3</v>
      </c>
      <c r="S139" s="2">
        <v>2</v>
      </c>
    </row>
    <row r="140" spans="1:19" x14ac:dyDescent="0.2">
      <c r="A140" t="s">
        <v>860</v>
      </c>
      <c r="B140" s="7" t="s">
        <v>952</v>
      </c>
      <c r="C140" s="17"/>
      <c r="D140" s="17"/>
      <c r="F140" s="2">
        <v>3</v>
      </c>
      <c r="J140" s="17"/>
      <c r="K140" s="17"/>
    </row>
    <row r="141" spans="1:19" x14ac:dyDescent="0.2">
      <c r="A141" t="s">
        <v>219</v>
      </c>
      <c r="B141" s="7" t="s">
        <v>427</v>
      </c>
      <c r="C141" s="17"/>
      <c r="D141" s="17"/>
      <c r="E141" s="2">
        <v>5</v>
      </c>
      <c r="H141" s="2">
        <v>1</v>
      </c>
      <c r="J141" s="17"/>
      <c r="K141" s="17"/>
      <c r="S141" s="2">
        <v>2</v>
      </c>
    </row>
    <row r="142" spans="1:19" x14ac:dyDescent="0.2">
      <c r="A142" t="s">
        <v>298</v>
      </c>
      <c r="B142" s="7" t="s">
        <v>701</v>
      </c>
      <c r="C142" s="17"/>
      <c r="D142" s="17"/>
      <c r="J142" s="17"/>
      <c r="K142" s="17"/>
      <c r="P142" s="2">
        <v>1</v>
      </c>
      <c r="S142" s="2">
        <v>1</v>
      </c>
    </row>
    <row r="143" spans="1:19" x14ac:dyDescent="0.2">
      <c r="A143" t="s">
        <v>689</v>
      </c>
      <c r="B143" s="7" t="s">
        <v>702</v>
      </c>
      <c r="C143" s="17"/>
      <c r="D143" s="17"/>
      <c r="J143" s="17"/>
      <c r="K143" s="17"/>
      <c r="P143" s="2">
        <v>1</v>
      </c>
    </row>
    <row r="144" spans="1:19" x14ac:dyDescent="0.2">
      <c r="A144" t="s">
        <v>161</v>
      </c>
      <c r="B144" s="7" t="s">
        <v>365</v>
      </c>
      <c r="C144" s="17"/>
      <c r="D144" s="17"/>
      <c r="E144" s="2">
        <v>2</v>
      </c>
      <c r="F144" s="2">
        <v>2</v>
      </c>
      <c r="H144" s="2">
        <v>1</v>
      </c>
      <c r="J144" s="17"/>
      <c r="K144" s="17"/>
      <c r="S144" s="2">
        <v>1</v>
      </c>
    </row>
    <row r="145" spans="1:19" x14ac:dyDescent="0.2">
      <c r="A145" t="s">
        <v>281</v>
      </c>
      <c r="B145" s="7" t="s">
        <v>871</v>
      </c>
      <c r="C145" s="17"/>
      <c r="D145" s="17"/>
      <c r="H145" s="2">
        <v>1</v>
      </c>
      <c r="J145" s="17"/>
      <c r="K145" s="17"/>
    </row>
    <row r="146" spans="1:19" x14ac:dyDescent="0.2">
      <c r="A146" t="s">
        <v>671</v>
      </c>
      <c r="B146" s="7" t="s">
        <v>676</v>
      </c>
      <c r="C146" s="17"/>
      <c r="D146" s="17"/>
      <c r="J146" s="17"/>
      <c r="K146" s="17"/>
      <c r="P146" s="2">
        <v>3</v>
      </c>
      <c r="S146" s="2">
        <v>1</v>
      </c>
    </row>
    <row r="147" spans="1:19" x14ac:dyDescent="0.2">
      <c r="A147" t="s">
        <v>579</v>
      </c>
      <c r="B147" s="7" t="s">
        <v>675</v>
      </c>
      <c r="C147" s="17"/>
      <c r="D147" s="17"/>
      <c r="J147" s="17"/>
      <c r="K147" s="17"/>
      <c r="P147" s="2">
        <v>1</v>
      </c>
    </row>
    <row r="148" spans="1:19" x14ac:dyDescent="0.2">
      <c r="A148" t="s">
        <v>306</v>
      </c>
      <c r="B148" s="7" t="s">
        <v>512</v>
      </c>
      <c r="C148" s="17"/>
      <c r="D148" s="17"/>
      <c r="F148" s="2">
        <v>1</v>
      </c>
      <c r="J148" s="17"/>
      <c r="K148" s="17"/>
      <c r="P148" s="2">
        <v>1</v>
      </c>
      <c r="S148" s="2">
        <v>1</v>
      </c>
    </row>
    <row r="149" spans="1:19" x14ac:dyDescent="0.2">
      <c r="A149" t="s">
        <v>1343</v>
      </c>
      <c r="B149" s="7" t="s">
        <v>1351</v>
      </c>
      <c r="S149" s="2">
        <v>1</v>
      </c>
    </row>
    <row r="150" spans="1:19" x14ac:dyDescent="0.2">
      <c r="A150" t="s">
        <v>257</v>
      </c>
      <c r="B150" s="7" t="s">
        <v>661</v>
      </c>
      <c r="C150" s="17"/>
      <c r="D150" s="17"/>
      <c r="J150" s="17"/>
      <c r="K150" s="17"/>
      <c r="L150" s="2">
        <v>4</v>
      </c>
      <c r="P150" s="2">
        <v>1</v>
      </c>
      <c r="S150" s="2">
        <v>4</v>
      </c>
    </row>
    <row r="151" spans="1:19" x14ac:dyDescent="0.2">
      <c r="A151" t="s">
        <v>24</v>
      </c>
      <c r="B151" s="7" t="s">
        <v>320</v>
      </c>
      <c r="C151" s="17"/>
      <c r="D151" s="17"/>
      <c r="E151" s="2">
        <v>18</v>
      </c>
      <c r="F151" s="2">
        <v>5</v>
      </c>
      <c r="G151" s="2">
        <v>3</v>
      </c>
      <c r="H151" s="2">
        <v>4</v>
      </c>
      <c r="I151" s="2">
        <v>6</v>
      </c>
      <c r="J151" s="17"/>
      <c r="K151" s="17"/>
      <c r="L151" s="2">
        <v>8</v>
      </c>
      <c r="O151" s="2">
        <v>10</v>
      </c>
      <c r="P151" s="2">
        <v>4</v>
      </c>
      <c r="R151" s="2">
        <v>7</v>
      </c>
      <c r="S151" s="2">
        <v>2</v>
      </c>
    </row>
    <row r="152" spans="1:19" x14ac:dyDescent="0.2">
      <c r="A152" t="s">
        <v>193</v>
      </c>
      <c r="B152" s="7" t="s">
        <v>364</v>
      </c>
      <c r="C152" s="17"/>
      <c r="D152" s="17"/>
      <c r="F152" s="2">
        <v>1</v>
      </c>
      <c r="J152" s="17"/>
      <c r="K152" s="17"/>
      <c r="L152" s="2">
        <v>1</v>
      </c>
      <c r="P152" s="2">
        <v>6</v>
      </c>
      <c r="S152" s="2">
        <v>6</v>
      </c>
    </row>
    <row r="153" spans="1:19" x14ac:dyDescent="0.2">
      <c r="A153" t="s">
        <v>194</v>
      </c>
      <c r="B153" s="7" t="s">
        <v>703</v>
      </c>
      <c r="C153" s="17"/>
      <c r="D153" s="17"/>
      <c r="J153" s="17"/>
      <c r="K153" s="17"/>
      <c r="L153" s="2">
        <v>1</v>
      </c>
      <c r="P153" s="2">
        <v>2</v>
      </c>
      <c r="S153" s="2">
        <v>5</v>
      </c>
    </row>
    <row r="154" spans="1:19" x14ac:dyDescent="0.2">
      <c r="A154" t="s">
        <v>307</v>
      </c>
      <c r="B154" s="39" t="s">
        <v>363</v>
      </c>
      <c r="C154" s="17"/>
      <c r="D154" s="17"/>
      <c r="E154" s="2">
        <v>2</v>
      </c>
      <c r="F154" s="2">
        <v>2</v>
      </c>
      <c r="J154" s="17"/>
      <c r="K154" s="17"/>
      <c r="P154" s="2">
        <v>1</v>
      </c>
    </row>
    <row r="155" spans="1:19" x14ac:dyDescent="0.2">
      <c r="A155" t="s">
        <v>258</v>
      </c>
      <c r="B155" s="39" t="s">
        <v>461</v>
      </c>
      <c r="C155" s="17"/>
      <c r="D155" s="17"/>
      <c r="F155" s="2">
        <v>2</v>
      </c>
      <c r="H155" s="2">
        <v>4</v>
      </c>
      <c r="J155" s="17"/>
      <c r="K155" s="17"/>
      <c r="L155" s="2">
        <v>6</v>
      </c>
      <c r="P155" s="2">
        <v>8</v>
      </c>
      <c r="S155" s="2">
        <v>9</v>
      </c>
    </row>
    <row r="156" spans="1:19" x14ac:dyDescent="0.2">
      <c r="A156" t="s">
        <v>124</v>
      </c>
      <c r="B156" s="7" t="s">
        <v>873</v>
      </c>
      <c r="C156" s="17"/>
      <c r="D156" s="17"/>
      <c r="J156" s="17"/>
      <c r="K156" s="17"/>
      <c r="R156" s="2">
        <v>1</v>
      </c>
    </row>
    <row r="157" spans="1:19" x14ac:dyDescent="0.2">
      <c r="A157" t="s">
        <v>134</v>
      </c>
      <c r="B157" s="7" t="s">
        <v>334</v>
      </c>
      <c r="C157" s="17"/>
      <c r="D157" s="17"/>
      <c r="F157" s="2">
        <v>1</v>
      </c>
      <c r="J157" s="17"/>
      <c r="K157" s="17"/>
    </row>
    <row r="158" spans="1:19" x14ac:dyDescent="0.2">
      <c r="A158" t="s">
        <v>581</v>
      </c>
      <c r="B158" s="7" t="s">
        <v>639</v>
      </c>
      <c r="S158" s="2">
        <v>3</v>
      </c>
    </row>
    <row r="159" spans="1:19" x14ac:dyDescent="0.2">
      <c r="A159" t="s">
        <v>474</v>
      </c>
      <c r="B159" s="39" t="s">
        <v>537</v>
      </c>
      <c r="C159" s="17"/>
      <c r="D159" s="17"/>
      <c r="J159" s="17"/>
      <c r="K159" s="17"/>
      <c r="P159" s="2">
        <v>4</v>
      </c>
      <c r="S159" s="2">
        <v>3</v>
      </c>
    </row>
    <row r="160" spans="1:19" x14ac:dyDescent="0.2">
      <c r="A160" t="s">
        <v>299</v>
      </c>
      <c r="B160" s="39" t="s">
        <v>459</v>
      </c>
      <c r="C160" s="17"/>
      <c r="D160" s="17"/>
      <c r="H160" s="2">
        <v>7</v>
      </c>
      <c r="J160" s="17"/>
      <c r="K160" s="17"/>
      <c r="L160" s="2">
        <v>8</v>
      </c>
      <c r="P160" s="2">
        <v>7</v>
      </c>
      <c r="S160" s="2">
        <v>6</v>
      </c>
    </row>
    <row r="161" spans="1:19" x14ac:dyDescent="0.2">
      <c r="A161" t="s">
        <v>109</v>
      </c>
      <c r="B161" s="39" t="s">
        <v>362</v>
      </c>
      <c r="C161" s="17"/>
      <c r="D161" s="17"/>
      <c r="E161" s="2">
        <v>5</v>
      </c>
      <c r="F161" s="2">
        <v>7</v>
      </c>
      <c r="G161" s="2">
        <v>3</v>
      </c>
      <c r="H161" s="2">
        <v>6</v>
      </c>
      <c r="I161" s="2">
        <v>6</v>
      </c>
      <c r="J161" s="17"/>
      <c r="K161" s="17"/>
      <c r="L161" s="2">
        <v>6</v>
      </c>
      <c r="O161" s="2">
        <v>3</v>
      </c>
      <c r="P161" s="2">
        <v>9</v>
      </c>
      <c r="R161" s="2">
        <v>5</v>
      </c>
      <c r="S161" s="2">
        <v>7</v>
      </c>
    </row>
    <row r="162" spans="1:19" x14ac:dyDescent="0.2">
      <c r="A162" t="s">
        <v>195</v>
      </c>
      <c r="B162" s="39" t="s">
        <v>361</v>
      </c>
      <c r="C162" s="17"/>
      <c r="D162" s="17"/>
      <c r="E162" s="2">
        <v>19</v>
      </c>
      <c r="F162" s="2">
        <v>22</v>
      </c>
      <c r="G162" s="2">
        <v>10</v>
      </c>
      <c r="H162" s="2">
        <v>21</v>
      </c>
      <c r="I162" s="2">
        <v>21</v>
      </c>
      <c r="J162" s="17"/>
      <c r="K162" s="17"/>
      <c r="L162" s="2">
        <v>25</v>
      </c>
      <c r="P162" s="2">
        <v>24</v>
      </c>
      <c r="S162" s="2">
        <v>24</v>
      </c>
    </row>
    <row r="163" spans="1:19" x14ac:dyDescent="0.2">
      <c r="A163" t="s">
        <v>196</v>
      </c>
      <c r="B163" s="7" t="s">
        <v>360</v>
      </c>
      <c r="C163" s="17"/>
      <c r="D163" s="17"/>
      <c r="H163" s="2">
        <v>4</v>
      </c>
      <c r="J163" s="17"/>
      <c r="K163" s="17"/>
      <c r="L163" s="2">
        <v>12</v>
      </c>
      <c r="P163" s="2">
        <v>10</v>
      </c>
      <c r="S163" s="2">
        <v>10</v>
      </c>
    </row>
    <row r="164" spans="1:19" x14ac:dyDescent="0.2">
      <c r="A164" t="s">
        <v>59</v>
      </c>
      <c r="B164" s="7" t="s">
        <v>60</v>
      </c>
      <c r="C164" s="17"/>
      <c r="D164" s="17"/>
      <c r="H164" s="2">
        <v>1</v>
      </c>
      <c r="J164" s="17"/>
      <c r="K164" s="17"/>
      <c r="L164" s="2">
        <v>4</v>
      </c>
      <c r="P164" s="2">
        <v>3</v>
      </c>
      <c r="S164" s="2">
        <v>7</v>
      </c>
    </row>
    <row r="165" spans="1:19" x14ac:dyDescent="0.2">
      <c r="A165" t="s">
        <v>22</v>
      </c>
      <c r="B165" s="7" t="s">
        <v>935</v>
      </c>
      <c r="C165" s="17"/>
      <c r="D165" s="17"/>
      <c r="E165" s="2">
        <v>9</v>
      </c>
      <c r="F165" s="2">
        <v>10</v>
      </c>
      <c r="G165" s="2">
        <v>14</v>
      </c>
      <c r="H165" s="2">
        <v>12</v>
      </c>
      <c r="I165" s="2">
        <v>13</v>
      </c>
      <c r="J165" s="17"/>
      <c r="K165" s="17"/>
      <c r="L165" s="2">
        <v>16</v>
      </c>
      <c r="O165" s="2">
        <v>15</v>
      </c>
      <c r="R165" s="2">
        <v>18</v>
      </c>
    </row>
    <row r="166" spans="1:19" x14ac:dyDescent="0.2">
      <c r="A166" t="s">
        <v>197</v>
      </c>
      <c r="B166" s="7" t="s">
        <v>698</v>
      </c>
      <c r="C166" s="17"/>
      <c r="D166" s="17"/>
      <c r="F166" s="2">
        <v>3</v>
      </c>
      <c r="J166" s="17"/>
      <c r="K166" s="17"/>
      <c r="L166" s="2">
        <v>1</v>
      </c>
    </row>
    <row r="167" spans="1:19" x14ac:dyDescent="0.2">
      <c r="A167" t="s">
        <v>498</v>
      </c>
      <c r="B167" s="7" t="s">
        <v>510</v>
      </c>
      <c r="C167" s="17"/>
      <c r="D167" s="17"/>
      <c r="J167" s="17"/>
      <c r="K167" s="17"/>
      <c r="P167" s="2">
        <v>1</v>
      </c>
      <c r="S167" s="2">
        <v>2</v>
      </c>
    </row>
    <row r="168" spans="1:19" x14ac:dyDescent="0.2">
      <c r="A168" t="s">
        <v>1083</v>
      </c>
      <c r="B168" s="7" t="s">
        <v>1116</v>
      </c>
      <c r="S168" s="2">
        <v>1</v>
      </c>
    </row>
    <row r="169" spans="1:19" x14ac:dyDescent="0.2">
      <c r="A169" t="s">
        <v>164</v>
      </c>
      <c r="B169" s="7" t="s">
        <v>457</v>
      </c>
      <c r="C169" s="17"/>
      <c r="D169" s="17"/>
      <c r="H169" s="2">
        <v>2</v>
      </c>
      <c r="J169" s="17"/>
      <c r="K169" s="17"/>
      <c r="P169" s="2">
        <v>4</v>
      </c>
      <c r="S169" s="2">
        <v>2</v>
      </c>
    </row>
    <row r="170" spans="1:19" x14ac:dyDescent="0.2">
      <c r="A170" t="s">
        <v>1015</v>
      </c>
      <c r="B170" s="7" t="s">
        <v>1027</v>
      </c>
      <c r="C170" s="17"/>
      <c r="D170" s="17"/>
      <c r="J170" s="17"/>
      <c r="K170" s="17"/>
      <c r="P170" s="2">
        <v>1</v>
      </c>
    </row>
    <row r="171" spans="1:19" x14ac:dyDescent="0.2">
      <c r="A171" t="s">
        <v>198</v>
      </c>
      <c r="B171" s="7" t="s">
        <v>508</v>
      </c>
      <c r="C171" s="17"/>
      <c r="D171" s="17"/>
      <c r="J171" s="17"/>
      <c r="K171" s="17"/>
      <c r="L171" s="2">
        <v>2</v>
      </c>
      <c r="P171" s="2">
        <v>4</v>
      </c>
      <c r="S171" s="2">
        <v>7</v>
      </c>
    </row>
    <row r="172" spans="1:19" x14ac:dyDescent="0.2">
      <c r="A172" t="s">
        <v>220</v>
      </c>
      <c r="B172" s="7" t="s">
        <v>428</v>
      </c>
      <c r="C172" s="17"/>
      <c r="D172" s="17"/>
      <c r="J172" s="17"/>
      <c r="K172" s="17"/>
      <c r="P172" s="2">
        <v>2</v>
      </c>
      <c r="S172" s="2">
        <v>5</v>
      </c>
    </row>
    <row r="173" spans="1:19" x14ac:dyDescent="0.2">
      <c r="A173" t="s">
        <v>7</v>
      </c>
      <c r="B173" s="7" t="s">
        <v>335</v>
      </c>
      <c r="C173" s="17"/>
      <c r="D173" s="17"/>
      <c r="E173" s="2">
        <v>8</v>
      </c>
      <c r="F173" s="2">
        <v>12</v>
      </c>
      <c r="G173" s="2">
        <v>9</v>
      </c>
      <c r="H173" s="2">
        <v>11</v>
      </c>
      <c r="I173" s="2">
        <v>21</v>
      </c>
      <c r="J173" s="17"/>
      <c r="K173" s="17"/>
      <c r="L173" s="2">
        <v>11</v>
      </c>
      <c r="O173" s="2">
        <v>21</v>
      </c>
      <c r="R173" s="2">
        <v>15</v>
      </c>
    </row>
    <row r="174" spans="1:19" x14ac:dyDescent="0.2">
      <c r="A174" t="s">
        <v>199</v>
      </c>
      <c r="B174" s="39" t="s">
        <v>359</v>
      </c>
      <c r="C174" s="17"/>
      <c r="D174" s="17"/>
      <c r="F174" s="2">
        <v>8</v>
      </c>
      <c r="G174" s="2">
        <v>4</v>
      </c>
      <c r="H174" s="2">
        <v>9</v>
      </c>
      <c r="I174" s="2">
        <v>5</v>
      </c>
      <c r="J174" s="17"/>
      <c r="K174" s="17"/>
      <c r="L174" s="2">
        <v>10</v>
      </c>
      <c r="P174" s="2">
        <v>15</v>
      </c>
      <c r="R174" s="2">
        <v>1</v>
      </c>
      <c r="S174" s="2">
        <v>17</v>
      </c>
    </row>
    <row r="175" spans="1:19" x14ac:dyDescent="0.2">
      <c r="A175" t="s">
        <v>411</v>
      </c>
      <c r="B175" s="39" t="s">
        <v>429</v>
      </c>
      <c r="C175" s="17"/>
      <c r="D175" s="17"/>
      <c r="J175" s="17"/>
      <c r="K175" s="17"/>
      <c r="S175" s="2">
        <v>3</v>
      </c>
    </row>
    <row r="176" spans="1:19" x14ac:dyDescent="0.2">
      <c r="A176" t="s">
        <v>1344</v>
      </c>
      <c r="B176" s="39" t="s">
        <v>1350</v>
      </c>
      <c r="C176" s="17"/>
      <c r="D176" s="17"/>
      <c r="J176" s="17"/>
      <c r="K176" s="17"/>
      <c r="S176" s="2">
        <v>1</v>
      </c>
    </row>
    <row r="177" spans="1:19" x14ac:dyDescent="0.2">
      <c r="A177" t="s">
        <v>259</v>
      </c>
      <c r="B177" s="39" t="s">
        <v>640</v>
      </c>
      <c r="C177" s="17"/>
      <c r="D177" s="17"/>
      <c r="J177" s="17"/>
      <c r="K177" s="17"/>
      <c r="L177" s="2">
        <v>1</v>
      </c>
    </row>
    <row r="178" spans="1:19" x14ac:dyDescent="0.2">
      <c r="A178" t="s">
        <v>272</v>
      </c>
      <c r="B178" s="7" t="s">
        <v>1028</v>
      </c>
      <c r="C178" s="17"/>
      <c r="D178" s="17"/>
      <c r="H178" s="2">
        <v>1</v>
      </c>
      <c r="J178" s="17"/>
      <c r="K178" s="17"/>
      <c r="L178" s="2">
        <v>2</v>
      </c>
      <c r="P178" s="2">
        <v>5</v>
      </c>
    </row>
    <row r="179" spans="1:19" x14ac:dyDescent="0.2">
      <c r="A179" t="s">
        <v>273</v>
      </c>
      <c r="B179" s="7" t="s">
        <v>700</v>
      </c>
      <c r="C179" s="17"/>
      <c r="D179" s="17"/>
      <c r="J179" s="17"/>
      <c r="K179" s="17"/>
      <c r="P179" s="2">
        <v>6</v>
      </c>
      <c r="S179" s="2">
        <v>1</v>
      </c>
    </row>
    <row r="180" spans="1:19" x14ac:dyDescent="0.2">
      <c r="A180" t="s">
        <v>260</v>
      </c>
      <c r="B180" s="7" t="s">
        <v>507</v>
      </c>
      <c r="C180" s="17"/>
      <c r="D180" s="17"/>
      <c r="J180" s="17"/>
      <c r="K180" s="17"/>
      <c r="L180" s="2">
        <v>11</v>
      </c>
      <c r="P180" s="2">
        <v>14</v>
      </c>
      <c r="S180" s="2">
        <v>16</v>
      </c>
    </row>
    <row r="181" spans="1:19" x14ac:dyDescent="0.2">
      <c r="A181" t="s">
        <v>11</v>
      </c>
      <c r="B181" s="7" t="s">
        <v>47</v>
      </c>
      <c r="C181" s="17"/>
      <c r="D181" s="17"/>
      <c r="E181" s="2">
        <v>1</v>
      </c>
      <c r="F181" s="2">
        <v>5</v>
      </c>
      <c r="G181" s="2">
        <v>5</v>
      </c>
      <c r="H181" s="2">
        <v>9</v>
      </c>
      <c r="I181" s="2">
        <v>15</v>
      </c>
      <c r="J181" s="17"/>
      <c r="K181" s="17"/>
      <c r="L181" s="2">
        <v>9</v>
      </c>
      <c r="O181" s="2">
        <v>14</v>
      </c>
      <c r="R181" s="2">
        <v>7</v>
      </c>
    </row>
    <row r="182" spans="1:19" x14ac:dyDescent="0.2">
      <c r="A182" t="s">
        <v>588</v>
      </c>
      <c r="B182" s="7" t="s">
        <v>680</v>
      </c>
      <c r="C182" s="17"/>
      <c r="D182" s="17"/>
      <c r="J182" s="17"/>
      <c r="K182" s="17"/>
      <c r="P182" s="2">
        <v>1</v>
      </c>
      <c r="S182" s="2">
        <v>2</v>
      </c>
    </row>
    <row r="183" spans="1:19" x14ac:dyDescent="0.2">
      <c r="A183" t="s">
        <v>590</v>
      </c>
      <c r="B183" s="7" t="s">
        <v>614</v>
      </c>
      <c r="C183" s="17"/>
      <c r="D183" s="17"/>
      <c r="J183" s="17"/>
      <c r="K183" s="17"/>
      <c r="P183" s="2">
        <v>4</v>
      </c>
      <c r="S183" s="2">
        <v>8</v>
      </c>
    </row>
    <row r="184" spans="1:19" x14ac:dyDescent="0.2">
      <c r="A184" t="s">
        <v>226</v>
      </c>
      <c r="B184" s="7" t="s">
        <v>337</v>
      </c>
      <c r="C184" s="17"/>
      <c r="D184" s="17"/>
      <c r="E184" s="2">
        <v>1</v>
      </c>
      <c r="F184" s="2">
        <v>3</v>
      </c>
      <c r="G184" s="2">
        <v>3</v>
      </c>
      <c r="H184" s="2">
        <v>2</v>
      </c>
      <c r="J184" s="17"/>
      <c r="K184" s="17"/>
      <c r="O184" s="2">
        <v>4</v>
      </c>
      <c r="R184" s="2">
        <v>6</v>
      </c>
      <c r="S184" s="2">
        <v>3</v>
      </c>
    </row>
    <row r="185" spans="1:19" x14ac:dyDescent="0.2">
      <c r="A185" t="s">
        <v>1068</v>
      </c>
      <c r="B185" s="7" t="s">
        <v>770</v>
      </c>
      <c r="S185" s="2">
        <v>1</v>
      </c>
    </row>
    <row r="186" spans="1:19" x14ac:dyDescent="0.2">
      <c r="A186" t="s">
        <v>45</v>
      </c>
      <c r="B186" s="7" t="s">
        <v>338</v>
      </c>
      <c r="C186" s="17"/>
      <c r="D186" s="17"/>
      <c r="J186" s="17"/>
      <c r="K186" s="17"/>
      <c r="L186" s="2">
        <v>1</v>
      </c>
    </row>
    <row r="187" spans="1:19" x14ac:dyDescent="0.2">
      <c r="A187" t="s">
        <v>1041</v>
      </c>
      <c r="B187" s="7" t="s">
        <v>910</v>
      </c>
      <c r="S187" s="2">
        <v>1</v>
      </c>
    </row>
    <row r="188" spans="1:19" x14ac:dyDescent="0.2">
      <c r="A188" t="s">
        <v>8</v>
      </c>
      <c r="B188" s="7" t="s">
        <v>336</v>
      </c>
      <c r="C188" s="17"/>
      <c r="D188" s="17"/>
      <c r="E188" s="2">
        <v>1</v>
      </c>
      <c r="G188" s="2">
        <v>1</v>
      </c>
      <c r="J188" s="17"/>
      <c r="K188" s="17"/>
      <c r="O188" s="2">
        <v>4</v>
      </c>
      <c r="R188" s="2">
        <v>3</v>
      </c>
    </row>
    <row r="189" spans="1:19" x14ac:dyDescent="0.2">
      <c r="A189" t="s">
        <v>431</v>
      </c>
      <c r="B189" s="7" t="s">
        <v>432</v>
      </c>
      <c r="C189" s="17"/>
      <c r="D189" s="17"/>
      <c r="F189" s="2">
        <v>1</v>
      </c>
      <c r="J189" s="17"/>
      <c r="K189" s="17"/>
      <c r="L189" s="2">
        <v>1</v>
      </c>
      <c r="P189" s="2">
        <v>1</v>
      </c>
      <c r="S189" s="2">
        <v>1</v>
      </c>
    </row>
    <row r="190" spans="1:19" x14ac:dyDescent="0.2">
      <c r="A190" t="s">
        <v>200</v>
      </c>
      <c r="B190" s="39" t="s">
        <v>735</v>
      </c>
      <c r="C190" s="17"/>
      <c r="D190" s="17"/>
      <c r="F190" s="2">
        <v>1</v>
      </c>
      <c r="H190" s="2">
        <v>1</v>
      </c>
      <c r="J190" s="17"/>
      <c r="K190" s="17"/>
      <c r="L190" s="2">
        <v>2</v>
      </c>
      <c r="P190" s="2">
        <v>4</v>
      </c>
      <c r="S190" s="2">
        <v>7</v>
      </c>
    </row>
    <row r="191" spans="1:19" x14ac:dyDescent="0.2">
      <c r="A191" t="s">
        <v>138</v>
      </c>
      <c r="B191" s="7" t="s">
        <v>339</v>
      </c>
      <c r="C191" s="17"/>
      <c r="D191" s="17"/>
      <c r="F191" s="2">
        <v>2</v>
      </c>
      <c r="G191" s="2">
        <v>5</v>
      </c>
      <c r="H191" s="2">
        <v>3</v>
      </c>
      <c r="I191" s="2">
        <v>4</v>
      </c>
      <c r="J191" s="17"/>
      <c r="K191" s="17"/>
      <c r="L191" s="2">
        <v>6</v>
      </c>
      <c r="O191" s="2">
        <v>9</v>
      </c>
      <c r="R191" s="2">
        <v>5</v>
      </c>
    </row>
    <row r="192" spans="1:19" x14ac:dyDescent="0.2">
      <c r="A192" t="s">
        <v>201</v>
      </c>
      <c r="B192" s="39" t="s">
        <v>358</v>
      </c>
      <c r="C192" s="17"/>
      <c r="D192" s="17"/>
      <c r="E192" s="2">
        <v>1</v>
      </c>
      <c r="F192" s="2">
        <v>5</v>
      </c>
      <c r="H192" s="2">
        <v>7</v>
      </c>
      <c r="I192" s="2">
        <v>1</v>
      </c>
      <c r="J192" s="17"/>
      <c r="K192" s="17"/>
      <c r="P192" s="2">
        <v>13</v>
      </c>
      <c r="S192" s="2">
        <v>10</v>
      </c>
    </row>
    <row r="193" spans="1:19" x14ac:dyDescent="0.2">
      <c r="A193" t="s">
        <v>308</v>
      </c>
      <c r="B193" s="39" t="s">
        <v>506</v>
      </c>
      <c r="C193" s="17"/>
      <c r="D193" s="17"/>
      <c r="F193" s="2">
        <v>12</v>
      </c>
      <c r="H193" s="2">
        <v>1</v>
      </c>
      <c r="I193" s="2">
        <v>2</v>
      </c>
      <c r="J193" s="17"/>
      <c r="K193" s="17"/>
      <c r="L193" s="2">
        <v>1</v>
      </c>
      <c r="P193" s="2">
        <v>9</v>
      </c>
      <c r="S193" s="2">
        <v>4</v>
      </c>
    </row>
    <row r="194" spans="1:19" x14ac:dyDescent="0.2">
      <c r="A194" t="s">
        <v>1236</v>
      </c>
      <c r="B194" s="7" t="s">
        <v>1237</v>
      </c>
      <c r="S194" s="2">
        <v>2</v>
      </c>
    </row>
    <row r="195" spans="1:19" x14ac:dyDescent="0.2">
      <c r="A195" t="s">
        <v>593</v>
      </c>
      <c r="B195" s="7" t="s">
        <v>613</v>
      </c>
      <c r="S195" s="2">
        <v>1</v>
      </c>
    </row>
    <row r="196" spans="1:19" x14ac:dyDescent="0.2">
      <c r="A196" t="s">
        <v>166</v>
      </c>
      <c r="B196" s="39" t="s">
        <v>433</v>
      </c>
      <c r="C196" s="17"/>
      <c r="D196" s="17"/>
      <c r="J196" s="17"/>
      <c r="K196" s="17"/>
      <c r="L196" s="2">
        <v>4</v>
      </c>
      <c r="P196" s="2">
        <v>8</v>
      </c>
      <c r="S196" s="2">
        <v>8</v>
      </c>
    </row>
    <row r="197" spans="1:19" x14ac:dyDescent="0.2">
      <c r="A197" t="s">
        <v>167</v>
      </c>
      <c r="B197" s="39" t="s">
        <v>393</v>
      </c>
      <c r="C197" s="17"/>
      <c r="D197" s="17"/>
      <c r="F197" s="2">
        <v>12</v>
      </c>
      <c r="G197" s="2">
        <v>1</v>
      </c>
      <c r="H197" s="2">
        <v>16</v>
      </c>
      <c r="I197" s="2">
        <v>13</v>
      </c>
      <c r="J197" s="17"/>
      <c r="K197" s="17"/>
      <c r="L197" s="2">
        <v>17</v>
      </c>
      <c r="P197" s="2">
        <v>20</v>
      </c>
      <c r="R197" s="2">
        <v>1</v>
      </c>
      <c r="S197" s="2">
        <v>19</v>
      </c>
    </row>
    <row r="198" spans="1:19" x14ac:dyDescent="0.2">
      <c r="A198" t="s">
        <v>309</v>
      </c>
      <c r="B198" s="7" t="s">
        <v>504</v>
      </c>
      <c r="C198" s="17"/>
      <c r="D198" s="17"/>
      <c r="F198" s="2">
        <v>1</v>
      </c>
      <c r="H198" s="2">
        <v>6</v>
      </c>
      <c r="I198" s="2">
        <v>3</v>
      </c>
      <c r="J198" s="17"/>
      <c r="K198" s="17"/>
      <c r="L198" s="2">
        <v>6</v>
      </c>
      <c r="P198" s="2">
        <v>16</v>
      </c>
      <c r="S198" s="2">
        <v>14</v>
      </c>
    </row>
    <row r="199" spans="1:19" x14ac:dyDescent="0.2">
      <c r="A199" t="s">
        <v>202</v>
      </c>
      <c r="B199" s="7" t="s">
        <v>392</v>
      </c>
      <c r="C199" s="17"/>
      <c r="D199" s="17"/>
      <c r="F199" s="2">
        <v>2</v>
      </c>
      <c r="G199" s="2">
        <v>1</v>
      </c>
      <c r="H199" s="2">
        <v>9</v>
      </c>
      <c r="I199" s="2">
        <v>7</v>
      </c>
      <c r="J199" s="17"/>
      <c r="K199" s="17"/>
      <c r="L199" s="2">
        <v>13</v>
      </c>
      <c r="P199" s="2">
        <v>18</v>
      </c>
      <c r="S199" s="2">
        <v>14</v>
      </c>
    </row>
    <row r="200" spans="1:19" x14ac:dyDescent="0.2">
      <c r="A200" t="s">
        <v>228</v>
      </c>
      <c r="B200" s="7" t="s">
        <v>610</v>
      </c>
      <c r="C200" s="17"/>
      <c r="D200" s="17"/>
      <c r="J200" s="17"/>
      <c r="K200" s="17"/>
      <c r="P200" s="2">
        <v>1</v>
      </c>
    </row>
    <row r="201" spans="1:19" x14ac:dyDescent="0.2">
      <c r="A201" t="s">
        <v>203</v>
      </c>
      <c r="B201" s="7" t="s">
        <v>391</v>
      </c>
      <c r="C201" s="17"/>
      <c r="D201" s="17"/>
      <c r="E201" s="2">
        <v>3</v>
      </c>
      <c r="F201" s="2">
        <v>2</v>
      </c>
      <c r="G201" s="2">
        <v>2</v>
      </c>
      <c r="H201" s="2">
        <v>5</v>
      </c>
      <c r="I201" s="2">
        <v>1</v>
      </c>
      <c r="J201" s="17"/>
      <c r="K201" s="17"/>
      <c r="L201" s="2">
        <v>7</v>
      </c>
      <c r="P201" s="2">
        <v>11</v>
      </c>
      <c r="S201" s="2">
        <v>8</v>
      </c>
    </row>
    <row r="202" spans="1:19" x14ac:dyDescent="0.2">
      <c r="A202" t="s">
        <v>300</v>
      </c>
      <c r="B202" s="7" t="s">
        <v>503</v>
      </c>
      <c r="C202" s="17"/>
      <c r="D202" s="17"/>
      <c r="F202" s="2">
        <v>8</v>
      </c>
      <c r="H202" s="2">
        <v>15</v>
      </c>
      <c r="I202" s="2">
        <v>2</v>
      </c>
      <c r="J202" s="17"/>
      <c r="K202" s="17"/>
      <c r="L202" s="2">
        <v>13</v>
      </c>
      <c r="P202" s="2">
        <v>18</v>
      </c>
      <c r="S202" s="2">
        <v>17</v>
      </c>
    </row>
    <row r="203" spans="1:19" x14ac:dyDescent="0.2">
      <c r="A203" t="s">
        <v>467</v>
      </c>
      <c r="B203" s="7" t="s">
        <v>738</v>
      </c>
      <c r="C203" s="17"/>
      <c r="D203" s="17"/>
      <c r="J203" s="17"/>
      <c r="K203" s="17"/>
      <c r="P203" s="2">
        <v>1</v>
      </c>
      <c r="R203" s="2">
        <v>1</v>
      </c>
      <c r="S203" s="2">
        <v>1</v>
      </c>
    </row>
    <row r="204" spans="1:19" x14ac:dyDescent="0.2">
      <c r="A204" t="s">
        <v>128</v>
      </c>
      <c r="B204" s="7" t="s">
        <v>328</v>
      </c>
      <c r="C204" s="17"/>
      <c r="D204" s="17"/>
      <c r="J204" s="17"/>
      <c r="K204" s="17"/>
      <c r="R204" s="2">
        <v>1</v>
      </c>
    </row>
    <row r="205" spans="1:19" x14ac:dyDescent="0.2">
      <c r="A205" t="s">
        <v>169</v>
      </c>
      <c r="B205" s="7" t="s">
        <v>390</v>
      </c>
      <c r="C205" s="17"/>
      <c r="D205" s="17"/>
      <c r="F205" s="2">
        <v>14</v>
      </c>
      <c r="H205" s="2">
        <v>22</v>
      </c>
      <c r="I205" s="2">
        <v>8</v>
      </c>
      <c r="J205" s="17"/>
      <c r="K205" s="17"/>
      <c r="L205" s="2">
        <v>18</v>
      </c>
      <c r="P205" s="2">
        <v>22</v>
      </c>
      <c r="S205" s="2">
        <v>23</v>
      </c>
    </row>
    <row r="206" spans="1:19" x14ac:dyDescent="0.2">
      <c r="A206" t="s">
        <v>839</v>
      </c>
      <c r="B206" s="7" t="s">
        <v>897</v>
      </c>
      <c r="C206" s="17"/>
      <c r="D206" s="17"/>
      <c r="J206" s="17"/>
      <c r="K206" s="17"/>
      <c r="P206" s="2">
        <v>9</v>
      </c>
      <c r="S206" s="2">
        <v>8</v>
      </c>
    </row>
    <row r="207" spans="1:19" x14ac:dyDescent="0.2">
      <c r="A207" t="s">
        <v>9</v>
      </c>
      <c r="B207" s="7" t="s">
        <v>442</v>
      </c>
      <c r="C207" s="17"/>
      <c r="D207" s="17"/>
      <c r="I207" s="2">
        <v>3</v>
      </c>
      <c r="J207" s="17"/>
      <c r="K207" s="17"/>
      <c r="O207" s="2">
        <v>2</v>
      </c>
      <c r="R207" s="2">
        <v>2</v>
      </c>
    </row>
    <row r="208" spans="1:19" x14ac:dyDescent="0.2">
      <c r="A208" t="s">
        <v>597</v>
      </c>
      <c r="B208" s="7" t="s">
        <v>606</v>
      </c>
      <c r="S208" s="2">
        <v>1</v>
      </c>
    </row>
    <row r="209" spans="1:19" x14ac:dyDescent="0.2">
      <c r="A209" t="s">
        <v>206</v>
      </c>
      <c r="B209" s="7" t="s">
        <v>502</v>
      </c>
      <c r="C209" s="17"/>
      <c r="D209" s="17"/>
      <c r="F209" s="2">
        <v>1</v>
      </c>
      <c r="J209" s="17"/>
      <c r="K209" s="17"/>
      <c r="L209" s="2">
        <v>1</v>
      </c>
      <c r="P209" s="2">
        <v>2</v>
      </c>
      <c r="S209" s="2">
        <v>2</v>
      </c>
    </row>
    <row r="210" spans="1:19" x14ac:dyDescent="0.2">
      <c r="A210" t="s">
        <v>170</v>
      </c>
      <c r="B210" s="7" t="s">
        <v>435</v>
      </c>
      <c r="C210" s="17"/>
      <c r="D210" s="17"/>
      <c r="J210" s="17"/>
      <c r="K210" s="17"/>
      <c r="L210" s="2">
        <v>2</v>
      </c>
      <c r="P210" s="2">
        <v>13</v>
      </c>
      <c r="S210" s="2">
        <v>13</v>
      </c>
    </row>
    <row r="211" spans="1:19" x14ac:dyDescent="0.2">
      <c r="A211" t="s">
        <v>275</v>
      </c>
      <c r="B211" s="7" t="s">
        <v>436</v>
      </c>
      <c r="C211" s="17"/>
      <c r="D211" s="17"/>
      <c r="F211" s="2">
        <v>1</v>
      </c>
      <c r="H211" s="2">
        <v>1</v>
      </c>
      <c r="J211" s="17"/>
      <c r="K211" s="17"/>
      <c r="P211" s="2">
        <v>3</v>
      </c>
      <c r="S211" s="2">
        <v>1</v>
      </c>
    </row>
    <row r="212" spans="1:19" x14ac:dyDescent="0.2">
      <c r="A212" t="s">
        <v>215</v>
      </c>
      <c r="B212" s="7" t="s">
        <v>321</v>
      </c>
      <c r="C212" s="17"/>
      <c r="D212" s="17"/>
      <c r="E212" s="2">
        <v>1</v>
      </c>
      <c r="G212" s="2">
        <v>1</v>
      </c>
      <c r="H212" s="2">
        <v>1</v>
      </c>
      <c r="J212" s="17"/>
      <c r="K212" s="17"/>
      <c r="L212" s="2">
        <v>4</v>
      </c>
      <c r="O212" s="2">
        <v>6</v>
      </c>
      <c r="P212" s="2">
        <v>3</v>
      </c>
      <c r="R212" s="2">
        <v>4</v>
      </c>
      <c r="S212" s="2">
        <v>5</v>
      </c>
    </row>
    <row r="213" spans="1:19" x14ac:dyDescent="0.2">
      <c r="A213" t="s">
        <v>207</v>
      </c>
      <c r="B213" s="7" t="s">
        <v>389</v>
      </c>
      <c r="C213" s="17"/>
      <c r="D213" s="17"/>
      <c r="H213" s="2">
        <v>18</v>
      </c>
      <c r="I213" s="2">
        <v>9</v>
      </c>
      <c r="J213" s="17"/>
      <c r="K213" s="17"/>
      <c r="L213" s="2">
        <v>12</v>
      </c>
      <c r="P213" s="2">
        <v>21</v>
      </c>
      <c r="S213" s="2">
        <v>23</v>
      </c>
    </row>
    <row r="214" spans="1:19" x14ac:dyDescent="0.2">
      <c r="A214" t="s">
        <v>414</v>
      </c>
      <c r="B214" s="7" t="s">
        <v>437</v>
      </c>
      <c r="S214" s="2">
        <v>4</v>
      </c>
    </row>
    <row r="215" spans="1:19" x14ac:dyDescent="0.2">
      <c r="A215" t="s">
        <v>601</v>
      </c>
      <c r="B215" s="7" t="s">
        <v>602</v>
      </c>
      <c r="S215" s="2">
        <v>1</v>
      </c>
    </row>
    <row r="216" spans="1:19" x14ac:dyDescent="0.2">
      <c r="A216" t="s">
        <v>716</v>
      </c>
      <c r="B216" s="7" t="s">
        <v>717</v>
      </c>
      <c r="C216" s="17"/>
      <c r="D216" s="17"/>
      <c r="F216" s="2">
        <v>2</v>
      </c>
      <c r="J216" s="17"/>
      <c r="K216" s="17"/>
    </row>
    <row r="217" spans="1:19" x14ac:dyDescent="0.2">
      <c r="C217" s="17"/>
      <c r="D217" s="17"/>
      <c r="J217" s="17"/>
      <c r="K217" s="17"/>
    </row>
    <row r="218" spans="1:19" x14ac:dyDescent="0.2">
      <c r="A218" t="s">
        <v>55</v>
      </c>
      <c r="B218" s="7" t="s">
        <v>388</v>
      </c>
      <c r="C218" s="17"/>
      <c r="D218" s="17"/>
      <c r="F218" s="2">
        <v>6</v>
      </c>
      <c r="I218" s="2">
        <v>1</v>
      </c>
      <c r="J218" s="17"/>
      <c r="K218" s="17"/>
      <c r="L218" s="2">
        <v>5</v>
      </c>
      <c r="P218" s="2">
        <v>9</v>
      </c>
      <c r="S218" s="2">
        <v>10</v>
      </c>
    </row>
    <row r="219" spans="1:19" x14ac:dyDescent="0.2">
      <c r="A219" t="s">
        <v>1016</v>
      </c>
      <c r="B219" s="7" t="s">
        <v>1091</v>
      </c>
      <c r="C219" s="17"/>
      <c r="D219" s="17"/>
      <c r="J219" s="17"/>
      <c r="K219" s="17"/>
      <c r="P219" s="2">
        <v>1</v>
      </c>
    </row>
    <row r="220" spans="1:19" x14ac:dyDescent="0.2">
      <c r="A220" t="s">
        <v>277</v>
      </c>
      <c r="B220" s="7" t="s">
        <v>654</v>
      </c>
      <c r="C220" s="17"/>
      <c r="D220" s="17"/>
      <c r="J220" s="17"/>
      <c r="K220" s="17"/>
      <c r="P220" s="2">
        <v>3</v>
      </c>
      <c r="S220" s="2">
        <v>1</v>
      </c>
    </row>
    <row r="221" spans="1:19" x14ac:dyDescent="0.2">
      <c r="A221" t="s">
        <v>667</v>
      </c>
      <c r="B221" s="7" t="s">
        <v>674</v>
      </c>
      <c r="C221" s="17"/>
      <c r="D221" s="17"/>
      <c r="J221" s="17"/>
      <c r="K221" s="17"/>
      <c r="P221" s="2">
        <v>4</v>
      </c>
      <c r="S221" s="2">
        <v>2</v>
      </c>
    </row>
    <row r="222" spans="1:19" x14ac:dyDescent="0.2">
      <c r="A222" t="s">
        <v>1017</v>
      </c>
      <c r="B222" s="7" t="s">
        <v>1092</v>
      </c>
      <c r="C222" s="17"/>
      <c r="D222" s="17"/>
      <c r="J222" s="17"/>
      <c r="K222" s="17"/>
      <c r="P222" s="2">
        <v>1</v>
      </c>
      <c r="S222" s="2">
        <v>2</v>
      </c>
    </row>
    <row r="223" spans="1:19" x14ac:dyDescent="0.2">
      <c r="A223" t="s">
        <v>1018</v>
      </c>
      <c r="B223" s="7" t="s">
        <v>1110</v>
      </c>
      <c r="C223" s="17"/>
      <c r="D223" s="17"/>
      <c r="J223" s="17"/>
      <c r="K223" s="17"/>
      <c r="P223" s="2">
        <v>3</v>
      </c>
    </row>
    <row r="224" spans="1:19" x14ac:dyDescent="0.2">
      <c r="A224" t="s">
        <v>38</v>
      </c>
      <c r="B224" s="7" t="s">
        <v>652</v>
      </c>
      <c r="C224" s="17"/>
      <c r="D224" s="17"/>
      <c r="J224" s="17"/>
      <c r="K224" s="17"/>
      <c r="P224" s="2">
        <v>3</v>
      </c>
      <c r="S224" s="2">
        <v>2</v>
      </c>
    </row>
    <row r="225" spans="1:19" x14ac:dyDescent="0.2">
      <c r="A225" t="s">
        <v>150</v>
      </c>
      <c r="B225" s="7" t="s">
        <v>386</v>
      </c>
      <c r="C225" s="17"/>
      <c r="D225" s="17"/>
      <c r="F225" s="2">
        <v>2</v>
      </c>
      <c r="I225" s="2">
        <v>1</v>
      </c>
      <c r="J225" s="17"/>
      <c r="K225" s="17"/>
      <c r="P225" s="2">
        <v>1</v>
      </c>
      <c r="S225" s="2">
        <v>2</v>
      </c>
    </row>
    <row r="226" spans="1:19" x14ac:dyDescent="0.2">
      <c r="A226" t="s">
        <v>981</v>
      </c>
      <c r="B226" s="7" t="s">
        <v>942</v>
      </c>
      <c r="C226" s="17"/>
      <c r="D226" s="17"/>
      <c r="J226" s="17"/>
      <c r="K226" s="17"/>
      <c r="P226" s="2">
        <v>11</v>
      </c>
      <c r="S226" s="2">
        <v>5</v>
      </c>
    </row>
    <row r="227" spans="1:19" x14ac:dyDescent="0.2">
      <c r="A227" t="s">
        <v>562</v>
      </c>
      <c r="B227" s="7" t="s">
        <v>647</v>
      </c>
      <c r="S227" s="2">
        <v>3</v>
      </c>
    </row>
    <row r="228" spans="1:19" x14ac:dyDescent="0.2">
      <c r="A228" t="s">
        <v>48</v>
      </c>
      <c r="B228" s="7" t="s">
        <v>387</v>
      </c>
      <c r="C228" s="17"/>
      <c r="D228" s="17"/>
      <c r="F228" s="2">
        <v>3</v>
      </c>
      <c r="H228" s="2">
        <v>3</v>
      </c>
      <c r="J228" s="17"/>
      <c r="K228" s="17"/>
      <c r="L228" s="2">
        <v>5</v>
      </c>
      <c r="P228" s="2">
        <v>5</v>
      </c>
      <c r="S228" s="2">
        <v>4</v>
      </c>
    </row>
    <row r="229" spans="1:19" x14ac:dyDescent="0.2">
      <c r="A229" t="s">
        <v>563</v>
      </c>
      <c r="B229" s="7" t="s">
        <v>646</v>
      </c>
      <c r="C229" s="17"/>
      <c r="D229" s="17"/>
      <c r="J229" s="17"/>
      <c r="K229" s="17"/>
      <c r="P229" s="2">
        <v>1</v>
      </c>
    </row>
    <row r="230" spans="1:19" x14ac:dyDescent="0.2">
      <c r="A230" t="s">
        <v>564</v>
      </c>
      <c r="B230" s="7" t="s">
        <v>543</v>
      </c>
      <c r="C230" s="17"/>
      <c r="D230" s="17"/>
      <c r="J230" s="17"/>
      <c r="K230" s="17"/>
      <c r="P230" s="2">
        <v>1</v>
      </c>
    </row>
    <row r="231" spans="1:19" x14ac:dyDescent="0.2">
      <c r="A231" t="s">
        <v>982</v>
      </c>
      <c r="B231" s="7" t="s">
        <v>993</v>
      </c>
      <c r="C231" s="17"/>
      <c r="D231" s="17"/>
      <c r="J231" s="17"/>
      <c r="K231" s="17"/>
      <c r="P231" s="2">
        <v>2</v>
      </c>
      <c r="S231" s="2">
        <v>1</v>
      </c>
    </row>
    <row r="232" spans="1:19" x14ac:dyDescent="0.2">
      <c r="A232" t="s">
        <v>983</v>
      </c>
      <c r="B232" s="7" t="s">
        <v>992</v>
      </c>
      <c r="C232" s="17"/>
      <c r="D232" s="17"/>
      <c r="J232" s="17"/>
      <c r="K232" s="17"/>
      <c r="P232" s="2">
        <v>1</v>
      </c>
      <c r="S232" s="2">
        <v>2</v>
      </c>
    </row>
    <row r="233" spans="1:19" x14ac:dyDescent="0.2">
      <c r="A233" t="s">
        <v>484</v>
      </c>
      <c r="B233" s="7" t="s">
        <v>523</v>
      </c>
      <c r="C233" s="17"/>
      <c r="D233" s="17"/>
      <c r="J233" s="17"/>
      <c r="K233" s="17"/>
      <c r="P233" s="2">
        <v>4</v>
      </c>
      <c r="S233" s="2">
        <v>3</v>
      </c>
    </row>
    <row r="234" spans="1:19" x14ac:dyDescent="0.2">
      <c r="A234" t="s">
        <v>212</v>
      </c>
      <c r="B234" s="7" t="s">
        <v>695</v>
      </c>
      <c r="C234" s="17"/>
      <c r="D234" s="17"/>
      <c r="J234" s="17"/>
      <c r="K234" s="17"/>
      <c r="P234" s="2">
        <v>1</v>
      </c>
      <c r="S234" s="2">
        <v>1</v>
      </c>
    </row>
    <row r="235" spans="1:19" x14ac:dyDescent="0.2">
      <c r="A235" t="s">
        <v>284</v>
      </c>
      <c r="B235" s="7" t="s">
        <v>729</v>
      </c>
      <c r="C235" s="17"/>
      <c r="D235" s="17"/>
      <c r="H235" s="2">
        <v>1</v>
      </c>
      <c r="J235" s="17"/>
      <c r="K235" s="17"/>
    </row>
    <row r="236" spans="1:19" x14ac:dyDescent="0.2">
      <c r="A236" t="s">
        <v>1019</v>
      </c>
      <c r="B236" s="7" t="s">
        <v>1109</v>
      </c>
      <c r="C236" s="17"/>
      <c r="D236" s="17"/>
      <c r="J236" s="17"/>
      <c r="K236" s="17"/>
      <c r="P236" s="2">
        <v>2</v>
      </c>
    </row>
    <row r="237" spans="1:19" x14ac:dyDescent="0.2">
      <c r="A237" t="s">
        <v>566</v>
      </c>
      <c r="B237" s="7" t="s">
        <v>644</v>
      </c>
      <c r="C237" s="17"/>
      <c r="D237" s="17"/>
      <c r="J237" s="17"/>
      <c r="K237" s="17"/>
      <c r="P237" s="2">
        <v>1</v>
      </c>
    </row>
    <row r="238" spans="1:19" x14ac:dyDescent="0.2">
      <c r="A238" t="s">
        <v>1020</v>
      </c>
      <c r="B238" s="7" t="s">
        <v>1108</v>
      </c>
      <c r="C238" s="17"/>
      <c r="D238" s="17"/>
      <c r="J238" s="17"/>
      <c r="K238" s="17"/>
      <c r="P238" s="2">
        <v>1</v>
      </c>
      <c r="S238" s="2">
        <v>2</v>
      </c>
    </row>
    <row r="239" spans="1:19" x14ac:dyDescent="0.2">
      <c r="A239" t="s">
        <v>1360</v>
      </c>
      <c r="B239" s="7" t="s">
        <v>1373</v>
      </c>
      <c r="C239" s="17"/>
      <c r="D239" s="17"/>
      <c r="J239" s="17"/>
      <c r="K239" s="17"/>
      <c r="S239" s="2">
        <v>1</v>
      </c>
    </row>
    <row r="240" spans="1:19" x14ac:dyDescent="0.2">
      <c r="A240" t="s">
        <v>684</v>
      </c>
      <c r="B240" s="7" t="s">
        <v>657</v>
      </c>
      <c r="C240" s="17"/>
      <c r="D240" s="17"/>
      <c r="J240" s="17"/>
      <c r="K240" s="17"/>
      <c r="S240" s="2">
        <v>1</v>
      </c>
    </row>
    <row r="241" spans="1:19" x14ac:dyDescent="0.2">
      <c r="A241" t="s">
        <v>1021</v>
      </c>
      <c r="B241" s="7" t="s">
        <v>1105</v>
      </c>
      <c r="C241" s="17"/>
      <c r="D241" s="17"/>
      <c r="J241" s="17"/>
      <c r="K241" s="17"/>
      <c r="P241" s="2">
        <v>1</v>
      </c>
    </row>
    <row r="242" spans="1:19" x14ac:dyDescent="0.2">
      <c r="A242" t="s">
        <v>1004</v>
      </c>
      <c r="B242" s="7" t="s">
        <v>1009</v>
      </c>
      <c r="C242" s="17"/>
      <c r="D242" s="17"/>
      <c r="J242" s="17"/>
      <c r="K242" s="17"/>
      <c r="P242" s="2">
        <v>1</v>
      </c>
      <c r="S242" s="2">
        <v>3</v>
      </c>
    </row>
    <row r="243" spans="1:19" x14ac:dyDescent="0.2">
      <c r="A243" t="s">
        <v>213</v>
      </c>
      <c r="B243" s="7" t="s">
        <v>921</v>
      </c>
      <c r="C243" s="17"/>
      <c r="D243" s="17"/>
      <c r="H243" s="2">
        <v>1</v>
      </c>
      <c r="J243" s="17"/>
      <c r="K243" s="17"/>
      <c r="P243" s="2">
        <v>5</v>
      </c>
      <c r="S243" s="2">
        <v>4</v>
      </c>
    </row>
    <row r="244" spans="1:19" x14ac:dyDescent="0.2">
      <c r="A244" t="s">
        <v>1023</v>
      </c>
      <c r="B244" s="7" t="s">
        <v>542</v>
      </c>
      <c r="P244" s="2">
        <v>1</v>
      </c>
      <c r="S244" s="2">
        <v>7</v>
      </c>
    </row>
    <row r="245" spans="1:19" x14ac:dyDescent="0.2">
      <c r="A245" t="s">
        <v>493</v>
      </c>
      <c r="B245" s="7" t="s">
        <v>517</v>
      </c>
      <c r="P245" s="2">
        <v>8</v>
      </c>
      <c r="S245" s="2">
        <v>3</v>
      </c>
    </row>
    <row r="246" spans="1:19" x14ac:dyDescent="0.2">
      <c r="A246" t="s">
        <v>985</v>
      </c>
      <c r="B246" s="7" t="s">
        <v>1374</v>
      </c>
      <c r="S246" s="2">
        <v>1</v>
      </c>
    </row>
    <row r="247" spans="1:19" x14ac:dyDescent="0.2">
      <c r="A247" t="s">
        <v>494</v>
      </c>
      <c r="B247" s="7" t="s">
        <v>516</v>
      </c>
      <c r="P247" s="2">
        <v>1</v>
      </c>
    </row>
    <row r="248" spans="1:19" x14ac:dyDescent="0.2">
      <c r="A248" t="s">
        <v>986</v>
      </c>
      <c r="B248" s="7" t="s">
        <v>989</v>
      </c>
      <c r="P248" s="2">
        <v>1</v>
      </c>
    </row>
    <row r="249" spans="1:19" x14ac:dyDescent="0.2">
      <c r="A249" t="s">
        <v>749</v>
      </c>
      <c r="B249" s="7" t="s">
        <v>776</v>
      </c>
      <c r="P249" s="2">
        <v>2</v>
      </c>
    </row>
    <row r="250" spans="1:19" x14ac:dyDescent="0.2">
      <c r="A250" t="s">
        <v>50</v>
      </c>
      <c r="B250" s="7" t="s">
        <v>51</v>
      </c>
      <c r="C250" s="17"/>
      <c r="D250" s="17"/>
      <c r="H250" s="2">
        <v>4</v>
      </c>
      <c r="J250" s="17"/>
      <c r="K250" s="17"/>
      <c r="L250" s="2">
        <v>5</v>
      </c>
      <c r="P250" s="2">
        <v>2</v>
      </c>
      <c r="S250" s="2">
        <v>2</v>
      </c>
    </row>
    <row r="251" spans="1:19" x14ac:dyDescent="0.2">
      <c r="A251" t="s">
        <v>263</v>
      </c>
      <c r="B251" s="39" t="s">
        <v>496</v>
      </c>
      <c r="C251" s="17"/>
      <c r="D251" s="17"/>
      <c r="J251" s="17"/>
      <c r="K251" s="17"/>
      <c r="L251" s="2">
        <v>1</v>
      </c>
      <c r="P251" s="2">
        <v>3</v>
      </c>
      <c r="S251" s="2">
        <v>1</v>
      </c>
    </row>
    <row r="252" spans="1:19" x14ac:dyDescent="0.2">
      <c r="A252" t="s">
        <v>52</v>
      </c>
      <c r="B252" s="7" t="s">
        <v>383</v>
      </c>
      <c r="C252" s="17"/>
      <c r="D252" s="17"/>
      <c r="H252" s="2">
        <v>2</v>
      </c>
      <c r="J252" s="17"/>
      <c r="K252" s="17"/>
      <c r="L252" s="2">
        <v>7</v>
      </c>
      <c r="S252" s="2">
        <v>1</v>
      </c>
    </row>
    <row r="253" spans="1:19" x14ac:dyDescent="0.2">
      <c r="A253" t="s">
        <v>285</v>
      </c>
      <c r="B253" s="7" t="s">
        <v>544</v>
      </c>
      <c r="C253" s="17"/>
      <c r="D253" s="17"/>
      <c r="H253" s="2">
        <v>2</v>
      </c>
      <c r="J253" s="17"/>
      <c r="K253" s="17"/>
      <c r="L253" s="2">
        <v>1</v>
      </c>
    </row>
    <row r="254" spans="1:19" x14ac:dyDescent="0.2">
      <c r="A254" t="s">
        <v>1361</v>
      </c>
      <c r="B254" s="7" t="s">
        <v>1375</v>
      </c>
      <c r="C254" s="17"/>
      <c r="D254" s="17"/>
      <c r="J254" s="17"/>
      <c r="K254" s="17"/>
      <c r="S254" s="2">
        <v>1</v>
      </c>
    </row>
    <row r="255" spans="1:19" x14ac:dyDescent="0.2">
      <c r="A255" t="s">
        <v>1024</v>
      </c>
      <c r="B255" s="7" t="s">
        <v>1106</v>
      </c>
      <c r="P255" s="2">
        <v>2</v>
      </c>
    </row>
    <row r="256" spans="1:19" x14ac:dyDescent="0.2">
      <c r="A256" t="s">
        <v>53</v>
      </c>
      <c r="B256" s="7" t="s">
        <v>464</v>
      </c>
      <c r="C256" s="17"/>
      <c r="D256" s="17"/>
      <c r="F256" s="2">
        <v>1</v>
      </c>
      <c r="J256" s="17"/>
      <c r="K256" s="17"/>
      <c r="L256" s="2">
        <v>1</v>
      </c>
      <c r="P256" s="2">
        <v>3</v>
      </c>
      <c r="S256" s="2">
        <v>5</v>
      </c>
    </row>
    <row r="257" spans="1:27" x14ac:dyDescent="0.2">
      <c r="A257" t="s">
        <v>1000</v>
      </c>
      <c r="B257" s="7" t="s">
        <v>1006</v>
      </c>
      <c r="C257" s="17"/>
      <c r="D257" s="17"/>
      <c r="J257" s="17"/>
      <c r="K257" s="17"/>
      <c r="P257" s="2">
        <v>3</v>
      </c>
    </row>
    <row r="258" spans="1:27" x14ac:dyDescent="0.2">
      <c r="A258" t="s">
        <v>501</v>
      </c>
      <c r="B258" s="7" t="s">
        <v>511</v>
      </c>
      <c r="C258" s="17"/>
      <c r="D258" s="17"/>
      <c r="J258" s="17"/>
      <c r="K258" s="17"/>
      <c r="S258" s="2">
        <v>1</v>
      </c>
    </row>
    <row r="259" spans="1:27" x14ac:dyDescent="0.2">
      <c r="A259" t="s">
        <v>172</v>
      </c>
      <c r="B259" s="7" t="s">
        <v>385</v>
      </c>
      <c r="C259" s="17"/>
      <c r="D259" s="17"/>
      <c r="F259" s="2">
        <v>3</v>
      </c>
      <c r="H259" s="2">
        <v>1</v>
      </c>
      <c r="J259" s="17"/>
      <c r="K259" s="17"/>
      <c r="L259" s="2">
        <v>1</v>
      </c>
      <c r="P259" s="2">
        <v>3</v>
      </c>
      <c r="S259" s="2">
        <v>2</v>
      </c>
    </row>
    <row r="260" spans="1:27" x14ac:dyDescent="0.2">
      <c r="A260" t="s">
        <v>40</v>
      </c>
      <c r="B260" s="7" t="s">
        <v>938</v>
      </c>
      <c r="C260" s="17"/>
      <c r="D260" s="17"/>
      <c r="F260" s="2">
        <v>1</v>
      </c>
      <c r="J260" s="17"/>
      <c r="K260" s="17"/>
      <c r="L260" s="2">
        <v>1</v>
      </c>
    </row>
    <row r="261" spans="1:27" x14ac:dyDescent="0.2">
      <c r="A261" t="s">
        <v>41</v>
      </c>
      <c r="B261" s="39" t="s">
        <v>42</v>
      </c>
      <c r="C261" s="17"/>
      <c r="D261" s="17"/>
      <c r="F261" s="2">
        <v>7</v>
      </c>
      <c r="H261" s="2">
        <v>1</v>
      </c>
      <c r="I261" s="2">
        <v>2</v>
      </c>
      <c r="J261" s="17"/>
      <c r="K261" s="17"/>
      <c r="O261" s="2">
        <v>1</v>
      </c>
    </row>
    <row r="262" spans="1:27" x14ac:dyDescent="0.2">
      <c r="A262" t="s">
        <v>1025</v>
      </c>
      <c r="B262" s="39" t="s">
        <v>1029</v>
      </c>
      <c r="C262" s="17"/>
      <c r="D262" s="17"/>
      <c r="J262" s="17"/>
      <c r="K262" s="17"/>
      <c r="P262" s="2">
        <v>1</v>
      </c>
    </row>
    <row r="263" spans="1:27" x14ac:dyDescent="0.2">
      <c r="A263" t="s">
        <v>987</v>
      </c>
      <c r="B263" s="39" t="s">
        <v>988</v>
      </c>
      <c r="C263" s="17"/>
      <c r="D263" s="17"/>
      <c r="J263" s="17"/>
      <c r="K263" s="17"/>
      <c r="P263" s="2">
        <v>2</v>
      </c>
    </row>
    <row r="264" spans="1:27" x14ac:dyDescent="0.2">
      <c r="C264" s="17"/>
      <c r="D264" s="17"/>
      <c r="J264" s="17"/>
      <c r="K264" s="17"/>
    </row>
    <row r="265" spans="1:27" s="1" customFormat="1" ht="15" x14ac:dyDescent="0.25">
      <c r="A265" s="1" t="s">
        <v>110</v>
      </c>
      <c r="B265" s="5"/>
      <c r="C265" s="25"/>
      <c r="D265" s="25"/>
      <c r="E265" s="8"/>
      <c r="F265" s="8"/>
      <c r="G265" s="8"/>
      <c r="H265" s="8"/>
      <c r="I265" s="8"/>
      <c r="J265" s="25"/>
      <c r="K265" s="25"/>
      <c r="L265" s="8"/>
      <c r="M265" s="25"/>
      <c r="N265" s="25"/>
      <c r="O265" s="8"/>
      <c r="P265" s="8"/>
      <c r="Q265" s="25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spans="1:27" x14ac:dyDescent="0.2">
      <c r="A266" t="s">
        <v>105</v>
      </c>
      <c r="C266" s="17"/>
      <c r="D266" s="17"/>
      <c r="E266" s="4">
        <v>11.670833333333301</v>
      </c>
      <c r="F266" s="4">
        <v>4.42</v>
      </c>
      <c r="G266" s="4">
        <v>2.2769230769230799</v>
      </c>
      <c r="H266" s="4">
        <v>1.4666666666666699</v>
      </c>
      <c r="I266" s="4">
        <v>3.5961538461538498</v>
      </c>
      <c r="J266" s="17"/>
      <c r="K266" s="17"/>
      <c r="L266" s="4">
        <v>3.657</v>
      </c>
      <c r="O266" s="4">
        <v>1.89</v>
      </c>
      <c r="R266" s="2">
        <v>5.97</v>
      </c>
      <c r="T266" s="4"/>
    </row>
    <row r="267" spans="1:27" x14ac:dyDescent="0.2">
      <c r="A267" t="s">
        <v>106</v>
      </c>
      <c r="B267" s="7" t="s">
        <v>438</v>
      </c>
      <c r="C267" s="17"/>
      <c r="D267" s="17"/>
      <c r="E267" s="4"/>
      <c r="F267" s="4"/>
      <c r="G267" s="4">
        <v>0.19230769230769201</v>
      </c>
      <c r="H267" s="4">
        <v>4.1666666666666701E-3</v>
      </c>
      <c r="I267" s="4">
        <v>0.81153846153846199</v>
      </c>
      <c r="J267" s="17"/>
      <c r="K267" s="17"/>
      <c r="L267" s="4">
        <v>7.7000000000000002E-3</v>
      </c>
      <c r="O267" s="4">
        <v>0.02</v>
      </c>
      <c r="R267" s="2">
        <v>0.05</v>
      </c>
      <c r="T267" s="4"/>
    </row>
    <row r="268" spans="1:27" x14ac:dyDescent="0.2">
      <c r="A268" s="14" t="s">
        <v>214</v>
      </c>
      <c r="B268" s="7" t="s">
        <v>495</v>
      </c>
      <c r="C268" s="17"/>
      <c r="D268" s="17"/>
      <c r="E268" s="4"/>
      <c r="F268" s="4">
        <v>0.20399999999999999</v>
      </c>
      <c r="G268" s="4"/>
      <c r="H268" s="4"/>
      <c r="I268" s="4"/>
      <c r="J268" s="17"/>
      <c r="K268" s="17"/>
      <c r="L268" s="4">
        <v>3.8E-3</v>
      </c>
      <c r="O268" s="4">
        <v>0.13</v>
      </c>
      <c r="R268" s="2">
        <v>0.01</v>
      </c>
      <c r="T268" s="4"/>
    </row>
    <row r="269" spans="1:27" x14ac:dyDescent="0.2">
      <c r="A269" s="14" t="s">
        <v>36</v>
      </c>
      <c r="B269" s="7" t="s">
        <v>37</v>
      </c>
      <c r="C269" s="17"/>
      <c r="D269" s="17"/>
      <c r="E269" s="4"/>
      <c r="F269" s="4"/>
      <c r="G269" s="4">
        <v>3.8461538461538498E-2</v>
      </c>
      <c r="H269" s="4">
        <v>0.420833333333333</v>
      </c>
      <c r="I269" s="4"/>
      <c r="J269" s="17"/>
      <c r="K269" s="17"/>
      <c r="L269" s="4"/>
      <c r="O269" s="4">
        <v>0.01</v>
      </c>
      <c r="R269" s="2">
        <v>0.77</v>
      </c>
      <c r="T269" s="4"/>
    </row>
    <row r="270" spans="1:27" x14ac:dyDescent="0.2">
      <c r="A270" s="140" t="s">
        <v>3</v>
      </c>
      <c r="B270" s="7" t="s">
        <v>326</v>
      </c>
      <c r="C270" s="17"/>
      <c r="D270" s="17"/>
      <c r="E270" s="4"/>
      <c r="F270" s="4"/>
      <c r="G270" s="4">
        <v>0.19230769230769201</v>
      </c>
      <c r="H270" s="4"/>
      <c r="I270" s="4"/>
      <c r="J270" s="17"/>
      <c r="K270" s="17"/>
      <c r="L270" s="4"/>
      <c r="O270" s="4"/>
      <c r="R270" s="2">
        <v>0.01</v>
      </c>
      <c r="T270" s="4"/>
    </row>
    <row r="271" spans="1:27" x14ac:dyDescent="0.2">
      <c r="A271" s="14" t="s">
        <v>15</v>
      </c>
      <c r="B271" s="7" t="s">
        <v>440</v>
      </c>
      <c r="C271" s="17"/>
      <c r="D271" s="17"/>
      <c r="E271" s="4">
        <v>0.3</v>
      </c>
      <c r="F271" s="4">
        <v>5.1999999999999998E-2</v>
      </c>
      <c r="G271" s="4">
        <v>8.0769230769230801E-2</v>
      </c>
      <c r="H271" s="4">
        <v>0.37916666666666698</v>
      </c>
      <c r="I271" s="4">
        <v>1.0038461538461501</v>
      </c>
      <c r="J271" s="17"/>
      <c r="K271" s="17"/>
      <c r="L271" s="4">
        <v>0.81153846153846199</v>
      </c>
      <c r="N271" s="19"/>
      <c r="O271" s="4">
        <v>0.17</v>
      </c>
      <c r="R271" s="2">
        <v>0.28000000000000003</v>
      </c>
      <c r="T271" s="4"/>
    </row>
    <row r="272" spans="1:27" x14ac:dyDescent="0.2">
      <c r="A272" s="14" t="s">
        <v>278</v>
      </c>
      <c r="B272" s="7" t="s">
        <v>949</v>
      </c>
      <c r="C272" s="17"/>
      <c r="D272" s="17"/>
      <c r="E272" s="4"/>
      <c r="F272" s="4"/>
      <c r="G272" s="4">
        <v>0.230769230769231</v>
      </c>
      <c r="H272" s="4"/>
      <c r="I272" s="4"/>
      <c r="J272" s="17"/>
      <c r="K272" s="17"/>
      <c r="L272" s="4"/>
      <c r="O272" s="4">
        <v>3.33</v>
      </c>
      <c r="R272" s="2">
        <v>0.82</v>
      </c>
      <c r="T272" s="4"/>
    </row>
    <row r="273" spans="1:20" x14ac:dyDescent="0.2">
      <c r="A273" s="14" t="s">
        <v>5</v>
      </c>
      <c r="B273" s="7" t="s">
        <v>81</v>
      </c>
      <c r="C273" s="17"/>
      <c r="D273" s="17"/>
      <c r="E273" s="4"/>
      <c r="F273" s="4"/>
      <c r="G273" s="4"/>
      <c r="H273" s="4"/>
      <c r="I273" s="4">
        <v>3.8461538461538498E-3</v>
      </c>
      <c r="J273" s="17"/>
      <c r="K273" s="17"/>
      <c r="L273" s="4">
        <v>3.8461538461538498E-2</v>
      </c>
      <c r="N273" s="19"/>
      <c r="O273" s="4">
        <v>7.0000000000000007E-2</v>
      </c>
      <c r="R273" s="2">
        <v>0.57999999999999996</v>
      </c>
      <c r="T273" s="4"/>
    </row>
    <row r="274" spans="1:20" x14ac:dyDescent="0.2">
      <c r="A274" s="14" t="s">
        <v>288</v>
      </c>
      <c r="B274" s="39" t="s">
        <v>340</v>
      </c>
      <c r="C274" s="17"/>
      <c r="D274" s="17"/>
      <c r="E274" s="4"/>
      <c r="F274" s="4"/>
      <c r="G274" s="4"/>
      <c r="H274" s="4"/>
      <c r="I274" s="4"/>
      <c r="J274" s="17"/>
      <c r="K274" s="17"/>
      <c r="L274" s="4">
        <v>3.8461538461538498E-3</v>
      </c>
      <c r="O274" s="4"/>
      <c r="T274" s="4"/>
    </row>
    <row r="275" spans="1:20" x14ac:dyDescent="0.2">
      <c r="A275" s="14" t="s">
        <v>54</v>
      </c>
      <c r="B275" s="7" t="s">
        <v>870</v>
      </c>
      <c r="C275" s="17"/>
      <c r="D275" s="17"/>
      <c r="E275" s="4"/>
      <c r="F275" s="4"/>
      <c r="G275" s="4"/>
      <c r="H275" s="4">
        <v>0.83750000000000002</v>
      </c>
      <c r="I275" s="4"/>
      <c r="J275" s="17"/>
      <c r="K275" s="17"/>
      <c r="L275" s="4">
        <v>0.28461538461538499</v>
      </c>
      <c r="O275" s="4">
        <v>0.12</v>
      </c>
      <c r="T275" s="4"/>
    </row>
    <row r="276" spans="1:20" x14ac:dyDescent="0.2">
      <c r="A276" s="14" t="s">
        <v>1014</v>
      </c>
      <c r="B276" s="7" t="s">
        <v>1026</v>
      </c>
      <c r="C276" s="17"/>
      <c r="D276" s="17"/>
      <c r="E276" s="4"/>
      <c r="F276" s="4"/>
      <c r="G276" s="4"/>
      <c r="H276" s="4"/>
      <c r="I276" s="4"/>
      <c r="J276" s="17"/>
      <c r="K276" s="17"/>
      <c r="L276" s="4"/>
      <c r="O276" s="4">
        <v>3.0000000000000001E-3</v>
      </c>
      <c r="T276" s="4"/>
    </row>
    <row r="277" spans="1:20" x14ac:dyDescent="0.2">
      <c r="A277" s="14" t="s">
        <v>6</v>
      </c>
      <c r="B277" s="7" t="s">
        <v>441</v>
      </c>
      <c r="C277" s="17"/>
      <c r="D277" s="17"/>
      <c r="E277" s="4"/>
      <c r="F277" s="4"/>
      <c r="G277" s="4">
        <v>3.8461538461538498E-3</v>
      </c>
      <c r="H277" s="4">
        <v>9.5833333333333298E-2</v>
      </c>
      <c r="I277" s="4">
        <v>5.3846153846153801E-2</v>
      </c>
      <c r="J277" s="17"/>
      <c r="K277" s="17"/>
      <c r="L277" s="4"/>
      <c r="O277" s="4">
        <v>7.0000000000000007E-2</v>
      </c>
      <c r="R277" s="2">
        <v>0.13</v>
      </c>
      <c r="T277" s="4"/>
    </row>
    <row r="278" spans="1:20" x14ac:dyDescent="0.2">
      <c r="A278" s="14" t="s">
        <v>20</v>
      </c>
      <c r="B278" s="7" t="s">
        <v>319</v>
      </c>
      <c r="C278" s="17"/>
      <c r="D278" s="17"/>
      <c r="E278" s="4">
        <v>0.1</v>
      </c>
      <c r="F278" s="4">
        <v>0.13200000000000001</v>
      </c>
      <c r="G278" s="4">
        <v>0.130769230769231</v>
      </c>
      <c r="H278" s="4">
        <v>0.22916666666666699</v>
      </c>
      <c r="I278" s="4">
        <v>0.20769230769230801</v>
      </c>
      <c r="J278" s="17"/>
      <c r="K278" s="17"/>
      <c r="L278" s="4">
        <v>1.0384615384615401</v>
      </c>
      <c r="O278" s="4">
        <v>0.53</v>
      </c>
      <c r="R278" s="2">
        <v>2.35</v>
      </c>
      <c r="T278" s="4"/>
    </row>
    <row r="279" spans="1:20" x14ac:dyDescent="0.2">
      <c r="A279" s="14" t="s">
        <v>176</v>
      </c>
      <c r="B279" s="7" t="s">
        <v>353</v>
      </c>
      <c r="C279" s="17"/>
      <c r="D279" s="17"/>
      <c r="E279" s="4"/>
      <c r="F279" s="4">
        <v>2.8000000000000001E-2</v>
      </c>
      <c r="G279" s="4"/>
      <c r="H279" s="4">
        <v>7.4999999999999997E-2</v>
      </c>
      <c r="I279" s="4">
        <v>1.9230769230769201E-2</v>
      </c>
      <c r="J279" s="17"/>
      <c r="K279" s="17"/>
      <c r="L279" s="4">
        <v>0</v>
      </c>
      <c r="O279" s="4">
        <v>3.0000000000000001E-3</v>
      </c>
      <c r="R279" s="2">
        <v>0.01</v>
      </c>
      <c r="T279" s="4"/>
    </row>
    <row r="280" spans="1:20" x14ac:dyDescent="0.2">
      <c r="A280" s="14" t="s">
        <v>177</v>
      </c>
      <c r="B280" s="7" t="s">
        <v>522</v>
      </c>
      <c r="C280" s="17"/>
      <c r="D280" s="17"/>
      <c r="E280" s="4">
        <v>8.3333333333333297E-3</v>
      </c>
      <c r="F280" s="4">
        <v>0.12</v>
      </c>
      <c r="G280" s="4">
        <v>4.2307692307692303E-2</v>
      </c>
      <c r="H280" s="4">
        <v>0.22083333333333299</v>
      </c>
      <c r="I280" s="4">
        <v>3.8461538461538498E-3</v>
      </c>
      <c r="J280" s="17"/>
      <c r="K280" s="17"/>
      <c r="L280" s="4">
        <v>0.19230769230769201</v>
      </c>
      <c r="O280" s="4">
        <v>3.0000000000000001E-3</v>
      </c>
      <c r="T280" s="4"/>
    </row>
    <row r="281" spans="1:20" x14ac:dyDescent="0.2">
      <c r="A281" s="14" t="s">
        <v>25</v>
      </c>
      <c r="B281" s="7" t="s">
        <v>874</v>
      </c>
      <c r="C281" s="17"/>
      <c r="D281" s="17"/>
      <c r="E281" s="4"/>
      <c r="F281" s="4"/>
      <c r="G281" s="4"/>
      <c r="H281" s="4"/>
      <c r="I281" s="4"/>
      <c r="J281" s="17"/>
      <c r="K281" s="17"/>
      <c r="L281" s="4">
        <v>3.8461538461538498E-3</v>
      </c>
      <c r="O281" s="4">
        <v>6.0000000000000001E-3</v>
      </c>
      <c r="R281" s="2">
        <v>0.05</v>
      </c>
      <c r="T281" s="4"/>
    </row>
    <row r="282" spans="1:20" x14ac:dyDescent="0.2">
      <c r="A282" s="14" t="s">
        <v>245</v>
      </c>
      <c r="B282" s="7" t="s">
        <v>327</v>
      </c>
      <c r="C282" s="17"/>
      <c r="D282" s="17"/>
      <c r="E282" s="4">
        <v>0.46250000000000002</v>
      </c>
      <c r="F282" s="4">
        <v>0.32800000000000001</v>
      </c>
      <c r="G282" s="4">
        <v>0.58076923076923104</v>
      </c>
      <c r="H282" s="4">
        <v>1.25833333333333</v>
      </c>
      <c r="I282" s="4">
        <v>3.1576923076923098</v>
      </c>
      <c r="J282" s="17"/>
      <c r="K282" s="17"/>
      <c r="L282" s="4">
        <v>0.126923076923077</v>
      </c>
      <c r="O282" s="4">
        <v>1.54</v>
      </c>
      <c r="R282" s="2">
        <v>1.48</v>
      </c>
      <c r="T282" s="4"/>
    </row>
    <row r="283" spans="1:20" x14ac:dyDescent="0.2">
      <c r="A283" s="14" t="s">
        <v>122</v>
      </c>
      <c r="B283" s="7" t="s">
        <v>884</v>
      </c>
      <c r="C283" s="17"/>
      <c r="D283" s="17"/>
      <c r="E283" s="4"/>
      <c r="F283" s="4">
        <v>0.04</v>
      </c>
      <c r="G283" s="4">
        <v>0.76923076923076905</v>
      </c>
      <c r="H283" s="4">
        <v>3.3333333333333299</v>
      </c>
      <c r="I283" s="4">
        <v>1.34615384615385</v>
      </c>
      <c r="J283" s="17"/>
      <c r="K283" s="17"/>
      <c r="L283" s="4">
        <v>0.57692307692307698</v>
      </c>
      <c r="O283" s="4">
        <v>0.47</v>
      </c>
      <c r="R283" s="2">
        <v>0.57999999999999996</v>
      </c>
      <c r="T283" s="4"/>
    </row>
    <row r="284" spans="1:20" x14ac:dyDescent="0.2">
      <c r="A284" s="14" t="s">
        <v>130</v>
      </c>
      <c r="B284" s="7" t="s">
        <v>349</v>
      </c>
      <c r="C284" s="17"/>
      <c r="D284" s="17"/>
      <c r="E284" s="4"/>
      <c r="F284" s="4">
        <v>4.0000000000000001E-3</v>
      </c>
      <c r="G284" s="4"/>
      <c r="H284" s="4">
        <v>4.1666666666666701E-3</v>
      </c>
      <c r="I284" s="4"/>
      <c r="J284" s="17"/>
      <c r="K284" s="17"/>
      <c r="L284" s="4">
        <v>8.0769230769230801E-2</v>
      </c>
      <c r="O284" s="4">
        <v>0.03</v>
      </c>
      <c r="R284" s="2">
        <v>0.78</v>
      </c>
      <c r="T284" s="4"/>
    </row>
    <row r="285" spans="1:20" x14ac:dyDescent="0.2">
      <c r="A285" s="14" t="s">
        <v>1357</v>
      </c>
      <c r="B285" s="7" t="s">
        <v>1359</v>
      </c>
      <c r="C285" s="17"/>
      <c r="D285" s="17"/>
      <c r="E285" s="4"/>
      <c r="F285" s="4"/>
      <c r="G285" s="4"/>
      <c r="H285" s="4"/>
      <c r="I285" s="4"/>
      <c r="J285" s="17"/>
      <c r="K285" s="17"/>
      <c r="L285" s="4"/>
      <c r="O285" s="4"/>
      <c r="R285" s="2">
        <v>0.01</v>
      </c>
      <c r="T285" s="4"/>
    </row>
    <row r="286" spans="1:20" x14ac:dyDescent="0.2">
      <c r="A286" s="14" t="s">
        <v>858</v>
      </c>
      <c r="B286" s="7" t="s">
        <v>46</v>
      </c>
      <c r="C286" s="17"/>
      <c r="D286" s="17"/>
      <c r="E286" s="4"/>
      <c r="F286" s="4">
        <v>4.0000000000000001E-3</v>
      </c>
      <c r="G286" s="4"/>
      <c r="H286" s="4"/>
      <c r="I286" s="4"/>
      <c r="J286" s="17"/>
      <c r="K286" s="17"/>
      <c r="L286" s="4">
        <v>7.69230769230769E-2</v>
      </c>
      <c r="O286" s="4">
        <v>3.0000000000000001E-3</v>
      </c>
      <c r="T286" s="4"/>
    </row>
    <row r="287" spans="1:20" x14ac:dyDescent="0.2">
      <c r="A287" s="14" t="s">
        <v>303</v>
      </c>
      <c r="B287" s="7" t="s">
        <v>421</v>
      </c>
      <c r="C287" s="17"/>
      <c r="D287" s="17"/>
      <c r="E287" s="4"/>
      <c r="F287" s="4"/>
      <c r="G287" s="4"/>
      <c r="H287" s="4">
        <v>8.3333333333333297E-3</v>
      </c>
      <c r="I287" s="4"/>
      <c r="J287" s="17"/>
      <c r="K287" s="17"/>
      <c r="L287" s="4">
        <v>4.2307692307692303E-2</v>
      </c>
      <c r="O287" s="4"/>
      <c r="T287" s="4"/>
    </row>
    <row r="288" spans="1:20" x14ac:dyDescent="0.2">
      <c r="A288" s="14" t="s">
        <v>132</v>
      </c>
      <c r="B288" s="7" t="s">
        <v>330</v>
      </c>
      <c r="C288" s="17"/>
      <c r="D288" s="17"/>
      <c r="E288" s="4">
        <v>4.1666666666666701E-3</v>
      </c>
      <c r="F288" s="4"/>
      <c r="G288" s="4"/>
      <c r="H288" s="4"/>
      <c r="I288" s="4"/>
      <c r="J288" s="17"/>
      <c r="K288" s="17"/>
      <c r="L288" s="4"/>
      <c r="N288" s="19"/>
      <c r="O288" s="4"/>
      <c r="R288" s="2">
        <v>0.01</v>
      </c>
      <c r="T288" s="4"/>
    </row>
    <row r="289" spans="1:20" x14ac:dyDescent="0.2">
      <c r="A289" s="14" t="s">
        <v>129</v>
      </c>
      <c r="B289" s="7" t="s">
        <v>1358</v>
      </c>
      <c r="C289" s="17"/>
      <c r="D289" s="17"/>
      <c r="E289" s="4">
        <v>1.2500000000000001E-2</v>
      </c>
      <c r="F289" s="4">
        <v>0.4</v>
      </c>
      <c r="G289" s="4">
        <v>0.19615384615384601</v>
      </c>
      <c r="H289" s="4">
        <v>0.21249999999999999</v>
      </c>
      <c r="I289" s="4">
        <v>0.19615384615384601</v>
      </c>
      <c r="J289" s="17"/>
      <c r="K289" s="17"/>
      <c r="L289" s="4">
        <v>0.34615384615384598</v>
      </c>
      <c r="N289" s="19"/>
      <c r="O289" s="4">
        <v>3.0000000000000001E-3</v>
      </c>
      <c r="R289" s="2">
        <v>0.01</v>
      </c>
      <c r="T289" s="4"/>
    </row>
    <row r="290" spans="1:20" x14ac:dyDescent="0.2">
      <c r="A290" s="14" t="s">
        <v>279</v>
      </c>
      <c r="B290" s="7" t="s">
        <v>951</v>
      </c>
      <c r="C290" s="17"/>
      <c r="D290" s="17"/>
      <c r="E290" s="4"/>
      <c r="F290" s="4"/>
      <c r="G290" s="4">
        <v>3.8461538461538498E-3</v>
      </c>
      <c r="H290" s="4"/>
      <c r="I290" s="4"/>
      <c r="J290" s="17"/>
      <c r="K290" s="17"/>
      <c r="L290" s="4"/>
      <c r="O290" s="4"/>
      <c r="T290" s="4"/>
    </row>
    <row r="291" spans="1:20" x14ac:dyDescent="0.2">
      <c r="A291" s="14" t="s">
        <v>185</v>
      </c>
      <c r="B291" s="7" t="s">
        <v>380</v>
      </c>
      <c r="C291" s="17"/>
      <c r="D291" s="17"/>
      <c r="E291" s="4">
        <v>0.44166666666666698</v>
      </c>
      <c r="F291" s="4">
        <v>0.44</v>
      </c>
      <c r="G291" s="4">
        <v>1.1961538461538499</v>
      </c>
      <c r="H291" s="4">
        <v>1.0125</v>
      </c>
      <c r="I291" s="4">
        <v>0.2</v>
      </c>
      <c r="J291" s="17"/>
      <c r="K291" s="17"/>
      <c r="L291" s="4">
        <v>1.28076923076923</v>
      </c>
      <c r="O291" s="4">
        <v>6.0000000000000001E-3</v>
      </c>
      <c r="R291" s="2">
        <v>0.2</v>
      </c>
      <c r="T291" s="4"/>
    </row>
    <row r="292" spans="1:20" x14ac:dyDescent="0.2">
      <c r="A292" s="14" t="s">
        <v>28</v>
      </c>
      <c r="B292" s="7" t="s">
        <v>332</v>
      </c>
      <c r="C292" s="17"/>
      <c r="D292" s="17"/>
      <c r="E292" s="4">
        <v>2.0833333333333301E-2</v>
      </c>
      <c r="F292" s="4">
        <v>0.26</v>
      </c>
      <c r="G292" s="4">
        <v>0.90384615384615397</v>
      </c>
      <c r="H292" s="4">
        <v>9.1666666666666702E-2</v>
      </c>
      <c r="I292" s="4">
        <v>5.7692307692307702E-2</v>
      </c>
      <c r="J292" s="17"/>
      <c r="K292" s="17"/>
      <c r="L292" s="4">
        <v>0.63846153846153897</v>
      </c>
      <c r="O292" s="4">
        <v>0.13</v>
      </c>
      <c r="R292" s="2">
        <v>0.02</v>
      </c>
      <c r="T292" s="4"/>
    </row>
    <row r="293" spans="1:20" x14ac:dyDescent="0.2">
      <c r="A293" s="14" t="s">
        <v>29</v>
      </c>
      <c r="B293" s="7" t="s">
        <v>333</v>
      </c>
      <c r="C293" s="17"/>
      <c r="D293" s="17"/>
      <c r="E293" s="4">
        <v>0.420833333333333</v>
      </c>
      <c r="F293" s="4">
        <v>2.8279999999999998</v>
      </c>
      <c r="G293" s="4">
        <v>2.2769230769230799</v>
      </c>
      <c r="H293" s="4">
        <v>1.2250000000000001</v>
      </c>
      <c r="I293" s="4">
        <v>6.7846153846153801</v>
      </c>
      <c r="J293" s="17"/>
      <c r="K293" s="17"/>
      <c r="L293" s="4">
        <v>5.3884615384615397</v>
      </c>
      <c r="O293" s="4">
        <v>3.94</v>
      </c>
      <c r="R293" s="2">
        <v>0.64</v>
      </c>
      <c r="T293" s="4"/>
    </row>
    <row r="294" spans="1:20" x14ac:dyDescent="0.2">
      <c r="A294" s="14" t="s">
        <v>1328</v>
      </c>
      <c r="B294" s="7" t="s">
        <v>1336</v>
      </c>
      <c r="C294" s="17"/>
      <c r="D294" s="17"/>
      <c r="E294" s="4"/>
      <c r="F294" s="4"/>
      <c r="G294" s="4"/>
      <c r="H294" s="4"/>
      <c r="I294" s="4"/>
      <c r="J294" s="17"/>
      <c r="K294" s="17"/>
      <c r="L294" s="4"/>
      <c r="O294" s="4"/>
      <c r="R294" s="2">
        <v>0.46</v>
      </c>
      <c r="T294" s="4"/>
    </row>
    <row r="295" spans="1:20" x14ac:dyDescent="0.2">
      <c r="A295" s="14" t="s">
        <v>189</v>
      </c>
      <c r="B295" s="7" t="s">
        <v>373</v>
      </c>
      <c r="C295" s="17"/>
      <c r="D295" s="17"/>
      <c r="E295" s="4"/>
      <c r="F295" s="4"/>
      <c r="G295" s="4"/>
      <c r="H295" s="4"/>
      <c r="I295" s="4"/>
      <c r="J295" s="17"/>
      <c r="K295" s="17"/>
      <c r="L295" s="4"/>
      <c r="O295" s="4"/>
      <c r="R295" s="2">
        <v>0.19</v>
      </c>
      <c r="T295" s="4"/>
    </row>
    <row r="296" spans="1:20" x14ac:dyDescent="0.2">
      <c r="A296" s="14" t="s">
        <v>280</v>
      </c>
      <c r="B296" s="7" t="s">
        <v>372</v>
      </c>
      <c r="C296" s="17"/>
      <c r="D296" s="17"/>
      <c r="E296" s="4">
        <v>4.1666666666666701E-3</v>
      </c>
      <c r="F296" s="4">
        <v>4.0000000000000001E-3</v>
      </c>
      <c r="G296" s="4">
        <v>7.6923076923076901E-3</v>
      </c>
      <c r="H296" s="4">
        <v>8.3333333333333297E-3</v>
      </c>
      <c r="I296" s="4">
        <v>3.8461538461538498E-3</v>
      </c>
      <c r="J296" s="17"/>
      <c r="K296" s="17"/>
      <c r="L296" s="4">
        <v>7.69230769230769E-2</v>
      </c>
      <c r="O296" s="4">
        <v>3.0000000000000001E-3</v>
      </c>
      <c r="T296" s="4"/>
    </row>
    <row r="297" spans="1:20" x14ac:dyDescent="0.2">
      <c r="A297" s="14" t="s">
        <v>44</v>
      </c>
      <c r="B297" s="7" t="s">
        <v>950</v>
      </c>
      <c r="C297" s="17"/>
      <c r="D297" s="17"/>
      <c r="E297" s="4"/>
      <c r="F297" s="4"/>
      <c r="G297" s="4"/>
      <c r="H297" s="4"/>
      <c r="I297" s="4"/>
      <c r="J297" s="17"/>
      <c r="K297" s="17"/>
      <c r="L297" s="4">
        <v>3.8461538461538498E-3</v>
      </c>
      <c r="O297" s="4"/>
      <c r="T297" s="4"/>
    </row>
    <row r="298" spans="1:20" x14ac:dyDescent="0.2">
      <c r="A298" s="14" t="s">
        <v>281</v>
      </c>
      <c r="B298" s="7" t="s">
        <v>871</v>
      </c>
      <c r="C298" s="17"/>
      <c r="D298" s="17"/>
      <c r="E298" s="4"/>
      <c r="F298" s="4"/>
      <c r="G298" s="4"/>
      <c r="H298" s="4">
        <v>4.1666666666666701E-3</v>
      </c>
      <c r="I298" s="4"/>
      <c r="J298" s="17"/>
      <c r="K298" s="17"/>
      <c r="L298" s="4"/>
      <c r="N298" s="19"/>
      <c r="O298" s="4"/>
      <c r="T298" s="4"/>
    </row>
    <row r="299" spans="1:20" x14ac:dyDescent="0.2">
      <c r="A299" s="14" t="s">
        <v>24</v>
      </c>
      <c r="B299" s="7" t="s">
        <v>320</v>
      </c>
      <c r="C299" s="17"/>
      <c r="D299" s="17"/>
      <c r="E299" s="4">
        <v>1.35</v>
      </c>
      <c r="F299" s="4">
        <v>5.6000000000000001E-2</v>
      </c>
      <c r="G299" s="4">
        <v>4.6153846153846198E-2</v>
      </c>
      <c r="H299" s="4">
        <v>0.12916666666666701</v>
      </c>
      <c r="I299" s="4">
        <v>0.66153846153846196</v>
      </c>
      <c r="J299" s="17"/>
      <c r="K299" s="17"/>
      <c r="L299" s="4">
        <v>0.66153846153846196</v>
      </c>
      <c r="O299" s="4">
        <v>1.1299999999999999</v>
      </c>
      <c r="R299" s="2">
        <v>0.25</v>
      </c>
      <c r="T299" s="4"/>
    </row>
    <row r="300" spans="1:20" x14ac:dyDescent="0.2">
      <c r="A300" s="14" t="s">
        <v>124</v>
      </c>
      <c r="B300" s="7" t="s">
        <v>873</v>
      </c>
      <c r="C300" s="17"/>
      <c r="D300" s="17"/>
      <c r="E300" s="4"/>
      <c r="F300" s="4"/>
      <c r="G300" s="4"/>
      <c r="H300" s="4"/>
      <c r="I300" s="4"/>
      <c r="J300" s="17"/>
      <c r="K300" s="17"/>
      <c r="L300" s="4"/>
      <c r="O300" s="4"/>
      <c r="R300" s="2">
        <v>0.04</v>
      </c>
      <c r="T300" s="4"/>
    </row>
    <row r="301" spans="1:20" x14ac:dyDescent="0.2">
      <c r="A301" s="14" t="s">
        <v>134</v>
      </c>
      <c r="B301" s="7" t="s">
        <v>334</v>
      </c>
      <c r="C301" s="17"/>
      <c r="D301" s="17"/>
      <c r="E301" s="4"/>
      <c r="F301" s="4">
        <v>4.0000000000000001E-3</v>
      </c>
      <c r="G301" s="4"/>
      <c r="H301" s="4"/>
      <c r="I301" s="4"/>
      <c r="J301" s="17"/>
      <c r="K301" s="17"/>
      <c r="L301" s="4"/>
      <c r="O301" s="4"/>
      <c r="T301" s="4"/>
    </row>
    <row r="302" spans="1:20" x14ac:dyDescent="0.2">
      <c r="A302" s="14" t="s">
        <v>109</v>
      </c>
      <c r="B302" s="7" t="s">
        <v>362</v>
      </c>
      <c r="C302" s="17"/>
      <c r="D302" s="17"/>
      <c r="E302" s="4">
        <v>0.92083333333333295</v>
      </c>
      <c r="F302" s="4">
        <v>0.80800000000000005</v>
      </c>
      <c r="G302" s="4">
        <v>0.42307692307692302</v>
      </c>
      <c r="H302" s="4">
        <v>1.8</v>
      </c>
      <c r="I302" s="4">
        <v>0.28461538461538499</v>
      </c>
      <c r="J302" s="17"/>
      <c r="K302" s="17"/>
      <c r="L302" s="4">
        <v>1.5038461538461501</v>
      </c>
      <c r="O302" s="4">
        <v>8.9999999999999993E-3</v>
      </c>
      <c r="R302" s="2">
        <v>0.57999999999999996</v>
      </c>
      <c r="T302" s="4"/>
    </row>
    <row r="303" spans="1:20" x14ac:dyDescent="0.2">
      <c r="A303" s="14" t="s">
        <v>22</v>
      </c>
      <c r="B303" s="7" t="s">
        <v>935</v>
      </c>
      <c r="C303" s="17"/>
      <c r="D303" s="17"/>
      <c r="E303" s="4">
        <v>5.6791666666666698</v>
      </c>
      <c r="F303" s="4">
        <v>4.2519999999999998</v>
      </c>
      <c r="G303" s="4">
        <v>2.62307692307692</v>
      </c>
      <c r="H303" s="4">
        <v>5.8833333333333302</v>
      </c>
      <c r="I303" s="4">
        <v>5.8076923076923102</v>
      </c>
      <c r="J303" s="17"/>
      <c r="K303" s="17"/>
      <c r="L303" s="4">
        <v>10.384615384615399</v>
      </c>
      <c r="O303" s="4">
        <v>2.5099999999999998</v>
      </c>
      <c r="R303" s="2">
        <v>3.16</v>
      </c>
      <c r="S303"/>
      <c r="T303" s="4"/>
    </row>
    <row r="304" spans="1:20" x14ac:dyDescent="0.2">
      <c r="A304" s="14" t="s">
        <v>7</v>
      </c>
      <c r="B304" s="7" t="s">
        <v>335</v>
      </c>
      <c r="C304" s="17"/>
      <c r="D304" s="17"/>
      <c r="E304" s="4">
        <v>0.80833333333333302</v>
      </c>
      <c r="F304" s="4">
        <v>0.57599999999999996</v>
      </c>
      <c r="G304" s="4">
        <v>2.3884615384615402</v>
      </c>
      <c r="H304" s="4">
        <v>1.8625</v>
      </c>
      <c r="I304" s="4">
        <v>1.90384615384615</v>
      </c>
      <c r="J304" s="17"/>
      <c r="K304" s="17"/>
      <c r="L304" s="4">
        <v>0.28846153846153799</v>
      </c>
      <c r="O304" s="4">
        <v>1.83</v>
      </c>
      <c r="R304" s="2">
        <v>1.24</v>
      </c>
      <c r="T304" s="4"/>
    </row>
    <row r="305" spans="1:18" x14ac:dyDescent="0.2">
      <c r="A305" s="14" t="s">
        <v>11</v>
      </c>
      <c r="B305" s="7" t="s">
        <v>47</v>
      </c>
      <c r="C305" s="17"/>
      <c r="D305" s="17"/>
      <c r="E305" s="4">
        <v>4.1666666666666701E-3</v>
      </c>
      <c r="F305" s="4">
        <v>0.252</v>
      </c>
      <c r="G305" s="4">
        <v>2.1961538461538499</v>
      </c>
      <c r="H305" s="4">
        <v>5.62916666666667</v>
      </c>
      <c r="I305" s="4">
        <v>4.2153846153846199</v>
      </c>
      <c r="J305" s="17"/>
      <c r="K305" s="17"/>
      <c r="L305" s="4">
        <v>6.3884615384615397</v>
      </c>
      <c r="O305" s="4">
        <v>0.86</v>
      </c>
      <c r="R305" s="2">
        <v>6.04</v>
      </c>
    </row>
    <row r="306" spans="1:18" x14ac:dyDescent="0.2">
      <c r="A306" s="14" t="s">
        <v>226</v>
      </c>
      <c r="B306" s="7" t="s">
        <v>337</v>
      </c>
      <c r="C306" s="17"/>
      <c r="D306" s="17"/>
      <c r="E306" s="4">
        <v>4.1666666666666701E-3</v>
      </c>
      <c r="F306" s="4">
        <v>1.2E-2</v>
      </c>
      <c r="G306" s="4">
        <v>1.1538461538461499E-2</v>
      </c>
      <c r="H306" s="4">
        <v>8.3333333333333297E-3</v>
      </c>
      <c r="I306" s="4"/>
      <c r="J306" s="17"/>
      <c r="K306" s="17"/>
      <c r="L306" s="4"/>
      <c r="N306" s="19"/>
      <c r="O306" s="4">
        <v>0.04</v>
      </c>
      <c r="R306" s="2">
        <v>0.02</v>
      </c>
    </row>
    <row r="307" spans="1:18" x14ac:dyDescent="0.2">
      <c r="A307" s="14" t="s">
        <v>45</v>
      </c>
      <c r="B307" s="7" t="s">
        <v>338</v>
      </c>
      <c r="C307" s="17"/>
      <c r="D307" s="17"/>
      <c r="E307" s="4"/>
      <c r="F307" s="4"/>
      <c r="G307" s="4"/>
      <c r="H307" s="4"/>
      <c r="I307" s="4"/>
      <c r="J307" s="17"/>
      <c r="K307" s="17"/>
      <c r="L307" s="4">
        <v>3.8461538461538498E-3</v>
      </c>
      <c r="O307" s="4"/>
    </row>
    <row r="308" spans="1:18" x14ac:dyDescent="0.2">
      <c r="A308" s="14" t="s">
        <v>8</v>
      </c>
      <c r="B308" s="7" t="s">
        <v>336</v>
      </c>
      <c r="C308" s="17"/>
      <c r="D308" s="17"/>
      <c r="E308" s="4">
        <v>4.1666666666666701E-3</v>
      </c>
      <c r="F308" s="4"/>
      <c r="G308" s="4">
        <v>3.8461538461538498E-3</v>
      </c>
      <c r="H308" s="4"/>
      <c r="I308" s="4"/>
      <c r="J308" s="17"/>
      <c r="K308" s="17"/>
      <c r="L308" s="4"/>
      <c r="O308" s="4">
        <v>7.0000000000000007E-2</v>
      </c>
      <c r="R308" s="2">
        <v>0.15</v>
      </c>
    </row>
    <row r="309" spans="1:18" x14ac:dyDescent="0.2">
      <c r="A309" s="14" t="s">
        <v>138</v>
      </c>
      <c r="B309" s="7" t="s">
        <v>339</v>
      </c>
      <c r="C309" s="17"/>
      <c r="D309" s="17"/>
      <c r="E309" s="4"/>
      <c r="F309" s="4">
        <v>4.3999999999999997E-2</v>
      </c>
      <c r="G309" s="4">
        <v>0.47307692307692301</v>
      </c>
      <c r="H309" s="4">
        <v>9.1666666666666702E-2</v>
      </c>
      <c r="I309" s="4">
        <v>0.05</v>
      </c>
      <c r="J309" s="17"/>
      <c r="K309" s="17"/>
      <c r="L309" s="4">
        <v>5.7692307692307702E-2</v>
      </c>
      <c r="N309" s="19"/>
      <c r="O309" s="4">
        <v>0.55000000000000004</v>
      </c>
      <c r="R309" s="2">
        <v>0.51</v>
      </c>
    </row>
    <row r="310" spans="1:18" x14ac:dyDescent="0.2">
      <c r="A310" s="14" t="s">
        <v>201</v>
      </c>
      <c r="B310" s="39" t="s">
        <v>358</v>
      </c>
      <c r="C310" s="17"/>
      <c r="D310" s="17"/>
      <c r="E310" s="4">
        <v>4.1666666666666701E-3</v>
      </c>
      <c r="F310" s="4">
        <v>0.02</v>
      </c>
      <c r="G310" s="4"/>
      <c r="H310" s="4">
        <v>6.6666666666666693E-2</v>
      </c>
      <c r="I310" s="4">
        <v>3.8461538461538498E-3</v>
      </c>
      <c r="J310" s="17"/>
      <c r="K310" s="17"/>
      <c r="L310" s="4">
        <v>0.21923076923076901</v>
      </c>
      <c r="O310" s="4"/>
    </row>
    <row r="311" spans="1:18" x14ac:dyDescent="0.2">
      <c r="A311" s="14" t="s">
        <v>128</v>
      </c>
      <c r="B311" s="39" t="s">
        <v>328</v>
      </c>
      <c r="C311" s="17"/>
      <c r="D311" s="17"/>
      <c r="E311" s="4"/>
      <c r="F311" s="4"/>
      <c r="G311" s="4"/>
      <c r="H311" s="4"/>
      <c r="I311" s="4"/>
      <c r="J311" s="17"/>
      <c r="K311" s="17"/>
      <c r="L311" s="4"/>
      <c r="O311" s="4"/>
      <c r="R311" s="2">
        <v>0.38</v>
      </c>
    </row>
    <row r="312" spans="1:18" x14ac:dyDescent="0.2">
      <c r="A312" s="14" t="s">
        <v>9</v>
      </c>
      <c r="B312" s="7" t="s">
        <v>442</v>
      </c>
      <c r="C312" s="17"/>
      <c r="D312" s="17"/>
      <c r="E312" s="4"/>
      <c r="F312" s="4"/>
      <c r="G312" s="4"/>
      <c r="H312" s="4"/>
      <c r="I312" s="4">
        <v>0.2</v>
      </c>
      <c r="J312" s="17"/>
      <c r="K312" s="17"/>
      <c r="L312" s="4"/>
      <c r="O312" s="4">
        <v>7.0000000000000007E-2</v>
      </c>
      <c r="R312" s="2">
        <v>0.08</v>
      </c>
    </row>
    <row r="313" spans="1:18" x14ac:dyDescent="0.2">
      <c r="A313" s="14" t="s">
        <v>215</v>
      </c>
      <c r="B313" s="7" t="s">
        <v>321</v>
      </c>
      <c r="C313" s="17"/>
      <c r="D313" s="17"/>
      <c r="E313" s="4">
        <v>4.1666666666666701E-3</v>
      </c>
      <c r="F313" s="4"/>
      <c r="G313" s="4">
        <v>3.8461538461538498E-3</v>
      </c>
      <c r="H313" s="4">
        <v>4.1666666666666701E-3</v>
      </c>
      <c r="I313" s="4"/>
      <c r="J313" s="17"/>
      <c r="K313" s="17"/>
      <c r="L313" s="4">
        <v>0.15384615384615399</v>
      </c>
      <c r="O313" s="4">
        <v>0.02</v>
      </c>
      <c r="R313" s="2">
        <v>0.05</v>
      </c>
    </row>
    <row r="314" spans="1:18" x14ac:dyDescent="0.2">
      <c r="A314" s="14"/>
      <c r="C314" s="17"/>
      <c r="D314" s="17"/>
      <c r="E314" s="4"/>
      <c r="F314" s="4"/>
      <c r="G314" s="4"/>
      <c r="H314" s="4"/>
      <c r="I314" s="4"/>
      <c r="J314" s="17"/>
      <c r="K314" s="17"/>
      <c r="L314" s="4"/>
      <c r="O314" s="4"/>
    </row>
    <row r="315" spans="1:18" x14ac:dyDescent="0.2">
      <c r="O315" s="4"/>
    </row>
    <row r="316" spans="1:18" x14ac:dyDescent="0.2">
      <c r="A316" s="14"/>
      <c r="B316" s="39"/>
      <c r="C316" s="17"/>
      <c r="D316" s="17"/>
      <c r="N316" s="19"/>
      <c r="O316"/>
    </row>
    <row r="317" spans="1:18" x14ac:dyDescent="0.2">
      <c r="A317" s="14"/>
      <c r="B317" s="39"/>
      <c r="C317" s="17"/>
      <c r="D317" s="17"/>
      <c r="O317"/>
    </row>
    <row r="319" spans="1:18" x14ac:dyDescent="0.2">
      <c r="A319" s="14"/>
      <c r="C319" s="17"/>
      <c r="D319" s="17"/>
      <c r="O319"/>
    </row>
    <row r="320" spans="1:18" x14ac:dyDescent="0.2">
      <c r="A320" s="14"/>
      <c r="B320" s="39"/>
      <c r="C320" s="17"/>
      <c r="D320" s="17"/>
      <c r="O320"/>
    </row>
    <row r="321" spans="1:15" x14ac:dyDescent="0.2">
      <c r="A321" s="14"/>
      <c r="B321" s="39"/>
      <c r="C321" s="17"/>
      <c r="D321" s="17"/>
      <c r="N321" s="19"/>
      <c r="O321"/>
    </row>
    <row r="323" spans="1:15" x14ac:dyDescent="0.2">
      <c r="A323" s="14"/>
      <c r="C323" s="17"/>
      <c r="D323" s="17"/>
      <c r="O323"/>
    </row>
    <row r="330" spans="1:15" x14ac:dyDescent="0.2">
      <c r="B330" s="39"/>
    </row>
    <row r="331" spans="1:15" x14ac:dyDescent="0.2">
      <c r="B331" s="39"/>
    </row>
    <row r="332" spans="1:15" x14ac:dyDescent="0.2">
      <c r="B332" s="39"/>
    </row>
    <row r="333" spans="1:15" x14ac:dyDescent="0.2">
      <c r="B333" s="39"/>
    </row>
    <row r="334" spans="1:15" x14ac:dyDescent="0.2">
      <c r="B334" s="39"/>
    </row>
    <row r="335" spans="1:15" x14ac:dyDescent="0.2">
      <c r="B335" s="39"/>
    </row>
    <row r="336" spans="1:15" x14ac:dyDescent="0.2">
      <c r="B336" s="39"/>
    </row>
    <row r="337" spans="2:2" x14ac:dyDescent="0.2">
      <c r="B337" s="39"/>
    </row>
    <row r="338" spans="2:2" x14ac:dyDescent="0.2">
      <c r="B338" s="39"/>
    </row>
    <row r="339" spans="2:2" x14ac:dyDescent="0.2">
      <c r="B339" s="39"/>
    </row>
    <row r="340" spans="2:2" x14ac:dyDescent="0.2">
      <c r="B340" s="39"/>
    </row>
    <row r="341" spans="2:2" x14ac:dyDescent="0.2">
      <c r="B341" s="39"/>
    </row>
    <row r="342" spans="2:2" x14ac:dyDescent="0.2">
      <c r="B342" s="39"/>
    </row>
  </sheetData>
  <sortState ref="A25:ALD183">
    <sortCondition ref="A25:A183"/>
  </sortState>
  <conditionalFormatting sqref="B64:B66 B50 B28:B31 B26 B56 B52:B53 B42 B44 B46:B48 B58:B62 B33:B39">
    <cfRule type="duplicateValues" dxfId="1" priority="26"/>
  </conditionalFormatting>
  <conditionalFormatting sqref="B309 B299:B307 B273 B271 B297 B288:B295 B275:B282 B312">
    <cfRule type="duplicateValues" dxfId="0" priority="23"/>
  </conditionalFormatting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K256"/>
  <sheetViews>
    <sheetView zoomScale="85" zoomScaleNormal="85" workbookViewId="0"/>
  </sheetViews>
  <sheetFormatPr defaultColWidth="9" defaultRowHeight="14.25" x14ac:dyDescent="0.2"/>
  <cols>
    <col min="1" max="1" width="23.5" customWidth="1"/>
    <col min="2" max="2" width="27.5" style="7" customWidth="1"/>
    <col min="3" max="4" width="6.375" style="15" customWidth="1"/>
    <col min="5" max="5" width="6.375" style="2" customWidth="1"/>
    <col min="6" max="6" width="6.375" style="15" customWidth="1"/>
    <col min="7" max="7" width="6.375" style="2" customWidth="1"/>
    <col min="8" max="8" width="6.375" style="15" customWidth="1"/>
    <col min="9" max="9" width="6.375" style="2" customWidth="1"/>
    <col min="10" max="11" width="6.375" style="15" customWidth="1"/>
    <col min="12" max="12" width="6.375" style="2" customWidth="1"/>
    <col min="13" max="14" width="6.375" style="15" customWidth="1"/>
    <col min="15" max="16" width="6.375" style="2" customWidth="1"/>
    <col min="17" max="17" width="6.375" style="15" customWidth="1"/>
    <col min="18" max="18" width="6.125" style="2" customWidth="1"/>
    <col min="19" max="27" width="7.875" style="2" customWidth="1"/>
    <col min="28" max="1025" width="10.75" customWidth="1"/>
  </cols>
  <sheetData>
    <row r="1" spans="1:1025" ht="15" x14ac:dyDescent="0.25">
      <c r="A1" t="s">
        <v>1310</v>
      </c>
      <c r="B1" s="1"/>
      <c r="AB1" s="2"/>
    </row>
    <row r="2" spans="1:1025" ht="15" x14ac:dyDescent="0.25">
      <c r="A2" s="1" t="s">
        <v>1302</v>
      </c>
      <c r="B2" s="1"/>
      <c r="AB2" s="2"/>
    </row>
    <row r="4" spans="1:1025" s="1" customFormat="1" ht="15" x14ac:dyDescent="0.25">
      <c r="A4" s="1" t="s">
        <v>98</v>
      </c>
      <c r="B4" s="5"/>
      <c r="C4" s="25">
        <v>2005</v>
      </c>
      <c r="D4" s="25">
        <v>2006</v>
      </c>
      <c r="E4" s="8">
        <v>2007</v>
      </c>
      <c r="F4" s="25">
        <v>2008</v>
      </c>
      <c r="G4" s="8">
        <v>2009</v>
      </c>
      <c r="H4" s="25">
        <v>2010</v>
      </c>
      <c r="I4" s="8">
        <v>2011</v>
      </c>
      <c r="J4" s="25">
        <v>2012</v>
      </c>
      <c r="K4" s="25">
        <v>2013</v>
      </c>
      <c r="L4" s="8">
        <v>2014</v>
      </c>
      <c r="M4" s="25">
        <v>2015</v>
      </c>
      <c r="N4" s="25">
        <v>2016</v>
      </c>
      <c r="O4" s="8">
        <v>2017</v>
      </c>
      <c r="P4" s="8">
        <v>2017</v>
      </c>
      <c r="Q4" s="25">
        <v>2018</v>
      </c>
      <c r="R4" s="8">
        <v>2019</v>
      </c>
      <c r="S4" s="8">
        <v>2019</v>
      </c>
      <c r="T4" s="8"/>
      <c r="U4" s="8"/>
      <c r="V4" s="8"/>
      <c r="W4" s="8"/>
      <c r="X4" s="8"/>
      <c r="Y4" s="8"/>
      <c r="Z4" s="8"/>
      <c r="AA4" s="8"/>
    </row>
    <row r="5" spans="1:1025" s="1" customFormat="1" ht="15" x14ac:dyDescent="0.25">
      <c r="A5" s="1" t="s">
        <v>1031</v>
      </c>
      <c r="B5" s="5"/>
      <c r="C5" s="25"/>
      <c r="D5" s="25"/>
      <c r="E5" s="8"/>
      <c r="F5" s="25"/>
      <c r="G5" s="8"/>
      <c r="H5" s="25"/>
      <c r="I5" s="8"/>
      <c r="J5" s="25"/>
      <c r="K5" s="25"/>
      <c r="L5" s="8"/>
      <c r="M5" s="25"/>
      <c r="N5" s="25"/>
      <c r="O5" s="8" t="s">
        <v>314</v>
      </c>
      <c r="P5" s="1" t="s">
        <v>814</v>
      </c>
      <c r="Q5" s="25"/>
      <c r="R5" s="8" t="s">
        <v>314</v>
      </c>
      <c r="S5" s="8" t="s">
        <v>814</v>
      </c>
      <c r="U5" s="8"/>
      <c r="V5" s="8"/>
      <c r="W5" s="8"/>
      <c r="X5" s="8"/>
      <c r="Y5" s="8"/>
      <c r="Z5" s="8"/>
      <c r="AA5" s="8"/>
    </row>
    <row r="6" spans="1:1025" ht="15" x14ac:dyDescent="0.25">
      <c r="A6" s="10" t="s">
        <v>1030</v>
      </c>
      <c r="B6" s="13"/>
      <c r="C6" s="41"/>
      <c r="D6" s="41"/>
      <c r="E6" s="12">
        <v>10</v>
      </c>
      <c r="F6" s="20"/>
      <c r="G6" s="12">
        <v>10</v>
      </c>
      <c r="H6" s="20"/>
      <c r="I6" s="12">
        <v>10</v>
      </c>
      <c r="J6" s="20"/>
      <c r="K6" s="20"/>
      <c r="L6" s="12">
        <v>10</v>
      </c>
      <c r="M6" s="18"/>
      <c r="N6" s="19"/>
      <c r="O6" s="8">
        <v>13</v>
      </c>
      <c r="P6" s="8">
        <v>13</v>
      </c>
      <c r="Q6" s="18"/>
      <c r="R6" s="9">
        <v>13</v>
      </c>
      <c r="S6" s="9">
        <v>13</v>
      </c>
      <c r="T6" s="9"/>
      <c r="U6" s="9"/>
      <c r="V6" s="9"/>
      <c r="W6" s="9"/>
      <c r="X6" s="9"/>
      <c r="Y6" s="9"/>
      <c r="Z6" s="9"/>
      <c r="AA6" s="9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</row>
    <row r="7" spans="1:1025" x14ac:dyDescent="0.2">
      <c r="A7" t="s">
        <v>26</v>
      </c>
      <c r="C7" s="21"/>
      <c r="D7" s="21"/>
      <c r="E7" s="4">
        <v>1.7</v>
      </c>
      <c r="F7" s="21"/>
      <c r="G7" s="4">
        <v>3.73</v>
      </c>
      <c r="H7" s="21"/>
      <c r="I7" s="4">
        <v>0.15</v>
      </c>
      <c r="J7" s="21"/>
      <c r="K7" s="17"/>
      <c r="L7" s="4">
        <v>2.91</v>
      </c>
      <c r="N7" s="19"/>
      <c r="O7" s="4">
        <v>8.7100000000000009</v>
      </c>
      <c r="P7" s="4"/>
      <c r="R7" s="2">
        <v>2.1800000000000002</v>
      </c>
    </row>
    <row r="8" spans="1:1025" x14ac:dyDescent="0.2">
      <c r="A8" t="s">
        <v>27</v>
      </c>
      <c r="C8" s="21"/>
      <c r="D8" s="21"/>
      <c r="E8" s="4">
        <v>0</v>
      </c>
      <c r="F8" s="21"/>
      <c r="G8" s="4">
        <v>0</v>
      </c>
      <c r="H8" s="21"/>
      <c r="I8" s="4">
        <v>0</v>
      </c>
      <c r="J8" s="21"/>
      <c r="K8" s="17"/>
      <c r="L8" s="4">
        <v>1</v>
      </c>
      <c r="N8" s="19"/>
      <c r="O8" s="4">
        <v>0.09</v>
      </c>
      <c r="P8" s="4"/>
      <c r="R8" s="2">
        <v>0.1</v>
      </c>
    </row>
    <row r="9" spans="1:1025" x14ac:dyDescent="0.2">
      <c r="A9" t="s">
        <v>100</v>
      </c>
      <c r="C9" s="21"/>
      <c r="D9" s="21"/>
      <c r="E9" s="4">
        <v>2.58</v>
      </c>
      <c r="F9" s="21"/>
      <c r="G9" s="4">
        <v>0.42</v>
      </c>
      <c r="H9" s="21"/>
      <c r="I9" s="4">
        <v>0.01</v>
      </c>
      <c r="J9" s="21"/>
      <c r="K9" s="17"/>
      <c r="L9" s="4">
        <v>0.21</v>
      </c>
      <c r="N9" s="19"/>
      <c r="O9" s="4">
        <v>0.02</v>
      </c>
      <c r="P9" s="4"/>
      <c r="R9" s="2">
        <v>0.02</v>
      </c>
    </row>
    <row r="10" spans="1:1025" x14ac:dyDescent="0.2">
      <c r="A10" t="s">
        <v>322</v>
      </c>
      <c r="C10" s="21"/>
      <c r="D10" s="21"/>
      <c r="E10" s="4"/>
      <c r="F10" s="21"/>
      <c r="G10" s="4"/>
      <c r="H10" s="21"/>
      <c r="I10" s="4"/>
      <c r="J10" s="21"/>
      <c r="K10" s="17"/>
      <c r="L10" s="4"/>
      <c r="N10" s="19"/>
      <c r="O10" s="4">
        <v>0</v>
      </c>
      <c r="P10" s="4"/>
      <c r="R10" s="2">
        <v>0</v>
      </c>
    </row>
    <row r="11" spans="1:1025" x14ac:dyDescent="0.2">
      <c r="A11" t="s">
        <v>23</v>
      </c>
      <c r="C11" s="21"/>
      <c r="D11" s="21"/>
      <c r="E11" s="4">
        <v>3.8</v>
      </c>
      <c r="F11" s="21"/>
      <c r="G11" s="4">
        <v>4.03</v>
      </c>
      <c r="H11" s="21"/>
      <c r="I11" s="4">
        <v>0.27</v>
      </c>
      <c r="J11" s="21"/>
      <c r="K11" s="17"/>
      <c r="L11" s="4">
        <v>3.01</v>
      </c>
      <c r="N11" s="19"/>
      <c r="O11" s="4">
        <v>8.7100000000000009</v>
      </c>
      <c r="P11" s="4">
        <v>51.92</v>
      </c>
      <c r="R11" s="2">
        <v>2.25</v>
      </c>
    </row>
    <row r="12" spans="1:1025" x14ac:dyDescent="0.2">
      <c r="A12" t="s">
        <v>1032</v>
      </c>
      <c r="C12" s="21"/>
      <c r="D12" s="21"/>
      <c r="E12" s="4">
        <v>33.33</v>
      </c>
      <c r="F12" s="21"/>
      <c r="G12" s="4">
        <v>5.01</v>
      </c>
      <c r="H12" s="21"/>
      <c r="I12" s="4">
        <v>0</v>
      </c>
      <c r="J12" s="21"/>
      <c r="K12" s="17"/>
      <c r="L12" s="4">
        <v>0</v>
      </c>
      <c r="N12" s="19"/>
      <c r="O12" s="4">
        <v>15.85</v>
      </c>
      <c r="P12" s="4"/>
      <c r="R12" s="2">
        <v>7.48</v>
      </c>
    </row>
    <row r="13" spans="1:1025" x14ac:dyDescent="0.2">
      <c r="A13" t="s">
        <v>323</v>
      </c>
      <c r="C13" s="21"/>
      <c r="D13" s="21"/>
      <c r="E13" s="4"/>
      <c r="F13" s="21"/>
      <c r="G13" s="4"/>
      <c r="H13" s="21"/>
      <c r="I13" s="4"/>
      <c r="J13" s="21"/>
      <c r="K13" s="17"/>
      <c r="L13" s="4"/>
      <c r="N13" s="19"/>
      <c r="O13" s="4">
        <v>7.23</v>
      </c>
      <c r="P13" s="4"/>
      <c r="R13" s="2">
        <v>0</v>
      </c>
    </row>
    <row r="14" spans="1:1025" x14ac:dyDescent="0.2">
      <c r="C14" s="21"/>
      <c r="D14" s="21"/>
      <c r="E14" s="4"/>
      <c r="F14" s="21"/>
      <c r="G14" s="4"/>
      <c r="H14" s="21"/>
      <c r="I14" s="4"/>
      <c r="J14" s="21"/>
      <c r="K14" s="17"/>
      <c r="L14" s="4"/>
      <c r="N14" s="19"/>
    </row>
    <row r="15" spans="1:1025" ht="15" x14ac:dyDescent="0.25">
      <c r="A15" s="1" t="s">
        <v>104</v>
      </c>
      <c r="B15" s="5"/>
      <c r="C15" s="25"/>
      <c r="D15" s="25"/>
      <c r="E15" s="8">
        <v>9</v>
      </c>
      <c r="F15" s="25"/>
      <c r="G15" s="8">
        <v>10</v>
      </c>
      <c r="H15" s="25"/>
      <c r="I15" s="8">
        <v>10</v>
      </c>
      <c r="J15" s="25"/>
      <c r="K15" s="25"/>
      <c r="L15" s="33">
        <v>10</v>
      </c>
      <c r="M15" s="32"/>
      <c r="N15" s="34"/>
      <c r="O15" s="8">
        <v>13</v>
      </c>
      <c r="P15" s="8">
        <v>13</v>
      </c>
      <c r="Q15" s="32"/>
      <c r="R15" s="33">
        <v>13</v>
      </c>
      <c r="S15" s="33">
        <v>13</v>
      </c>
      <c r="T15" s="33"/>
      <c r="U15" s="33"/>
      <c r="V15" s="33"/>
      <c r="W15" s="33"/>
      <c r="X15" s="33"/>
      <c r="Y15" s="33"/>
      <c r="Z15" s="33"/>
      <c r="AA15" s="33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"/>
      <c r="AME15" s="1"/>
      <c r="AMF15" s="1"/>
      <c r="AMG15" s="1"/>
      <c r="AMH15" s="1"/>
      <c r="AMI15" s="1"/>
      <c r="AMJ15" s="1"/>
      <c r="AMK15" s="1"/>
    </row>
    <row r="16" spans="1:1025" ht="15" x14ac:dyDescent="0.25">
      <c r="A16" s="1" t="s">
        <v>1133</v>
      </c>
      <c r="B16" s="5"/>
      <c r="C16" s="25"/>
      <c r="D16" s="25"/>
      <c r="E16" s="8">
        <v>3</v>
      </c>
      <c r="F16" s="25"/>
      <c r="G16" s="8">
        <v>3</v>
      </c>
      <c r="H16" s="25"/>
      <c r="I16" s="8">
        <v>2</v>
      </c>
      <c r="J16" s="25"/>
      <c r="K16" s="25"/>
      <c r="L16" s="33">
        <v>8</v>
      </c>
      <c r="M16" s="32"/>
      <c r="N16" s="34"/>
      <c r="O16" s="8">
        <v>7</v>
      </c>
      <c r="P16" s="8"/>
      <c r="Q16" s="32"/>
      <c r="R16" s="33">
        <v>12</v>
      </c>
      <c r="S16" s="33"/>
      <c r="T16" s="33"/>
      <c r="U16" s="33"/>
      <c r="V16" s="33"/>
      <c r="W16" s="33"/>
      <c r="X16" s="33"/>
      <c r="Y16" s="33"/>
      <c r="Z16" s="33"/>
      <c r="AA16" s="33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"/>
      <c r="AME16" s="1"/>
      <c r="AMF16" s="1"/>
      <c r="AMG16" s="1"/>
      <c r="AMH16" s="1"/>
      <c r="AMI16" s="1"/>
      <c r="AMJ16" s="1"/>
      <c r="AMK16" s="1"/>
    </row>
    <row r="17" spans="1:1017" x14ac:dyDescent="0.2">
      <c r="A17" s="11" t="s">
        <v>106</v>
      </c>
      <c r="B17" s="38" t="s">
        <v>438</v>
      </c>
      <c r="C17" s="17"/>
      <c r="D17" s="17"/>
      <c r="F17" s="17"/>
      <c r="H17" s="17"/>
      <c r="J17" s="17"/>
      <c r="K17" s="41"/>
      <c r="L17" s="9"/>
      <c r="M17" s="18"/>
      <c r="N17" s="19"/>
      <c r="Q17" s="18"/>
      <c r="R17" s="9">
        <v>1</v>
      </c>
      <c r="S17" s="9"/>
      <c r="T17" s="9"/>
      <c r="U17" s="9"/>
      <c r="V17" s="9"/>
      <c r="W17" s="9"/>
      <c r="X17" s="9"/>
      <c r="Y17" s="9"/>
      <c r="Z17" s="9"/>
      <c r="AA17" s="9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</row>
    <row r="18" spans="1:1017" x14ac:dyDescent="0.2">
      <c r="A18" s="11" t="s">
        <v>1382</v>
      </c>
      <c r="B18" s="38"/>
      <c r="C18" s="17"/>
      <c r="D18" s="17"/>
      <c r="E18" s="2">
        <v>9</v>
      </c>
      <c r="F18" s="17"/>
      <c r="G18" s="2">
        <v>10</v>
      </c>
      <c r="H18" s="17"/>
      <c r="J18" s="17"/>
      <c r="K18" s="41"/>
      <c r="L18" s="9"/>
      <c r="M18" s="18"/>
      <c r="N18" s="19"/>
      <c r="O18" s="2">
        <v>13</v>
      </c>
      <c r="P18" s="2">
        <v>12</v>
      </c>
      <c r="Q18" s="18"/>
      <c r="R18" s="9">
        <v>12</v>
      </c>
      <c r="S18" s="9">
        <v>2</v>
      </c>
      <c r="T18" s="9"/>
      <c r="U18" s="9"/>
      <c r="V18" s="9"/>
      <c r="W18" s="9"/>
      <c r="X18" s="9"/>
      <c r="Y18" s="9"/>
      <c r="Z18" s="9"/>
      <c r="AA18" s="9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</row>
    <row r="20" spans="1:1017" x14ac:dyDescent="0.2">
      <c r="A20" s="11" t="s">
        <v>15</v>
      </c>
      <c r="B20" s="38" t="s">
        <v>440</v>
      </c>
      <c r="C20" s="17"/>
      <c r="D20" s="17"/>
      <c r="F20" s="17"/>
      <c r="H20" s="17"/>
      <c r="J20" s="17"/>
      <c r="K20" s="41"/>
      <c r="L20" s="9"/>
      <c r="M20" s="18"/>
      <c r="N20" s="19"/>
      <c r="O20" s="2">
        <v>1</v>
      </c>
      <c r="Q20" s="18"/>
      <c r="R20" s="9">
        <v>1</v>
      </c>
      <c r="S20" s="9"/>
      <c r="T20" s="9"/>
      <c r="U20" s="9"/>
      <c r="V20" s="9"/>
      <c r="W20" s="9"/>
      <c r="X20" s="9"/>
      <c r="Y20" s="9"/>
      <c r="Z20" s="9"/>
      <c r="AA20" s="9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</row>
    <row r="21" spans="1:1017" x14ac:dyDescent="0.2">
      <c r="A21" t="s">
        <v>477</v>
      </c>
      <c r="B21" s="7" t="s">
        <v>533</v>
      </c>
      <c r="P21" s="2">
        <v>10</v>
      </c>
      <c r="S21" s="2">
        <v>5</v>
      </c>
    </row>
    <row r="22" spans="1:1017" ht="15" x14ac:dyDescent="0.25">
      <c r="A22" t="s">
        <v>155</v>
      </c>
      <c r="B22" s="7" t="s">
        <v>892</v>
      </c>
      <c r="C22" s="22"/>
      <c r="D22" s="22"/>
      <c r="F22" s="22"/>
      <c r="H22" s="22"/>
      <c r="J22" s="22"/>
      <c r="K22" s="17"/>
      <c r="L22" s="2">
        <v>5</v>
      </c>
      <c r="N22" s="19"/>
      <c r="P22" s="2">
        <v>1</v>
      </c>
      <c r="S22" s="2">
        <v>2</v>
      </c>
    </row>
    <row r="23" spans="1:1017" ht="15" x14ac:dyDescent="0.25">
      <c r="A23" t="s">
        <v>247</v>
      </c>
      <c r="B23" s="7" t="s">
        <v>534</v>
      </c>
      <c r="C23" s="22"/>
      <c r="D23" s="22"/>
      <c r="F23" s="22"/>
      <c r="H23" s="22"/>
      <c r="J23" s="22"/>
      <c r="K23" s="17"/>
      <c r="L23" s="2">
        <v>7</v>
      </c>
      <c r="N23" s="19"/>
      <c r="P23" s="2">
        <v>7</v>
      </c>
      <c r="S23" s="2">
        <v>9</v>
      </c>
    </row>
    <row r="24" spans="1:1017" ht="15" x14ac:dyDescent="0.25">
      <c r="A24" t="s">
        <v>292</v>
      </c>
      <c r="B24" s="7" t="s">
        <v>342</v>
      </c>
      <c r="C24" s="22"/>
      <c r="D24" s="22"/>
      <c r="F24" s="22"/>
      <c r="H24" s="22"/>
      <c r="J24" s="22"/>
      <c r="K24" s="17"/>
      <c r="L24" s="2">
        <v>1</v>
      </c>
      <c r="N24" s="19"/>
      <c r="P24" s="2">
        <v>1</v>
      </c>
      <c r="S24" s="2">
        <v>1</v>
      </c>
    </row>
    <row r="25" spans="1:1017" ht="15" x14ac:dyDescent="0.25">
      <c r="A25" t="s">
        <v>248</v>
      </c>
      <c r="B25" s="7" t="s">
        <v>478</v>
      </c>
      <c r="C25" s="22"/>
      <c r="D25" s="22"/>
      <c r="F25" s="22"/>
      <c r="H25" s="22"/>
      <c r="J25" s="22"/>
      <c r="K25" s="17"/>
      <c r="N25" s="19"/>
      <c r="P25" s="2">
        <v>2</v>
      </c>
      <c r="S25" s="2">
        <v>1</v>
      </c>
    </row>
    <row r="26" spans="1:1017" ht="15" x14ac:dyDescent="0.25">
      <c r="A26" t="s">
        <v>249</v>
      </c>
      <c r="B26" s="7" t="s">
        <v>630</v>
      </c>
      <c r="C26" s="22"/>
      <c r="D26" s="22"/>
      <c r="F26" s="22"/>
      <c r="H26" s="22"/>
      <c r="J26" s="22"/>
      <c r="K26" s="17"/>
      <c r="L26" s="2">
        <v>1</v>
      </c>
      <c r="N26" s="19"/>
      <c r="P26" s="2">
        <v>3</v>
      </c>
      <c r="S26" s="2">
        <v>1</v>
      </c>
    </row>
    <row r="27" spans="1:1017" ht="15" x14ac:dyDescent="0.25">
      <c r="A27" t="s">
        <v>287</v>
      </c>
      <c r="B27" s="7" t="s">
        <v>453</v>
      </c>
      <c r="C27" s="22"/>
      <c r="D27" s="22"/>
      <c r="F27" s="22"/>
      <c r="H27" s="22"/>
      <c r="J27" s="22"/>
      <c r="K27" s="17"/>
      <c r="L27" s="2">
        <v>1</v>
      </c>
      <c r="N27" s="19"/>
      <c r="P27" s="2">
        <v>5</v>
      </c>
    </row>
    <row r="28" spans="1:1017" ht="15" x14ac:dyDescent="0.25">
      <c r="A28" t="s">
        <v>479</v>
      </c>
      <c r="B28" s="7" t="s">
        <v>480</v>
      </c>
      <c r="C28" s="22"/>
      <c r="D28" s="22"/>
      <c r="F28" s="22"/>
      <c r="H28" s="22"/>
      <c r="J28" s="22"/>
      <c r="K28" s="17"/>
      <c r="N28" s="19"/>
      <c r="P28" s="2">
        <v>2</v>
      </c>
      <c r="S28" s="2">
        <v>2</v>
      </c>
    </row>
    <row r="29" spans="1:1017" x14ac:dyDescent="0.2">
      <c r="A29" t="s">
        <v>173</v>
      </c>
      <c r="B29" s="7" t="s">
        <v>343</v>
      </c>
      <c r="C29" s="17"/>
      <c r="D29" s="17"/>
      <c r="F29" s="17"/>
      <c r="H29" s="17"/>
      <c r="I29" s="2">
        <v>1</v>
      </c>
      <c r="J29" s="17"/>
      <c r="K29" s="17"/>
      <c r="L29" s="2">
        <v>6</v>
      </c>
      <c r="N29" s="19"/>
      <c r="P29" s="2">
        <v>8</v>
      </c>
      <c r="Q29" s="19"/>
      <c r="S29" s="2">
        <v>7</v>
      </c>
    </row>
    <row r="30" spans="1:1017" x14ac:dyDescent="0.2">
      <c r="A30" t="s">
        <v>264</v>
      </c>
      <c r="B30" s="7" t="s">
        <v>631</v>
      </c>
      <c r="C30" s="17"/>
      <c r="D30" s="17"/>
      <c r="F30" s="17"/>
      <c r="H30" s="17"/>
      <c r="J30" s="17"/>
      <c r="K30" s="17"/>
      <c r="L30" s="2">
        <v>3</v>
      </c>
      <c r="N30" s="19"/>
      <c r="P30" s="2">
        <v>1</v>
      </c>
      <c r="Q30" s="19"/>
      <c r="S30" s="2">
        <v>1</v>
      </c>
    </row>
    <row r="31" spans="1:1017" x14ac:dyDescent="0.2">
      <c r="A31" t="s">
        <v>174</v>
      </c>
      <c r="B31" s="7" t="s">
        <v>341</v>
      </c>
      <c r="C31" s="17"/>
      <c r="D31" s="17"/>
      <c r="F31" s="17"/>
      <c r="H31" s="17"/>
      <c r="J31" s="17"/>
      <c r="K31" s="17"/>
      <c r="N31" s="19"/>
      <c r="Q31" s="19"/>
      <c r="S31" s="2">
        <v>2</v>
      </c>
    </row>
    <row r="32" spans="1:1017" x14ac:dyDescent="0.2">
      <c r="A32" t="s">
        <v>269</v>
      </c>
      <c r="B32" s="7" t="s">
        <v>452</v>
      </c>
      <c r="C32" s="17"/>
      <c r="D32" s="17"/>
      <c r="F32" s="17"/>
      <c r="H32" s="17"/>
      <c r="I32" s="2">
        <v>1</v>
      </c>
      <c r="J32" s="17"/>
      <c r="K32" s="17"/>
      <c r="L32" s="2">
        <v>2</v>
      </c>
      <c r="N32" s="19"/>
      <c r="Q32" s="19"/>
      <c r="S32" s="2">
        <v>5</v>
      </c>
    </row>
    <row r="33" spans="1:1017" x14ac:dyDescent="0.2">
      <c r="A33" t="s">
        <v>539</v>
      </c>
      <c r="B33" s="7" t="s">
        <v>550</v>
      </c>
      <c r="C33" s="17"/>
      <c r="D33" s="17"/>
      <c r="F33" s="17"/>
      <c r="H33" s="17"/>
      <c r="J33" s="17"/>
      <c r="K33" s="17"/>
      <c r="N33" s="19"/>
      <c r="P33" s="2">
        <v>3</v>
      </c>
      <c r="Q33" s="19"/>
      <c r="S33" s="2">
        <v>3</v>
      </c>
    </row>
    <row r="34" spans="1:1017" x14ac:dyDescent="0.2">
      <c r="A34" t="s">
        <v>403</v>
      </c>
      <c r="B34" s="7" t="s">
        <v>415</v>
      </c>
      <c r="C34" s="17"/>
      <c r="D34" s="17"/>
      <c r="F34" s="17"/>
      <c r="H34" s="17"/>
      <c r="J34" s="17"/>
      <c r="K34" s="17"/>
      <c r="N34" s="19"/>
      <c r="P34" s="2">
        <v>1</v>
      </c>
      <c r="Q34" s="19"/>
    </row>
    <row r="35" spans="1:1017" x14ac:dyDescent="0.2">
      <c r="A35" t="s">
        <v>553</v>
      </c>
      <c r="B35" s="7" t="s">
        <v>628</v>
      </c>
      <c r="C35" s="17"/>
      <c r="D35" s="17"/>
      <c r="F35" s="17"/>
      <c r="H35" s="17"/>
      <c r="J35" s="17"/>
      <c r="K35" s="17"/>
      <c r="N35" s="19"/>
      <c r="Q35" s="19"/>
      <c r="S35" s="2">
        <v>1</v>
      </c>
    </row>
    <row r="36" spans="1:1017" x14ac:dyDescent="0.2">
      <c r="A36" t="s">
        <v>825</v>
      </c>
      <c r="B36" s="7" t="s">
        <v>907</v>
      </c>
      <c r="P36" s="2">
        <v>2</v>
      </c>
    </row>
    <row r="37" spans="1:1017" x14ac:dyDescent="0.2">
      <c r="A37" t="s">
        <v>1033</v>
      </c>
      <c r="B37" s="7" t="s">
        <v>1042</v>
      </c>
      <c r="C37" s="17"/>
      <c r="D37" s="17"/>
      <c r="F37" s="17"/>
      <c r="H37" s="17"/>
      <c r="J37" s="17"/>
      <c r="K37" s="17"/>
      <c r="N37" s="19"/>
      <c r="P37" s="2">
        <v>1</v>
      </c>
      <c r="Q37" s="19"/>
      <c r="S37" s="2">
        <v>1</v>
      </c>
    </row>
    <row r="38" spans="1:1017" x14ac:dyDescent="0.2">
      <c r="A38" t="s">
        <v>293</v>
      </c>
      <c r="B38" s="7" t="s">
        <v>356</v>
      </c>
      <c r="C38" s="17"/>
      <c r="D38" s="17"/>
      <c r="F38" s="17"/>
      <c r="H38" s="17"/>
      <c r="J38" s="17"/>
      <c r="K38" s="17"/>
      <c r="L38" s="2">
        <v>2</v>
      </c>
      <c r="N38" s="19"/>
      <c r="P38" s="2">
        <v>7</v>
      </c>
      <c r="Q38" s="19"/>
      <c r="S38" s="2">
        <v>9</v>
      </c>
    </row>
    <row r="39" spans="1:1017" x14ac:dyDescent="0.2">
      <c r="A39" t="s">
        <v>555</v>
      </c>
      <c r="B39" s="7" t="s">
        <v>629</v>
      </c>
      <c r="C39" s="17"/>
      <c r="D39" s="17"/>
      <c r="F39" s="17"/>
      <c r="H39" s="17"/>
      <c r="J39" s="17"/>
      <c r="K39" s="17"/>
      <c r="N39" s="19"/>
      <c r="P39" s="2">
        <v>1</v>
      </c>
      <c r="Q39" s="19"/>
      <c r="S39" s="2">
        <v>1</v>
      </c>
    </row>
    <row r="40" spans="1:1017" x14ac:dyDescent="0.2">
      <c r="A40" t="s">
        <v>270</v>
      </c>
      <c r="B40" s="7" t="s">
        <v>355</v>
      </c>
      <c r="C40" s="17"/>
      <c r="D40" s="17"/>
      <c r="F40" s="17"/>
      <c r="H40" s="17"/>
      <c r="J40" s="17"/>
      <c r="K40" s="17"/>
      <c r="L40" s="2">
        <v>4</v>
      </c>
      <c r="N40" s="19"/>
      <c r="P40" s="2">
        <v>9</v>
      </c>
      <c r="Q40" s="19"/>
      <c r="S40" s="2">
        <v>8</v>
      </c>
    </row>
    <row r="41" spans="1:1017" x14ac:dyDescent="0.2">
      <c r="A41" t="s">
        <v>1034</v>
      </c>
      <c r="B41" s="7" t="s">
        <v>417</v>
      </c>
      <c r="C41" s="17"/>
      <c r="D41" s="17"/>
      <c r="F41" s="17"/>
      <c r="H41" s="17"/>
      <c r="J41" s="17"/>
      <c r="K41" s="17"/>
      <c r="N41" s="19"/>
      <c r="P41" s="2">
        <v>2</v>
      </c>
      <c r="Q41" s="19"/>
      <c r="S41" s="2">
        <v>1</v>
      </c>
    </row>
    <row r="42" spans="1:1017" x14ac:dyDescent="0.2">
      <c r="A42" s="11" t="s">
        <v>6</v>
      </c>
      <c r="B42" s="38" t="s">
        <v>441</v>
      </c>
      <c r="C42" s="17"/>
      <c r="D42" s="17"/>
      <c r="F42" s="17"/>
      <c r="H42" s="17"/>
      <c r="J42" s="17"/>
      <c r="K42" s="41"/>
      <c r="L42" s="2">
        <v>2</v>
      </c>
      <c r="N42" s="19"/>
      <c r="O42" s="2">
        <v>1</v>
      </c>
      <c r="Q42" s="18"/>
      <c r="R42" s="9">
        <v>1</v>
      </c>
      <c r="S42" s="9"/>
      <c r="T42" s="9"/>
      <c r="U42" s="9"/>
      <c r="V42" s="9"/>
      <c r="W42" s="9"/>
      <c r="X42" s="9"/>
      <c r="Y42" s="9"/>
      <c r="Z42" s="9"/>
      <c r="AA42" s="9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</row>
    <row r="43" spans="1:1017" x14ac:dyDescent="0.2">
      <c r="A43" t="s">
        <v>556</v>
      </c>
      <c r="B43" s="7" t="s">
        <v>626</v>
      </c>
      <c r="C43" s="17"/>
      <c r="D43" s="17"/>
      <c r="F43" s="17"/>
      <c r="H43" s="17"/>
      <c r="J43" s="17"/>
      <c r="K43" s="17"/>
      <c r="N43" s="19"/>
      <c r="P43" s="2">
        <v>1</v>
      </c>
      <c r="Q43" s="19"/>
      <c r="S43" s="2">
        <v>2</v>
      </c>
    </row>
    <row r="44" spans="1:1017" x14ac:dyDescent="0.2">
      <c r="A44" t="s">
        <v>244</v>
      </c>
      <c r="B44" s="7" t="s">
        <v>354</v>
      </c>
      <c r="C44" s="21"/>
      <c r="D44" s="21"/>
      <c r="E44" s="2">
        <v>2</v>
      </c>
      <c r="F44" s="21"/>
      <c r="G44" s="2">
        <v>1</v>
      </c>
      <c r="H44" s="21"/>
      <c r="I44" s="2">
        <v>3</v>
      </c>
      <c r="J44" s="21"/>
      <c r="K44" s="17"/>
      <c r="L44" s="2">
        <v>7</v>
      </c>
      <c r="N44" s="19"/>
      <c r="P44" s="2">
        <v>6</v>
      </c>
      <c r="Q44" s="19"/>
      <c r="S44" s="2">
        <v>6</v>
      </c>
    </row>
    <row r="45" spans="1:1017" x14ac:dyDescent="0.2">
      <c r="A45" s="11" t="s">
        <v>20</v>
      </c>
      <c r="B45" s="38" t="s">
        <v>319</v>
      </c>
      <c r="C45" s="41"/>
      <c r="D45" s="41"/>
      <c r="E45" s="9">
        <v>5</v>
      </c>
      <c r="F45" s="41"/>
      <c r="G45" s="9">
        <v>5</v>
      </c>
      <c r="H45" s="41"/>
      <c r="I45" s="9">
        <v>5</v>
      </c>
      <c r="J45" s="41"/>
      <c r="K45" s="41"/>
      <c r="L45" s="9">
        <v>4</v>
      </c>
      <c r="M45" s="18"/>
      <c r="N45" s="19"/>
      <c r="O45" s="2">
        <v>2</v>
      </c>
      <c r="Q45" s="18"/>
      <c r="R45" s="9">
        <v>1</v>
      </c>
      <c r="S45" s="9"/>
      <c r="T45" s="9"/>
      <c r="U45" s="9"/>
      <c r="V45" s="9"/>
      <c r="W45" s="9"/>
      <c r="X45" s="9"/>
      <c r="Y45" s="9"/>
      <c r="Z45" s="9"/>
      <c r="AA45" s="9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</row>
    <row r="46" spans="1:1017" x14ac:dyDescent="0.2">
      <c r="A46" t="s">
        <v>176</v>
      </c>
      <c r="B46" s="7" t="s">
        <v>353</v>
      </c>
      <c r="C46" s="17"/>
      <c r="D46" s="17"/>
      <c r="F46" s="17"/>
      <c r="H46" s="17"/>
      <c r="I46" s="2">
        <v>2</v>
      </c>
      <c r="J46" s="17"/>
      <c r="K46" s="17"/>
      <c r="L46" s="2">
        <v>5</v>
      </c>
      <c r="N46" s="19"/>
      <c r="P46" s="2">
        <v>4</v>
      </c>
      <c r="S46" s="2">
        <v>8</v>
      </c>
    </row>
    <row r="47" spans="1:1017" x14ac:dyDescent="0.2">
      <c r="A47" t="s">
        <v>216</v>
      </c>
      <c r="B47" s="7" t="s">
        <v>351</v>
      </c>
      <c r="C47" s="17"/>
      <c r="D47" s="17"/>
      <c r="F47" s="17"/>
      <c r="H47" s="17"/>
      <c r="J47" s="17"/>
      <c r="K47" s="17"/>
      <c r="N47" s="19"/>
      <c r="P47" s="2">
        <v>2</v>
      </c>
      <c r="S47" s="2">
        <v>1</v>
      </c>
    </row>
    <row r="48" spans="1:1017" x14ac:dyDescent="0.2">
      <c r="A48" t="s">
        <v>406</v>
      </c>
      <c r="B48" s="7" t="s">
        <v>418</v>
      </c>
      <c r="C48" s="17"/>
      <c r="D48" s="17"/>
      <c r="F48" s="17"/>
      <c r="H48" s="17"/>
      <c r="J48" s="17"/>
      <c r="K48" s="17"/>
      <c r="N48" s="19"/>
      <c r="P48" s="2">
        <v>3</v>
      </c>
      <c r="S48" s="2">
        <v>6</v>
      </c>
    </row>
    <row r="49" spans="1:19" x14ac:dyDescent="0.2">
      <c r="A49" t="s">
        <v>1035</v>
      </c>
      <c r="B49" s="7" t="s">
        <v>1044</v>
      </c>
      <c r="C49" s="17"/>
      <c r="D49" s="17"/>
      <c r="F49" s="17"/>
      <c r="H49" s="17"/>
      <c r="J49" s="17"/>
      <c r="K49" s="17"/>
      <c r="N49" s="19"/>
      <c r="P49" s="2">
        <v>4</v>
      </c>
      <c r="S49" s="2">
        <v>3</v>
      </c>
    </row>
    <row r="50" spans="1:19" x14ac:dyDescent="0.2">
      <c r="A50" t="s">
        <v>294</v>
      </c>
      <c r="B50" s="7" t="s">
        <v>450</v>
      </c>
      <c r="C50" s="17"/>
      <c r="D50" s="17"/>
      <c r="F50" s="17"/>
      <c r="H50" s="17"/>
      <c r="J50" s="17"/>
      <c r="K50" s="17"/>
      <c r="L50" s="2">
        <v>6</v>
      </c>
      <c r="N50" s="19"/>
      <c r="S50" s="2">
        <v>1</v>
      </c>
    </row>
    <row r="51" spans="1:19" x14ac:dyDescent="0.2">
      <c r="A51" t="s">
        <v>407</v>
      </c>
      <c r="B51" s="7" t="s">
        <v>419</v>
      </c>
      <c r="C51" s="17"/>
      <c r="D51" s="17"/>
      <c r="F51" s="17"/>
      <c r="H51" s="17"/>
      <c r="J51" s="17"/>
      <c r="K51" s="17"/>
      <c r="N51" s="19"/>
      <c r="P51" s="2">
        <v>2</v>
      </c>
      <c r="S51" s="2">
        <v>2</v>
      </c>
    </row>
    <row r="52" spans="1:19" x14ac:dyDescent="0.2">
      <c r="A52" t="s">
        <v>559</v>
      </c>
      <c r="B52" s="7" t="s">
        <v>649</v>
      </c>
      <c r="C52" s="17"/>
      <c r="D52" s="17"/>
      <c r="F52" s="17"/>
      <c r="H52" s="17"/>
      <c r="J52" s="17"/>
      <c r="K52" s="17"/>
      <c r="N52" s="19"/>
      <c r="S52" s="2">
        <v>2</v>
      </c>
    </row>
    <row r="53" spans="1:19" x14ac:dyDescent="0.2">
      <c r="A53" t="s">
        <v>483</v>
      </c>
      <c r="B53" s="7" t="s">
        <v>521</v>
      </c>
      <c r="C53" s="17"/>
      <c r="D53" s="17"/>
      <c r="F53" s="17"/>
      <c r="H53" s="17"/>
      <c r="J53" s="17"/>
      <c r="K53" s="17"/>
      <c r="N53" s="19"/>
      <c r="P53" s="2">
        <v>1</v>
      </c>
      <c r="S53" s="2">
        <v>1</v>
      </c>
    </row>
    <row r="54" spans="1:19" x14ac:dyDescent="0.2">
      <c r="A54" t="s">
        <v>295</v>
      </c>
      <c r="B54" s="7" t="s">
        <v>977</v>
      </c>
      <c r="C54" s="17"/>
      <c r="D54" s="17"/>
      <c r="F54" s="17"/>
      <c r="H54" s="17"/>
      <c r="J54" s="17"/>
      <c r="K54" s="17"/>
      <c r="L54" s="2">
        <v>1</v>
      </c>
      <c r="N54" s="19"/>
      <c r="P54" s="2">
        <v>1</v>
      </c>
    </row>
    <row r="55" spans="1:19" x14ac:dyDescent="0.2">
      <c r="A55" t="s">
        <v>790</v>
      </c>
      <c r="B55" s="7" t="s">
        <v>804</v>
      </c>
      <c r="C55" s="17"/>
      <c r="D55" s="17"/>
      <c r="F55" s="17"/>
      <c r="H55" s="17"/>
      <c r="J55" s="17"/>
      <c r="K55" s="17"/>
      <c r="N55" s="19"/>
      <c r="S55" s="2">
        <v>2</v>
      </c>
    </row>
    <row r="56" spans="1:19" x14ac:dyDescent="0.2">
      <c r="A56" t="s">
        <v>177</v>
      </c>
      <c r="B56" s="7" t="s">
        <v>522</v>
      </c>
      <c r="C56" s="17"/>
      <c r="D56" s="17"/>
      <c r="F56" s="17"/>
      <c r="H56" s="17"/>
      <c r="J56" s="17"/>
      <c r="K56" s="17"/>
      <c r="N56" s="19"/>
      <c r="P56" s="2">
        <v>1</v>
      </c>
      <c r="S56" s="2">
        <v>2</v>
      </c>
    </row>
    <row r="57" spans="1:19" x14ac:dyDescent="0.2">
      <c r="A57" t="s">
        <v>251</v>
      </c>
      <c r="B57" s="7" t="s">
        <v>350</v>
      </c>
      <c r="C57" s="17"/>
      <c r="D57" s="17"/>
      <c r="F57" s="17"/>
      <c r="H57" s="17"/>
      <c r="J57" s="17"/>
      <c r="K57" s="17"/>
      <c r="L57" s="2">
        <v>1</v>
      </c>
      <c r="N57" s="19"/>
      <c r="P57" s="2">
        <v>3</v>
      </c>
    </row>
    <row r="58" spans="1:19" x14ac:dyDescent="0.2">
      <c r="A58" t="s">
        <v>1036</v>
      </c>
      <c r="B58" s="7" t="s">
        <v>1043</v>
      </c>
      <c r="C58" s="17"/>
      <c r="D58" s="17"/>
      <c r="F58" s="17"/>
      <c r="H58" s="17"/>
      <c r="J58" s="17"/>
      <c r="K58" s="17"/>
      <c r="N58" s="19"/>
      <c r="P58" s="2">
        <v>2</v>
      </c>
      <c r="S58" s="2">
        <v>3</v>
      </c>
    </row>
    <row r="59" spans="1:19" x14ac:dyDescent="0.2">
      <c r="A59" t="s">
        <v>485</v>
      </c>
      <c r="B59" s="7" t="s">
        <v>524</v>
      </c>
      <c r="C59" s="17"/>
      <c r="D59" s="17"/>
      <c r="F59" s="17"/>
      <c r="H59" s="17"/>
      <c r="J59" s="17"/>
      <c r="K59" s="17"/>
      <c r="N59" s="19"/>
      <c r="P59" s="2">
        <v>1</v>
      </c>
      <c r="S59" s="2">
        <v>1</v>
      </c>
    </row>
    <row r="60" spans="1:19" x14ac:dyDescent="0.2">
      <c r="A60" t="s">
        <v>315</v>
      </c>
      <c r="B60" s="7" t="s">
        <v>625</v>
      </c>
      <c r="C60" s="17"/>
      <c r="D60" s="17"/>
      <c r="F60" s="17"/>
      <c r="H60" s="17"/>
      <c r="J60" s="17"/>
      <c r="K60" s="17"/>
      <c r="N60" s="19"/>
      <c r="P60" s="2">
        <v>1</v>
      </c>
      <c r="S60" s="2">
        <v>1</v>
      </c>
    </row>
    <row r="61" spans="1:19" x14ac:dyDescent="0.2">
      <c r="A61" t="s">
        <v>713</v>
      </c>
      <c r="B61" s="7" t="s">
        <v>722</v>
      </c>
      <c r="C61" s="17"/>
      <c r="D61" s="17"/>
      <c r="F61" s="17"/>
      <c r="H61" s="17"/>
      <c r="J61" s="17"/>
      <c r="K61" s="17"/>
      <c r="N61" s="19"/>
      <c r="S61" s="2">
        <v>1</v>
      </c>
    </row>
    <row r="62" spans="1:19" x14ac:dyDescent="0.2">
      <c r="A62" t="s">
        <v>156</v>
      </c>
      <c r="B62" s="7" t="s">
        <v>420</v>
      </c>
      <c r="C62" s="17"/>
      <c r="D62" s="17"/>
      <c r="F62" s="17"/>
      <c r="H62" s="17"/>
      <c r="J62" s="17"/>
      <c r="K62" s="17"/>
      <c r="N62" s="19"/>
      <c r="P62" s="2">
        <v>2</v>
      </c>
      <c r="S62" s="2">
        <v>2</v>
      </c>
    </row>
    <row r="63" spans="1:19" x14ac:dyDescent="0.2">
      <c r="A63" t="s">
        <v>486</v>
      </c>
      <c r="B63" s="7" t="s">
        <v>525</v>
      </c>
      <c r="C63" s="17"/>
      <c r="D63" s="17"/>
      <c r="F63" s="17"/>
      <c r="H63" s="17"/>
      <c r="J63" s="17"/>
      <c r="K63" s="17"/>
      <c r="N63" s="19"/>
      <c r="P63" s="2">
        <v>3</v>
      </c>
      <c r="S63" s="2">
        <v>4</v>
      </c>
    </row>
    <row r="64" spans="1:19" x14ac:dyDescent="0.2">
      <c r="A64" t="s">
        <v>178</v>
      </c>
      <c r="B64" s="7" t="s">
        <v>349</v>
      </c>
      <c r="C64" s="17"/>
      <c r="D64" s="17"/>
      <c r="F64" s="17"/>
      <c r="H64" s="17"/>
      <c r="I64" s="2">
        <v>1</v>
      </c>
      <c r="J64" s="17"/>
      <c r="K64" s="17"/>
      <c r="N64" s="19"/>
      <c r="Q64" s="19"/>
      <c r="S64" s="2">
        <v>2</v>
      </c>
    </row>
    <row r="65" spans="1:1017" x14ac:dyDescent="0.2">
      <c r="A65" t="s">
        <v>179</v>
      </c>
      <c r="B65" s="7" t="s">
        <v>348</v>
      </c>
      <c r="C65" s="17"/>
      <c r="D65" s="17"/>
      <c r="F65" s="17"/>
      <c r="H65" s="17"/>
      <c r="J65" s="17"/>
      <c r="K65" s="17"/>
      <c r="L65" s="2">
        <v>5</v>
      </c>
      <c r="N65" s="19"/>
      <c r="P65" s="2">
        <v>6</v>
      </c>
      <c r="Q65" s="19"/>
      <c r="S65" s="2">
        <v>9</v>
      </c>
    </row>
    <row r="66" spans="1:1017" x14ac:dyDescent="0.2">
      <c r="A66" t="s">
        <v>1211</v>
      </c>
      <c r="B66" s="7" t="s">
        <v>802</v>
      </c>
      <c r="C66" s="17"/>
      <c r="D66" s="17"/>
      <c r="F66" s="17"/>
      <c r="H66" s="17"/>
      <c r="J66" s="17"/>
      <c r="K66" s="17"/>
      <c r="N66" s="19"/>
      <c r="Q66" s="19"/>
      <c r="S66" s="2">
        <v>1</v>
      </c>
    </row>
    <row r="67" spans="1:1017" x14ac:dyDescent="0.2">
      <c r="A67" t="s">
        <v>234</v>
      </c>
      <c r="B67" s="7" t="s">
        <v>448</v>
      </c>
      <c r="C67" s="17"/>
      <c r="D67" s="17"/>
      <c r="F67" s="17"/>
      <c r="H67" s="17"/>
      <c r="J67" s="17"/>
      <c r="K67" s="17"/>
      <c r="L67" s="2">
        <v>5</v>
      </c>
      <c r="N67" s="19"/>
      <c r="P67" s="2">
        <v>8</v>
      </c>
      <c r="Q67" s="19"/>
      <c r="R67" s="2">
        <v>1</v>
      </c>
      <c r="S67" s="2">
        <v>10</v>
      </c>
    </row>
    <row r="68" spans="1:1017" x14ac:dyDescent="0.2">
      <c r="A68" t="s">
        <v>1037</v>
      </c>
      <c r="B68" s="7" t="s">
        <v>622</v>
      </c>
      <c r="C68" s="17"/>
      <c r="D68" s="17"/>
      <c r="F68" s="17"/>
      <c r="H68" s="17"/>
      <c r="J68" s="17"/>
      <c r="K68" s="17"/>
      <c r="N68" s="19"/>
      <c r="P68" s="2">
        <v>1</v>
      </c>
      <c r="Q68" s="19"/>
      <c r="S68" s="2">
        <v>1</v>
      </c>
    </row>
    <row r="69" spans="1:1017" x14ac:dyDescent="0.2">
      <c r="A69" t="s">
        <v>123</v>
      </c>
      <c r="B69" s="7" t="s">
        <v>347</v>
      </c>
      <c r="C69" s="17"/>
      <c r="D69" s="17"/>
      <c r="F69" s="17"/>
      <c r="H69" s="17"/>
      <c r="J69" s="17"/>
      <c r="K69" s="17"/>
      <c r="N69" s="19"/>
      <c r="P69" s="2">
        <v>1</v>
      </c>
      <c r="Q69" s="19"/>
    </row>
    <row r="70" spans="1:1017" x14ac:dyDescent="0.2">
      <c r="A70" t="s">
        <v>833</v>
      </c>
      <c r="B70" s="7" t="s">
        <v>904</v>
      </c>
      <c r="C70" s="17"/>
      <c r="D70" s="17"/>
      <c r="F70" s="17"/>
      <c r="H70" s="17"/>
      <c r="J70" s="17"/>
      <c r="K70" s="17"/>
      <c r="N70" s="19"/>
      <c r="P70" s="2">
        <v>2</v>
      </c>
      <c r="Q70" s="19"/>
    </row>
    <row r="71" spans="1:1017" x14ac:dyDescent="0.2">
      <c r="A71" s="11" t="s">
        <v>399</v>
      </c>
      <c r="B71" s="38" t="s">
        <v>46</v>
      </c>
      <c r="C71" s="41"/>
      <c r="D71" s="41"/>
      <c r="E71" s="9"/>
      <c r="F71" s="41"/>
      <c r="G71" s="9"/>
      <c r="H71" s="41"/>
      <c r="I71" s="9"/>
      <c r="J71" s="41"/>
      <c r="K71" s="41"/>
      <c r="L71" s="2">
        <v>2</v>
      </c>
      <c r="N71" s="19"/>
      <c r="P71" s="2">
        <v>1</v>
      </c>
      <c r="Q71" s="18"/>
      <c r="R71" s="9">
        <v>3</v>
      </c>
      <c r="S71" s="9">
        <v>2</v>
      </c>
      <c r="T71" s="9"/>
      <c r="U71" s="9"/>
      <c r="V71" s="9"/>
      <c r="W71" s="9"/>
      <c r="X71" s="9"/>
      <c r="Y71" s="9"/>
      <c r="Z71" s="9"/>
      <c r="AA71" s="9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</row>
    <row r="72" spans="1:1017" x14ac:dyDescent="0.2">
      <c r="A72" t="s">
        <v>303</v>
      </c>
      <c r="B72" s="7" t="s">
        <v>421</v>
      </c>
      <c r="C72" s="17"/>
      <c r="D72" s="17"/>
      <c r="F72" s="17"/>
      <c r="H72" s="17"/>
      <c r="J72" s="17"/>
      <c r="K72" s="17"/>
      <c r="N72" s="19"/>
      <c r="P72" s="2">
        <v>2</v>
      </c>
      <c r="Q72" s="19"/>
      <c r="S72" s="2">
        <v>3</v>
      </c>
    </row>
    <row r="73" spans="1:1017" x14ac:dyDescent="0.2">
      <c r="A73" t="s">
        <v>182</v>
      </c>
      <c r="B73" s="7" t="s">
        <v>526</v>
      </c>
      <c r="C73" s="17"/>
      <c r="D73" s="17"/>
      <c r="F73" s="17"/>
      <c r="H73" s="17"/>
      <c r="J73" s="17"/>
      <c r="K73" s="17"/>
      <c r="N73" s="19"/>
      <c r="P73" s="2">
        <v>2</v>
      </c>
      <c r="Q73" s="19"/>
      <c r="S73" s="2">
        <v>3</v>
      </c>
    </row>
    <row r="74" spans="1:1017" x14ac:dyDescent="0.2">
      <c r="A74" t="s">
        <v>408</v>
      </c>
      <c r="B74" s="7" t="s">
        <v>422</v>
      </c>
      <c r="C74" s="17"/>
      <c r="D74" s="17"/>
      <c r="F74" s="17"/>
      <c r="H74" s="17"/>
      <c r="J74" s="17"/>
      <c r="K74" s="17"/>
      <c r="N74" s="19"/>
      <c r="P74" s="2">
        <v>3</v>
      </c>
      <c r="Q74" s="19"/>
      <c r="S74" s="2">
        <v>3</v>
      </c>
    </row>
    <row r="75" spans="1:1017" x14ac:dyDescent="0.2">
      <c r="A75" t="s">
        <v>296</v>
      </c>
      <c r="B75" s="7" t="s">
        <v>547</v>
      </c>
      <c r="C75" s="17"/>
      <c r="D75" s="17"/>
      <c r="F75" s="17"/>
      <c r="H75" s="17"/>
      <c r="J75" s="17"/>
      <c r="K75" s="17"/>
      <c r="L75" s="2">
        <v>4</v>
      </c>
      <c r="N75" s="19"/>
      <c r="P75" s="2">
        <v>5</v>
      </c>
      <c r="Q75" s="19"/>
      <c r="S75" s="2">
        <v>10</v>
      </c>
    </row>
    <row r="76" spans="1:1017" x14ac:dyDescent="0.2">
      <c r="A76" t="s">
        <v>183</v>
      </c>
      <c r="B76" s="7" t="s">
        <v>345</v>
      </c>
      <c r="C76" s="17"/>
      <c r="D76" s="17"/>
      <c r="F76" s="17"/>
      <c r="H76" s="17"/>
      <c r="I76" s="2">
        <v>1</v>
      </c>
      <c r="J76" s="17"/>
      <c r="K76" s="17"/>
      <c r="L76" s="2">
        <v>9</v>
      </c>
      <c r="N76" s="19"/>
      <c r="P76" s="2">
        <v>9</v>
      </c>
      <c r="S76" s="2">
        <v>10</v>
      </c>
    </row>
    <row r="77" spans="1:1017" x14ac:dyDescent="0.2">
      <c r="A77" t="s">
        <v>252</v>
      </c>
      <c r="B77" s="7" t="s">
        <v>528</v>
      </c>
      <c r="C77" s="17"/>
      <c r="D77" s="17"/>
      <c r="F77" s="17"/>
      <c r="H77" s="17"/>
      <c r="J77" s="17"/>
      <c r="K77" s="17"/>
      <c r="N77" s="19"/>
      <c r="P77" s="2">
        <v>1</v>
      </c>
      <c r="S77" s="2">
        <v>2</v>
      </c>
    </row>
    <row r="78" spans="1:1017" x14ac:dyDescent="0.2">
      <c r="A78" t="s">
        <v>129</v>
      </c>
      <c r="B78" s="7" t="s">
        <v>344</v>
      </c>
      <c r="C78" s="17"/>
      <c r="D78" s="17"/>
      <c r="F78" s="17"/>
      <c r="G78" s="2">
        <v>1</v>
      </c>
      <c r="H78" s="17"/>
      <c r="J78" s="17"/>
      <c r="K78" s="17"/>
      <c r="N78" s="19"/>
      <c r="S78" s="2">
        <v>3</v>
      </c>
    </row>
    <row r="79" spans="1:1017" x14ac:dyDescent="0.2">
      <c r="A79" t="s">
        <v>1341</v>
      </c>
      <c r="B79" s="7" t="s">
        <v>1352</v>
      </c>
      <c r="C79" s="17"/>
      <c r="D79" s="17"/>
      <c r="F79" s="17"/>
      <c r="H79" s="17"/>
      <c r="J79" s="17"/>
      <c r="K79" s="17"/>
      <c r="N79" s="19"/>
      <c r="S79" s="2">
        <v>1</v>
      </c>
    </row>
    <row r="80" spans="1:1017" x14ac:dyDescent="0.2">
      <c r="A80" t="s">
        <v>487</v>
      </c>
      <c r="B80" s="7" t="s">
        <v>529</v>
      </c>
      <c r="C80" s="17"/>
      <c r="D80" s="17"/>
      <c r="F80" s="17"/>
      <c r="H80" s="17"/>
      <c r="J80" s="17"/>
      <c r="K80" s="17"/>
      <c r="N80" s="19"/>
      <c r="P80" s="2">
        <v>1</v>
      </c>
      <c r="S80" s="2">
        <v>4</v>
      </c>
    </row>
    <row r="81" spans="1:19" x14ac:dyDescent="0.2">
      <c r="A81" t="s">
        <v>397</v>
      </c>
      <c r="B81" s="7" t="s">
        <v>379</v>
      </c>
      <c r="C81" s="17"/>
      <c r="D81" s="17"/>
      <c r="F81" s="17"/>
      <c r="H81" s="17"/>
      <c r="J81" s="17"/>
      <c r="K81" s="17"/>
      <c r="N81" s="19"/>
      <c r="S81" s="2">
        <v>1</v>
      </c>
    </row>
    <row r="82" spans="1:19" x14ac:dyDescent="0.2">
      <c r="A82" t="s">
        <v>409</v>
      </c>
      <c r="B82" s="7" t="s">
        <v>423</v>
      </c>
      <c r="C82" s="17"/>
      <c r="D82" s="17"/>
      <c r="F82" s="17"/>
      <c r="H82" s="17"/>
      <c r="J82" s="17"/>
      <c r="K82" s="17"/>
      <c r="N82" s="19"/>
      <c r="P82" s="2">
        <v>4</v>
      </c>
      <c r="S82" s="2">
        <v>4</v>
      </c>
    </row>
    <row r="83" spans="1:19" x14ac:dyDescent="0.2">
      <c r="A83" t="s">
        <v>1362</v>
      </c>
      <c r="B83" s="7" t="s">
        <v>1369</v>
      </c>
      <c r="C83" s="17"/>
      <c r="D83" s="17"/>
      <c r="F83" s="17"/>
      <c r="H83" s="17"/>
      <c r="J83" s="17"/>
      <c r="K83" s="17"/>
      <c r="N83" s="19"/>
      <c r="S83" s="2">
        <v>1</v>
      </c>
    </row>
    <row r="84" spans="1:19" x14ac:dyDescent="0.2">
      <c r="A84" t="s">
        <v>1038</v>
      </c>
      <c r="B84" s="7" t="s">
        <v>1046</v>
      </c>
      <c r="C84" s="17"/>
      <c r="D84" s="17"/>
      <c r="F84" s="17"/>
      <c r="H84" s="17"/>
      <c r="J84" s="17"/>
      <c r="K84" s="17"/>
      <c r="N84" s="19"/>
      <c r="P84" s="2">
        <v>1</v>
      </c>
    </row>
    <row r="85" spans="1:19" x14ac:dyDescent="0.2">
      <c r="A85" t="s">
        <v>184</v>
      </c>
      <c r="B85" s="7" t="s">
        <v>424</v>
      </c>
      <c r="C85" s="17"/>
      <c r="D85" s="17"/>
      <c r="F85" s="17"/>
      <c r="H85" s="17"/>
      <c r="J85" s="17"/>
      <c r="K85" s="17"/>
      <c r="N85" s="19"/>
      <c r="P85" s="2">
        <v>1</v>
      </c>
      <c r="S85" s="2">
        <v>2</v>
      </c>
    </row>
    <row r="86" spans="1:19" x14ac:dyDescent="0.2">
      <c r="A86" t="s">
        <v>569</v>
      </c>
      <c r="B86" s="7" t="s">
        <v>634</v>
      </c>
      <c r="C86" s="17"/>
      <c r="D86" s="17"/>
      <c r="F86" s="17"/>
      <c r="H86" s="17"/>
      <c r="J86" s="17"/>
      <c r="K86" s="17"/>
      <c r="N86" s="19"/>
      <c r="P86" s="2">
        <v>3</v>
      </c>
      <c r="S86" s="2">
        <v>3</v>
      </c>
    </row>
    <row r="87" spans="1:19" x14ac:dyDescent="0.2">
      <c r="A87" t="s">
        <v>746</v>
      </c>
      <c r="B87" s="7" t="s">
        <v>778</v>
      </c>
      <c r="C87" s="17"/>
      <c r="D87" s="17"/>
      <c r="F87" s="17"/>
      <c r="H87" s="17"/>
      <c r="J87" s="17"/>
      <c r="K87" s="17"/>
      <c r="N87" s="19"/>
      <c r="P87" s="2">
        <v>1</v>
      </c>
      <c r="S87" s="2">
        <v>1</v>
      </c>
    </row>
    <row r="88" spans="1:19" x14ac:dyDescent="0.2">
      <c r="A88" t="s">
        <v>185</v>
      </c>
      <c r="B88" s="7" t="s">
        <v>380</v>
      </c>
      <c r="C88" s="17"/>
      <c r="D88" s="17"/>
      <c r="F88" s="17"/>
      <c r="H88" s="17"/>
      <c r="J88" s="17"/>
      <c r="K88" s="17"/>
      <c r="L88" s="2">
        <v>3</v>
      </c>
      <c r="N88" s="19"/>
      <c r="P88" s="2">
        <v>1</v>
      </c>
      <c r="S88" s="2">
        <v>1</v>
      </c>
    </row>
    <row r="89" spans="1:19" x14ac:dyDescent="0.2">
      <c r="A89" t="s">
        <v>834</v>
      </c>
      <c r="B89" s="7" t="s">
        <v>914</v>
      </c>
      <c r="C89" s="17"/>
      <c r="D89" s="17"/>
      <c r="F89" s="17"/>
      <c r="H89" s="17"/>
      <c r="J89" s="17"/>
      <c r="K89" s="17"/>
      <c r="N89" s="19"/>
      <c r="S89" s="2">
        <v>2</v>
      </c>
    </row>
    <row r="90" spans="1:19" x14ac:dyDescent="0.2">
      <c r="A90" t="s">
        <v>714</v>
      </c>
      <c r="B90" s="7" t="s">
        <v>721</v>
      </c>
      <c r="C90" s="17"/>
      <c r="D90" s="17"/>
      <c r="F90" s="17"/>
      <c r="H90" s="17"/>
      <c r="J90" s="17"/>
      <c r="K90" s="17"/>
      <c r="N90" s="19"/>
      <c r="S90" s="2">
        <v>3</v>
      </c>
    </row>
    <row r="91" spans="1:19" x14ac:dyDescent="0.2">
      <c r="A91" t="s">
        <v>489</v>
      </c>
      <c r="B91" s="7" t="s">
        <v>531</v>
      </c>
      <c r="C91" s="17"/>
      <c r="D91" s="17"/>
      <c r="F91" s="17"/>
      <c r="H91" s="17"/>
      <c r="J91" s="17"/>
      <c r="K91" s="17"/>
      <c r="N91" s="19"/>
      <c r="P91" s="2">
        <v>5</v>
      </c>
      <c r="S91" s="2">
        <v>4</v>
      </c>
    </row>
    <row r="92" spans="1:19" x14ac:dyDescent="0.2">
      <c r="A92" t="s">
        <v>28</v>
      </c>
      <c r="B92" s="7" t="s">
        <v>332</v>
      </c>
      <c r="C92" s="21"/>
      <c r="D92" s="21"/>
      <c r="F92" s="21"/>
      <c r="G92" s="2">
        <v>10</v>
      </c>
      <c r="H92" s="21"/>
      <c r="J92" s="21"/>
      <c r="K92" s="17"/>
      <c r="N92" s="19"/>
    </row>
    <row r="93" spans="1:19" x14ac:dyDescent="0.2">
      <c r="A93" t="s">
        <v>570</v>
      </c>
      <c r="B93" s="7" t="s">
        <v>633</v>
      </c>
      <c r="C93" s="17"/>
      <c r="D93" s="17"/>
      <c r="F93" s="17"/>
      <c r="H93" s="17"/>
      <c r="J93" s="17"/>
      <c r="K93" s="17"/>
      <c r="N93" s="19"/>
      <c r="P93" s="2">
        <v>1</v>
      </c>
    </row>
    <row r="94" spans="1:19" x14ac:dyDescent="0.2">
      <c r="A94" t="s">
        <v>282</v>
      </c>
      <c r="B94" s="7" t="s">
        <v>446</v>
      </c>
      <c r="C94" s="17"/>
      <c r="D94" s="17"/>
      <c r="F94" s="17"/>
      <c r="H94" s="17"/>
      <c r="J94" s="17"/>
      <c r="K94" s="17"/>
      <c r="N94" s="19"/>
      <c r="P94" s="2">
        <v>1</v>
      </c>
    </row>
    <row r="95" spans="1:19" x14ac:dyDescent="0.2">
      <c r="A95" t="s">
        <v>29</v>
      </c>
      <c r="B95" s="7" t="s">
        <v>333</v>
      </c>
      <c r="C95" s="21"/>
      <c r="D95" s="21"/>
      <c r="F95" s="21"/>
      <c r="G95" s="2">
        <v>2</v>
      </c>
      <c r="H95" s="21"/>
      <c r="J95" s="21"/>
      <c r="K95" s="17"/>
      <c r="L95" s="2">
        <v>3</v>
      </c>
      <c r="N95" s="19"/>
      <c r="R95" s="2">
        <v>1</v>
      </c>
    </row>
    <row r="96" spans="1:19" x14ac:dyDescent="0.2">
      <c r="A96" t="s">
        <v>1039</v>
      </c>
      <c r="B96" s="7" t="s">
        <v>1045</v>
      </c>
      <c r="C96" s="17"/>
      <c r="D96" s="17"/>
      <c r="F96" s="17"/>
      <c r="H96" s="17"/>
      <c r="J96" s="17"/>
      <c r="K96" s="17"/>
      <c r="N96" s="19"/>
      <c r="P96" s="2">
        <v>1</v>
      </c>
    </row>
    <row r="97" spans="1:19" x14ac:dyDescent="0.2">
      <c r="A97" t="s">
        <v>253</v>
      </c>
      <c r="B97" s="7" t="s">
        <v>377</v>
      </c>
      <c r="C97" s="17"/>
      <c r="D97" s="17"/>
      <c r="F97" s="17"/>
      <c r="H97" s="17"/>
      <c r="J97" s="17"/>
      <c r="K97" s="17"/>
      <c r="N97" s="19"/>
      <c r="P97" s="2">
        <v>2</v>
      </c>
      <c r="S97" s="2">
        <v>1</v>
      </c>
    </row>
    <row r="98" spans="1:19" x14ac:dyDescent="0.2">
      <c r="A98" t="s">
        <v>186</v>
      </c>
      <c r="B98" s="7" t="s">
        <v>376</v>
      </c>
      <c r="C98" s="17"/>
      <c r="D98" s="17"/>
      <c r="F98" s="17"/>
      <c r="H98" s="17"/>
      <c r="J98" s="17"/>
      <c r="K98" s="17"/>
      <c r="N98" s="19"/>
      <c r="P98" s="2">
        <v>2</v>
      </c>
      <c r="S98" s="2">
        <v>4</v>
      </c>
    </row>
    <row r="99" spans="1:19" x14ac:dyDescent="0.2">
      <c r="A99" t="s">
        <v>297</v>
      </c>
      <c r="B99" s="7" t="s">
        <v>519</v>
      </c>
      <c r="C99" s="17"/>
      <c r="D99" s="17"/>
      <c r="F99" s="17"/>
      <c r="H99" s="17"/>
      <c r="J99" s="17"/>
      <c r="K99" s="17"/>
      <c r="L99" s="2">
        <v>3</v>
      </c>
      <c r="N99" s="19"/>
      <c r="P99" s="2">
        <v>6</v>
      </c>
      <c r="S99" s="2">
        <v>6</v>
      </c>
    </row>
    <row r="100" spans="1:19" x14ac:dyDescent="0.2">
      <c r="A100" t="s">
        <v>1363</v>
      </c>
      <c r="B100" s="7" t="s">
        <v>1368</v>
      </c>
      <c r="C100" s="17"/>
      <c r="D100" s="17"/>
      <c r="F100" s="17"/>
      <c r="H100" s="17"/>
      <c r="J100" s="17"/>
      <c r="K100" s="17"/>
      <c r="N100" s="19"/>
      <c r="S100" s="2">
        <v>1</v>
      </c>
    </row>
    <row r="101" spans="1:19" x14ac:dyDescent="0.2">
      <c r="A101" t="s">
        <v>187</v>
      </c>
      <c r="B101" s="7" t="s">
        <v>375</v>
      </c>
      <c r="C101" s="17"/>
      <c r="D101" s="17"/>
      <c r="F101" s="17"/>
      <c r="H101" s="17"/>
      <c r="I101" s="2">
        <v>1</v>
      </c>
      <c r="J101" s="17"/>
      <c r="K101" s="17"/>
      <c r="L101" s="2">
        <v>3</v>
      </c>
      <c r="N101" s="19"/>
      <c r="O101" s="2">
        <v>1</v>
      </c>
      <c r="P101" s="2">
        <v>5</v>
      </c>
      <c r="S101" s="2">
        <v>4</v>
      </c>
    </row>
    <row r="102" spans="1:19" x14ac:dyDescent="0.2">
      <c r="A102" t="s">
        <v>410</v>
      </c>
      <c r="B102" s="7" t="s">
        <v>425</v>
      </c>
      <c r="C102" s="17"/>
      <c r="D102" s="17"/>
      <c r="F102" s="17"/>
      <c r="H102" s="17"/>
      <c r="J102" s="17"/>
      <c r="K102" s="17"/>
      <c r="N102" s="19"/>
      <c r="S102" s="2">
        <v>4</v>
      </c>
    </row>
    <row r="103" spans="1:19" x14ac:dyDescent="0.2">
      <c r="A103" t="s">
        <v>254</v>
      </c>
      <c r="B103" s="7" t="s">
        <v>924</v>
      </c>
      <c r="C103" s="17"/>
      <c r="D103" s="17"/>
      <c r="F103" s="17"/>
      <c r="H103" s="17"/>
      <c r="J103" s="17"/>
      <c r="K103" s="17"/>
      <c r="L103" s="2">
        <v>1</v>
      </c>
      <c r="N103" s="19"/>
    </row>
    <row r="104" spans="1:19" x14ac:dyDescent="0.2">
      <c r="A104" t="s">
        <v>795</v>
      </c>
      <c r="B104" s="7" t="s">
        <v>800</v>
      </c>
      <c r="C104" s="17"/>
      <c r="D104" s="17"/>
      <c r="F104" s="17"/>
      <c r="H104" s="17"/>
      <c r="J104" s="17"/>
      <c r="K104" s="17"/>
      <c r="N104" s="19"/>
      <c r="P104" s="2">
        <v>2</v>
      </c>
      <c r="S104" s="2">
        <v>2</v>
      </c>
    </row>
    <row r="105" spans="1:19" x14ac:dyDescent="0.2">
      <c r="A105" t="s">
        <v>291</v>
      </c>
      <c r="B105" s="7" t="s">
        <v>426</v>
      </c>
      <c r="C105" s="17"/>
      <c r="D105" s="17"/>
      <c r="F105" s="17"/>
      <c r="H105" s="17"/>
      <c r="J105" s="17"/>
      <c r="K105" s="17"/>
      <c r="L105" s="2">
        <v>1</v>
      </c>
      <c r="N105" s="19"/>
      <c r="O105" s="2">
        <v>1</v>
      </c>
      <c r="P105" s="2">
        <v>7</v>
      </c>
      <c r="S105" s="2">
        <v>3</v>
      </c>
    </row>
    <row r="106" spans="1:19" x14ac:dyDescent="0.2">
      <c r="A106" t="s">
        <v>157</v>
      </c>
      <c r="B106" s="7" t="s">
        <v>518</v>
      </c>
      <c r="C106" s="17"/>
      <c r="D106" s="17"/>
      <c r="F106" s="17"/>
      <c r="H106" s="17"/>
      <c r="J106" s="17"/>
      <c r="K106" s="17"/>
      <c r="L106" s="2">
        <v>4</v>
      </c>
      <c r="N106" s="19"/>
      <c r="S106" s="2">
        <v>2</v>
      </c>
    </row>
    <row r="107" spans="1:19" x14ac:dyDescent="0.2">
      <c r="A107" t="s">
        <v>573</v>
      </c>
      <c r="B107" s="7" t="s">
        <v>620</v>
      </c>
      <c r="C107" s="17"/>
      <c r="D107" s="17"/>
      <c r="F107" s="17"/>
      <c r="H107" s="17"/>
      <c r="J107" s="17"/>
      <c r="K107" s="17"/>
      <c r="N107" s="19"/>
      <c r="P107" s="2">
        <v>1</v>
      </c>
      <c r="S107" s="2">
        <v>4</v>
      </c>
    </row>
    <row r="108" spans="1:19" x14ac:dyDescent="0.2">
      <c r="A108" t="s">
        <v>218</v>
      </c>
      <c r="B108" s="7" t="s">
        <v>445</v>
      </c>
      <c r="C108" s="17"/>
      <c r="D108" s="17"/>
      <c r="F108" s="17"/>
      <c r="H108" s="17"/>
      <c r="J108" s="17"/>
      <c r="K108" s="17"/>
      <c r="N108" s="19"/>
      <c r="P108" s="2">
        <v>1</v>
      </c>
    </row>
    <row r="109" spans="1:19" x14ac:dyDescent="0.2">
      <c r="A109" t="s">
        <v>188</v>
      </c>
      <c r="B109" s="7" t="s">
        <v>374</v>
      </c>
      <c r="C109" s="17"/>
      <c r="D109" s="17"/>
      <c r="F109" s="17"/>
      <c r="H109" s="17"/>
      <c r="J109" s="17"/>
      <c r="K109" s="17"/>
      <c r="N109" s="19"/>
      <c r="P109" s="2">
        <v>2</v>
      </c>
      <c r="R109" s="2">
        <v>1</v>
      </c>
      <c r="S109" s="2">
        <v>1</v>
      </c>
    </row>
    <row r="110" spans="1:19" x14ac:dyDescent="0.2">
      <c r="A110" t="s">
        <v>189</v>
      </c>
      <c r="B110" s="7" t="s">
        <v>373</v>
      </c>
      <c r="C110" s="17"/>
      <c r="D110" s="17"/>
      <c r="F110" s="17"/>
      <c r="G110" s="2">
        <v>1</v>
      </c>
      <c r="H110" s="17"/>
      <c r="I110" s="2">
        <v>1</v>
      </c>
      <c r="J110" s="17"/>
      <c r="K110" s="17"/>
      <c r="L110" s="2">
        <v>2</v>
      </c>
      <c r="N110" s="19"/>
      <c r="P110" s="2">
        <v>3</v>
      </c>
      <c r="R110" s="2">
        <v>1</v>
      </c>
      <c r="S110" s="2">
        <v>5</v>
      </c>
    </row>
    <row r="111" spans="1:19" x14ac:dyDescent="0.2">
      <c r="A111" t="s">
        <v>821</v>
      </c>
      <c r="B111" s="7" t="s">
        <v>925</v>
      </c>
      <c r="C111" s="17"/>
      <c r="D111" s="17"/>
      <c r="F111" s="17"/>
      <c r="H111" s="17"/>
      <c r="J111" s="17"/>
      <c r="K111" s="17"/>
      <c r="N111" s="19"/>
      <c r="P111" s="2">
        <v>1</v>
      </c>
      <c r="S111" s="2">
        <v>1</v>
      </c>
    </row>
    <row r="112" spans="1:19" x14ac:dyDescent="0.2">
      <c r="A112" t="s">
        <v>13</v>
      </c>
      <c r="B112" s="7" t="s">
        <v>372</v>
      </c>
      <c r="C112" s="21"/>
      <c r="D112" s="21"/>
      <c r="F112" s="21"/>
      <c r="H112" s="21"/>
      <c r="J112" s="21"/>
      <c r="K112" s="17"/>
      <c r="L112" s="2">
        <v>1</v>
      </c>
      <c r="N112" s="19"/>
    </row>
    <row r="113" spans="1:19" x14ac:dyDescent="0.2">
      <c r="A113" t="s">
        <v>190</v>
      </c>
      <c r="B113" s="7" t="s">
        <v>371</v>
      </c>
      <c r="C113" s="17"/>
      <c r="D113" s="17"/>
      <c r="F113" s="17"/>
      <c r="H113" s="17"/>
      <c r="I113" s="2">
        <v>3</v>
      </c>
      <c r="J113" s="17"/>
      <c r="K113" s="17"/>
      <c r="L113" s="2">
        <v>4</v>
      </c>
      <c r="N113" s="19"/>
      <c r="O113" s="2">
        <v>1</v>
      </c>
      <c r="P113" s="2">
        <v>8</v>
      </c>
      <c r="S113" s="2">
        <v>6</v>
      </c>
    </row>
    <row r="114" spans="1:19" x14ac:dyDescent="0.2">
      <c r="A114" t="s">
        <v>255</v>
      </c>
      <c r="B114" s="7" t="s">
        <v>662</v>
      </c>
      <c r="C114" s="17"/>
      <c r="D114" s="17"/>
      <c r="F114" s="17"/>
      <c r="H114" s="17"/>
      <c r="J114" s="17"/>
      <c r="K114" s="17"/>
      <c r="L114" s="2">
        <v>1</v>
      </c>
      <c r="N114" s="19"/>
    </row>
    <row r="115" spans="1:19" x14ac:dyDescent="0.2">
      <c r="A115" t="s">
        <v>158</v>
      </c>
      <c r="B115" s="7" t="s">
        <v>370</v>
      </c>
      <c r="C115" s="17"/>
      <c r="D115" s="17"/>
      <c r="F115" s="17"/>
      <c r="H115" s="17"/>
      <c r="J115" s="17"/>
      <c r="K115" s="17"/>
      <c r="N115" s="19"/>
      <c r="S115" s="2">
        <v>2</v>
      </c>
    </row>
    <row r="116" spans="1:19" x14ac:dyDescent="0.2">
      <c r="A116" t="s">
        <v>283</v>
      </c>
      <c r="B116" s="7" t="s">
        <v>369</v>
      </c>
      <c r="C116" s="17"/>
      <c r="D116" s="17"/>
      <c r="F116" s="17"/>
      <c r="H116" s="17"/>
      <c r="J116" s="17"/>
      <c r="K116" s="17"/>
      <c r="L116" s="2">
        <v>2</v>
      </c>
      <c r="N116" s="19"/>
    </row>
    <row r="117" spans="1:19" x14ac:dyDescent="0.2">
      <c r="A117" t="s">
        <v>305</v>
      </c>
      <c r="B117" s="7" t="s">
        <v>953</v>
      </c>
      <c r="C117" s="17"/>
      <c r="D117" s="17"/>
      <c r="F117" s="17"/>
      <c r="H117" s="17"/>
      <c r="J117" s="17"/>
      <c r="K117" s="17"/>
      <c r="N117" s="19"/>
      <c r="P117" s="2">
        <v>1</v>
      </c>
    </row>
    <row r="118" spans="1:19" x14ac:dyDescent="0.2">
      <c r="A118" t="s">
        <v>256</v>
      </c>
      <c r="B118" s="7" t="s">
        <v>368</v>
      </c>
      <c r="C118" s="17"/>
      <c r="D118" s="17"/>
      <c r="F118" s="17"/>
      <c r="H118" s="17"/>
      <c r="J118" s="17"/>
      <c r="K118" s="17"/>
      <c r="L118" s="2">
        <v>1</v>
      </c>
      <c r="N118" s="19"/>
      <c r="P118" s="2">
        <v>2</v>
      </c>
      <c r="S118" s="2">
        <v>4</v>
      </c>
    </row>
    <row r="119" spans="1:19" x14ac:dyDescent="0.2">
      <c r="A119" t="s">
        <v>160</v>
      </c>
      <c r="B119" s="7" t="s">
        <v>367</v>
      </c>
      <c r="C119" s="17"/>
      <c r="D119" s="17"/>
      <c r="F119" s="17"/>
      <c r="H119" s="17"/>
      <c r="I119" s="2">
        <v>1</v>
      </c>
      <c r="J119" s="17"/>
      <c r="K119" s="17"/>
      <c r="L119" s="2">
        <v>4</v>
      </c>
      <c r="N119" s="19"/>
      <c r="P119" s="2">
        <v>7</v>
      </c>
      <c r="Q119" s="19"/>
      <c r="S119" s="2">
        <v>6</v>
      </c>
    </row>
    <row r="120" spans="1:19" x14ac:dyDescent="0.2">
      <c r="A120" t="s">
        <v>192</v>
      </c>
      <c r="B120" s="7" t="s">
        <v>366</v>
      </c>
      <c r="C120" s="17"/>
      <c r="D120" s="17"/>
      <c r="F120" s="17"/>
      <c r="H120" s="17"/>
      <c r="J120" s="17"/>
      <c r="K120" s="17"/>
      <c r="L120" s="2">
        <v>1</v>
      </c>
      <c r="N120" s="19"/>
      <c r="Q120" s="19"/>
    </row>
    <row r="121" spans="1:19" x14ac:dyDescent="0.2">
      <c r="A121" s="11" t="s">
        <v>219</v>
      </c>
      <c r="B121" s="38" t="s">
        <v>427</v>
      </c>
      <c r="C121" s="17"/>
      <c r="D121" s="17"/>
      <c r="E121" s="9">
        <v>3</v>
      </c>
      <c r="F121" s="17"/>
      <c r="G121" s="9"/>
      <c r="H121" s="17"/>
      <c r="I121" s="9"/>
      <c r="J121" s="17"/>
      <c r="K121" s="17"/>
      <c r="M121" s="19"/>
      <c r="N121" s="19"/>
      <c r="Q121" s="19"/>
    </row>
    <row r="122" spans="1:19" x14ac:dyDescent="0.2">
      <c r="A122" s="11" t="s">
        <v>298</v>
      </c>
      <c r="B122" s="38" t="s">
        <v>701</v>
      </c>
      <c r="C122" s="17"/>
      <c r="D122" s="17"/>
      <c r="E122" s="9"/>
      <c r="F122" s="17"/>
      <c r="G122" s="9"/>
      <c r="H122" s="17"/>
      <c r="I122" s="9"/>
      <c r="J122" s="17"/>
      <c r="K122" s="17"/>
      <c r="L122" s="2">
        <v>1</v>
      </c>
      <c r="N122" s="19"/>
      <c r="Q122" s="19"/>
    </row>
    <row r="123" spans="1:19" x14ac:dyDescent="0.2">
      <c r="A123" s="11" t="s">
        <v>689</v>
      </c>
      <c r="B123" s="38" t="s">
        <v>702</v>
      </c>
      <c r="C123" s="17"/>
      <c r="D123" s="17"/>
      <c r="E123" s="9"/>
      <c r="F123" s="17"/>
      <c r="G123" s="9"/>
      <c r="H123" s="17"/>
      <c r="I123" s="9"/>
      <c r="J123" s="17"/>
      <c r="K123" s="17"/>
      <c r="N123" s="19"/>
      <c r="Q123" s="19"/>
      <c r="S123" s="2">
        <v>1</v>
      </c>
    </row>
    <row r="124" spans="1:19" x14ac:dyDescent="0.2">
      <c r="A124" s="11" t="s">
        <v>579</v>
      </c>
      <c r="B124" s="38" t="s">
        <v>619</v>
      </c>
      <c r="C124" s="17"/>
      <c r="D124" s="17"/>
      <c r="E124" s="9"/>
      <c r="F124" s="17"/>
      <c r="G124" s="9"/>
      <c r="H124" s="17"/>
      <c r="I124" s="9"/>
      <c r="J124" s="17"/>
      <c r="K124" s="17"/>
      <c r="N124" s="19"/>
      <c r="P124" s="2">
        <v>3</v>
      </c>
      <c r="Q124" s="19"/>
      <c r="S124" s="2">
        <v>1</v>
      </c>
    </row>
    <row r="125" spans="1:19" x14ac:dyDescent="0.2">
      <c r="A125" t="s">
        <v>24</v>
      </c>
      <c r="B125" s="7" t="s">
        <v>320</v>
      </c>
      <c r="C125" s="21"/>
      <c r="D125" s="21"/>
      <c r="E125" s="2">
        <v>7</v>
      </c>
      <c r="F125" s="21"/>
      <c r="H125" s="21"/>
      <c r="I125" s="2">
        <v>1</v>
      </c>
      <c r="J125" s="21"/>
      <c r="K125" s="17"/>
      <c r="N125" s="19"/>
      <c r="Q125" s="19"/>
      <c r="S125" s="2">
        <v>1</v>
      </c>
    </row>
    <row r="126" spans="1:19" x14ac:dyDescent="0.2">
      <c r="A126" s="11" t="s">
        <v>193</v>
      </c>
      <c r="B126" s="38" t="s">
        <v>364</v>
      </c>
      <c r="C126" s="17"/>
      <c r="D126" s="17"/>
      <c r="E126" s="9"/>
      <c r="F126" s="17"/>
      <c r="G126" s="9"/>
      <c r="H126" s="17"/>
      <c r="I126" s="9"/>
      <c r="J126" s="17"/>
      <c r="K126" s="17"/>
      <c r="N126" s="19"/>
      <c r="P126" s="2">
        <v>3</v>
      </c>
      <c r="Q126" s="19"/>
      <c r="S126" s="2">
        <v>2</v>
      </c>
    </row>
    <row r="127" spans="1:19" x14ac:dyDescent="0.2">
      <c r="A127" s="11" t="s">
        <v>194</v>
      </c>
      <c r="B127" s="38" t="s">
        <v>703</v>
      </c>
      <c r="C127" s="17"/>
      <c r="D127" s="17"/>
      <c r="E127" s="9"/>
      <c r="F127" s="17"/>
      <c r="G127" s="9"/>
      <c r="H127" s="17"/>
      <c r="I127" s="9"/>
      <c r="J127" s="17"/>
      <c r="K127" s="17"/>
      <c r="L127" s="2">
        <v>2</v>
      </c>
      <c r="N127" s="19"/>
      <c r="P127" s="2">
        <v>1</v>
      </c>
      <c r="Q127" s="19"/>
      <c r="S127" s="2">
        <v>3</v>
      </c>
    </row>
    <row r="128" spans="1:19" x14ac:dyDescent="0.2">
      <c r="A128" s="11" t="s">
        <v>258</v>
      </c>
      <c r="B128" s="38" t="s">
        <v>461</v>
      </c>
      <c r="C128" s="17"/>
      <c r="D128" s="17"/>
      <c r="E128" s="9"/>
      <c r="F128" s="17"/>
      <c r="G128" s="9"/>
      <c r="H128" s="17"/>
      <c r="I128" s="9"/>
      <c r="J128" s="17"/>
      <c r="K128" s="17"/>
      <c r="N128" s="19"/>
      <c r="P128" s="2">
        <v>2</v>
      </c>
      <c r="Q128" s="19"/>
      <c r="S128" s="2">
        <v>2</v>
      </c>
    </row>
    <row r="129" spans="1:19" x14ac:dyDescent="0.2">
      <c r="A129" s="11" t="s">
        <v>1318</v>
      </c>
      <c r="B129" s="38" t="s">
        <v>1325</v>
      </c>
      <c r="C129" s="17"/>
      <c r="D129" s="17"/>
      <c r="E129" s="9"/>
      <c r="F129" s="17"/>
      <c r="G129" s="9"/>
      <c r="H129" s="17"/>
      <c r="I129" s="9"/>
      <c r="J129" s="17"/>
      <c r="K129" s="17"/>
      <c r="N129" s="19"/>
      <c r="Q129" s="19"/>
      <c r="S129" s="2">
        <v>1</v>
      </c>
    </row>
    <row r="130" spans="1:19" x14ac:dyDescent="0.2">
      <c r="A130" s="11" t="s">
        <v>465</v>
      </c>
      <c r="B130" s="38" t="s">
        <v>460</v>
      </c>
      <c r="C130" s="17"/>
      <c r="D130" s="17"/>
      <c r="E130" s="9"/>
      <c r="F130" s="17"/>
      <c r="G130" s="9"/>
      <c r="H130" s="17"/>
      <c r="I130" s="9"/>
      <c r="J130" s="17"/>
      <c r="K130" s="17"/>
      <c r="N130" s="19"/>
      <c r="Q130" s="19"/>
      <c r="S130" s="2">
        <v>1</v>
      </c>
    </row>
    <row r="131" spans="1:19" x14ac:dyDescent="0.2">
      <c r="A131" s="11" t="s">
        <v>299</v>
      </c>
      <c r="B131" s="38" t="s">
        <v>459</v>
      </c>
      <c r="C131" s="17"/>
      <c r="D131" s="17"/>
      <c r="E131" s="9"/>
      <c r="F131" s="17"/>
      <c r="G131" s="9"/>
      <c r="H131" s="17"/>
      <c r="I131" s="9"/>
      <c r="J131" s="17"/>
      <c r="K131" s="17"/>
      <c r="L131" s="2">
        <v>7</v>
      </c>
      <c r="N131" s="19"/>
      <c r="O131" s="2">
        <v>1</v>
      </c>
      <c r="P131" s="2">
        <v>1</v>
      </c>
      <c r="Q131" s="19"/>
      <c r="S131" s="2">
        <v>4</v>
      </c>
    </row>
    <row r="132" spans="1:19" x14ac:dyDescent="0.2">
      <c r="A132" t="s">
        <v>109</v>
      </c>
      <c r="B132" s="7" t="s">
        <v>362</v>
      </c>
      <c r="C132" s="17"/>
      <c r="D132" s="17"/>
      <c r="E132" s="2">
        <v>3</v>
      </c>
      <c r="F132" s="17"/>
      <c r="G132" s="2">
        <v>3</v>
      </c>
      <c r="H132" s="17"/>
      <c r="I132" s="2">
        <v>1</v>
      </c>
      <c r="J132" s="17"/>
      <c r="K132" s="17"/>
      <c r="L132" s="2">
        <v>2</v>
      </c>
      <c r="N132" s="19"/>
      <c r="O132" s="2">
        <v>1</v>
      </c>
      <c r="P132" s="2">
        <v>4</v>
      </c>
      <c r="Q132" s="19"/>
      <c r="R132" s="2">
        <v>1</v>
      </c>
      <c r="S132" s="2">
        <v>7</v>
      </c>
    </row>
    <row r="133" spans="1:19" x14ac:dyDescent="0.2">
      <c r="A133" s="11" t="s">
        <v>195</v>
      </c>
      <c r="B133" s="38" t="s">
        <v>361</v>
      </c>
      <c r="C133" s="17"/>
      <c r="D133" s="17"/>
      <c r="E133" s="2">
        <v>6</v>
      </c>
      <c r="F133" s="17"/>
      <c r="G133" s="2">
        <v>1</v>
      </c>
      <c r="H133" s="17"/>
      <c r="I133" s="2">
        <v>2</v>
      </c>
      <c r="J133" s="17"/>
      <c r="K133" s="17"/>
      <c r="L133" s="2">
        <v>8</v>
      </c>
      <c r="N133" s="19"/>
      <c r="P133" s="2">
        <v>9</v>
      </c>
      <c r="Q133" s="19"/>
      <c r="S133" s="2">
        <v>10</v>
      </c>
    </row>
    <row r="134" spans="1:19" x14ac:dyDescent="0.2">
      <c r="A134" s="11" t="s">
        <v>196</v>
      </c>
      <c r="B134" s="38" t="s">
        <v>360</v>
      </c>
      <c r="C134" s="17"/>
      <c r="D134" s="17"/>
      <c r="F134" s="17"/>
      <c r="H134" s="17"/>
      <c r="J134" s="17"/>
      <c r="K134" s="17"/>
      <c r="L134" s="2">
        <v>6</v>
      </c>
      <c r="N134" s="19"/>
      <c r="P134" s="2">
        <v>5</v>
      </c>
      <c r="S134" s="2">
        <v>5</v>
      </c>
    </row>
    <row r="135" spans="1:19" x14ac:dyDescent="0.2">
      <c r="A135" s="11" t="s">
        <v>59</v>
      </c>
      <c r="B135" s="38" t="s">
        <v>60</v>
      </c>
      <c r="C135" s="17"/>
      <c r="D135" s="17"/>
      <c r="F135" s="17"/>
      <c r="H135" s="17"/>
      <c r="J135" s="17"/>
      <c r="K135" s="17"/>
      <c r="N135" s="19"/>
      <c r="P135" s="2">
        <v>3</v>
      </c>
      <c r="S135" s="2">
        <v>4</v>
      </c>
    </row>
    <row r="136" spans="1:19" x14ac:dyDescent="0.2">
      <c r="A136" t="s">
        <v>22</v>
      </c>
      <c r="B136" s="7" t="s">
        <v>87</v>
      </c>
      <c r="C136" s="21"/>
      <c r="D136" s="21"/>
      <c r="F136" s="21"/>
      <c r="H136" s="21"/>
      <c r="J136" s="21"/>
      <c r="K136" s="17"/>
      <c r="N136" s="19"/>
      <c r="Q136" s="19"/>
      <c r="R136" s="2">
        <v>1</v>
      </c>
    </row>
    <row r="137" spans="1:19" x14ac:dyDescent="0.2">
      <c r="A137" s="11" t="s">
        <v>1040</v>
      </c>
      <c r="B137" s="38" t="s">
        <v>1047</v>
      </c>
      <c r="C137" s="17"/>
      <c r="D137" s="17"/>
      <c r="F137" s="17"/>
      <c r="H137" s="17"/>
      <c r="J137" s="17"/>
      <c r="K137" s="17"/>
      <c r="N137" s="19"/>
      <c r="P137" s="2">
        <v>2</v>
      </c>
      <c r="S137" s="2">
        <v>1</v>
      </c>
    </row>
    <row r="138" spans="1:19" x14ac:dyDescent="0.2">
      <c r="A138" s="11" t="s">
        <v>584</v>
      </c>
      <c r="B138" s="38" t="s">
        <v>616</v>
      </c>
      <c r="C138" s="17"/>
      <c r="D138" s="17"/>
      <c r="F138" s="17"/>
      <c r="H138" s="17"/>
      <c r="J138" s="17"/>
      <c r="K138" s="17"/>
      <c r="N138" s="19"/>
      <c r="S138" s="2">
        <v>1</v>
      </c>
    </row>
    <row r="139" spans="1:19" x14ac:dyDescent="0.2">
      <c r="A139" s="11" t="s">
        <v>1083</v>
      </c>
      <c r="B139" s="38" t="s">
        <v>1116</v>
      </c>
      <c r="C139" s="17"/>
      <c r="D139" s="17"/>
      <c r="F139" s="17"/>
      <c r="H139" s="17"/>
      <c r="J139" s="17"/>
      <c r="K139" s="17"/>
      <c r="N139" s="19"/>
      <c r="S139" s="2">
        <v>2</v>
      </c>
    </row>
    <row r="140" spans="1:19" x14ac:dyDescent="0.2">
      <c r="A140" s="11" t="s">
        <v>164</v>
      </c>
      <c r="B140" s="38" t="s">
        <v>457</v>
      </c>
      <c r="C140" s="17"/>
      <c r="D140" s="17"/>
      <c r="F140" s="17"/>
      <c r="H140" s="17"/>
      <c r="J140" s="17"/>
      <c r="K140" s="17"/>
      <c r="N140" s="19"/>
      <c r="P140" s="2">
        <v>2</v>
      </c>
    </row>
    <row r="141" spans="1:19" x14ac:dyDescent="0.2">
      <c r="A141" s="11" t="s">
        <v>499</v>
      </c>
      <c r="B141" s="38" t="s">
        <v>509</v>
      </c>
      <c r="C141" s="17"/>
      <c r="D141" s="17"/>
      <c r="F141" s="17"/>
      <c r="H141" s="17"/>
      <c r="J141" s="17"/>
      <c r="K141" s="17"/>
      <c r="N141" s="19"/>
      <c r="P141" s="2">
        <v>1</v>
      </c>
      <c r="S141" s="2">
        <v>3</v>
      </c>
    </row>
    <row r="142" spans="1:19" x14ac:dyDescent="0.2">
      <c r="A142" t="s">
        <v>198</v>
      </c>
      <c r="B142" s="7" t="s">
        <v>508</v>
      </c>
      <c r="C142" s="17"/>
      <c r="D142" s="17"/>
      <c r="E142" s="2">
        <v>1</v>
      </c>
      <c r="F142" s="17"/>
      <c r="H142" s="17"/>
      <c r="J142" s="17"/>
      <c r="K142" s="17"/>
      <c r="L142" s="2">
        <v>1</v>
      </c>
      <c r="N142" s="19"/>
      <c r="P142" s="2">
        <v>4</v>
      </c>
      <c r="S142" s="2">
        <v>4</v>
      </c>
    </row>
    <row r="143" spans="1:19" x14ac:dyDescent="0.2">
      <c r="A143" t="s">
        <v>220</v>
      </c>
      <c r="B143" s="7" t="s">
        <v>428</v>
      </c>
      <c r="C143" s="17"/>
      <c r="D143" s="17"/>
      <c r="F143" s="17"/>
      <c r="H143" s="17"/>
      <c r="J143" s="17"/>
      <c r="K143" s="17"/>
      <c r="L143" s="2">
        <v>1</v>
      </c>
      <c r="N143" s="19"/>
      <c r="P143" s="2">
        <v>2</v>
      </c>
      <c r="S143" s="2">
        <v>4</v>
      </c>
    </row>
    <row r="144" spans="1:19" ht="15" x14ac:dyDescent="0.25">
      <c r="A144" t="s">
        <v>7</v>
      </c>
      <c r="B144" s="7" t="s">
        <v>335</v>
      </c>
      <c r="C144" s="22"/>
      <c r="D144" s="22"/>
      <c r="E144" s="2">
        <v>3</v>
      </c>
      <c r="F144" s="22"/>
      <c r="H144" s="22"/>
      <c r="J144" s="22"/>
      <c r="K144" s="17"/>
      <c r="L144" s="2">
        <v>2</v>
      </c>
      <c r="N144" s="19"/>
      <c r="O144" s="2">
        <v>1</v>
      </c>
      <c r="R144" s="2">
        <v>3</v>
      </c>
    </row>
    <row r="145" spans="1:19" x14ac:dyDescent="0.2">
      <c r="A145" t="s">
        <v>585</v>
      </c>
      <c r="B145" s="7" t="s">
        <v>617</v>
      </c>
      <c r="C145" s="17"/>
      <c r="D145" s="17"/>
      <c r="F145" s="17"/>
      <c r="H145" s="17"/>
      <c r="J145" s="17"/>
      <c r="K145" s="17"/>
      <c r="N145" s="19"/>
      <c r="P145" s="2">
        <v>3</v>
      </c>
      <c r="S145" s="2">
        <v>2</v>
      </c>
    </row>
    <row r="146" spans="1:19" x14ac:dyDescent="0.2">
      <c r="A146" t="s">
        <v>199</v>
      </c>
      <c r="B146" s="7" t="s">
        <v>359</v>
      </c>
      <c r="C146" s="17"/>
      <c r="D146" s="17"/>
      <c r="F146" s="17"/>
      <c r="H146" s="17"/>
      <c r="J146" s="17"/>
      <c r="K146" s="17"/>
      <c r="L146" s="2">
        <v>5</v>
      </c>
      <c r="N146" s="19"/>
      <c r="P146" s="2">
        <v>2</v>
      </c>
      <c r="S146" s="2">
        <v>3</v>
      </c>
    </row>
    <row r="147" spans="1:19" x14ac:dyDescent="0.2">
      <c r="A147" t="s">
        <v>411</v>
      </c>
      <c r="B147" s="7" t="s">
        <v>429</v>
      </c>
      <c r="C147" s="17"/>
      <c r="D147" s="17"/>
      <c r="F147" s="17"/>
      <c r="H147" s="17"/>
      <c r="J147" s="17"/>
      <c r="K147" s="17"/>
      <c r="N147" s="19"/>
      <c r="S147" s="2">
        <v>3</v>
      </c>
    </row>
    <row r="148" spans="1:19" x14ac:dyDescent="0.2">
      <c r="A148" t="s">
        <v>272</v>
      </c>
      <c r="B148" s="7" t="s">
        <v>975</v>
      </c>
      <c r="C148" s="17"/>
      <c r="D148" s="17"/>
      <c r="F148" s="17"/>
      <c r="H148" s="17"/>
      <c r="J148" s="17"/>
      <c r="K148" s="17"/>
      <c r="L148" s="2">
        <v>2</v>
      </c>
      <c r="M148" s="19"/>
      <c r="N148" s="19"/>
      <c r="O148" s="2">
        <v>1</v>
      </c>
      <c r="P148" s="2">
        <v>6</v>
      </c>
      <c r="S148" s="2">
        <v>1</v>
      </c>
    </row>
    <row r="149" spans="1:19" x14ac:dyDescent="0.2">
      <c r="A149" t="s">
        <v>586</v>
      </c>
      <c r="B149" s="7" t="s">
        <v>618</v>
      </c>
      <c r="C149" s="17"/>
      <c r="D149" s="17"/>
      <c r="F149" s="17"/>
      <c r="H149" s="17"/>
      <c r="J149" s="17"/>
      <c r="K149" s="17"/>
      <c r="M149" s="19"/>
      <c r="N149" s="19"/>
      <c r="P149" s="2">
        <v>1</v>
      </c>
    </row>
    <row r="150" spans="1:19" x14ac:dyDescent="0.2">
      <c r="A150" t="s">
        <v>587</v>
      </c>
      <c r="B150" s="7" t="s">
        <v>641</v>
      </c>
      <c r="C150" s="17"/>
      <c r="D150" s="17"/>
      <c r="F150" s="17"/>
      <c r="H150" s="17"/>
      <c r="J150" s="17"/>
      <c r="K150" s="17"/>
      <c r="M150" s="19"/>
      <c r="N150" s="19"/>
      <c r="P150" s="2">
        <v>2</v>
      </c>
      <c r="S150" s="2">
        <v>1</v>
      </c>
    </row>
    <row r="151" spans="1:19" x14ac:dyDescent="0.2">
      <c r="A151" t="s">
        <v>260</v>
      </c>
      <c r="B151" s="7" t="s">
        <v>507</v>
      </c>
      <c r="C151" s="17"/>
      <c r="D151" s="17"/>
      <c r="F151" s="17"/>
      <c r="H151" s="17"/>
      <c r="J151" s="17"/>
      <c r="K151" s="17"/>
      <c r="L151" s="2">
        <v>2</v>
      </c>
      <c r="N151" s="19"/>
      <c r="P151" s="2">
        <v>4</v>
      </c>
      <c r="S151" s="2">
        <v>6</v>
      </c>
    </row>
    <row r="152" spans="1:19" ht="15" x14ac:dyDescent="0.25">
      <c r="A152" t="s">
        <v>11</v>
      </c>
      <c r="B152" s="7" t="s">
        <v>47</v>
      </c>
      <c r="C152" s="22"/>
      <c r="D152" s="22"/>
      <c r="F152" s="22"/>
      <c r="H152" s="22"/>
      <c r="J152" s="22"/>
      <c r="K152" s="17"/>
      <c r="L152" s="2">
        <v>3</v>
      </c>
      <c r="N152" s="19"/>
      <c r="O152" s="2">
        <v>7</v>
      </c>
      <c r="R152" s="2">
        <v>2</v>
      </c>
    </row>
    <row r="153" spans="1:19" x14ac:dyDescent="0.2">
      <c r="A153" t="s">
        <v>588</v>
      </c>
      <c r="B153" s="7" t="s">
        <v>680</v>
      </c>
      <c r="C153" s="17"/>
      <c r="D153" s="17"/>
      <c r="F153" s="17"/>
      <c r="H153" s="17"/>
      <c r="J153" s="17"/>
      <c r="K153" s="17"/>
      <c r="N153" s="19"/>
      <c r="P153" s="2">
        <v>7</v>
      </c>
      <c r="S153" s="2">
        <v>5</v>
      </c>
    </row>
    <row r="154" spans="1:19" x14ac:dyDescent="0.2">
      <c r="A154" t="s">
        <v>869</v>
      </c>
      <c r="B154" s="7" t="s">
        <v>928</v>
      </c>
      <c r="C154" s="17"/>
      <c r="D154" s="17"/>
      <c r="F154" s="17"/>
      <c r="H154" s="17"/>
      <c r="J154" s="17"/>
      <c r="K154" s="17"/>
      <c r="N154" s="19"/>
      <c r="P154" s="2">
        <v>1</v>
      </c>
      <c r="S154" s="2">
        <v>1</v>
      </c>
    </row>
    <row r="155" spans="1:19" x14ac:dyDescent="0.2">
      <c r="A155" t="s">
        <v>590</v>
      </c>
      <c r="B155" s="7" t="s">
        <v>614</v>
      </c>
      <c r="C155" s="17"/>
      <c r="D155" s="17"/>
      <c r="F155" s="17"/>
      <c r="H155" s="17"/>
      <c r="J155" s="17"/>
      <c r="K155" s="17"/>
      <c r="N155" s="19"/>
      <c r="P155" s="2">
        <v>3</v>
      </c>
      <c r="S155" s="2">
        <v>2</v>
      </c>
    </row>
    <row r="156" spans="1:19" x14ac:dyDescent="0.2">
      <c r="A156" t="s">
        <v>1364</v>
      </c>
      <c r="B156" s="7" t="s">
        <v>1367</v>
      </c>
      <c r="C156" s="17"/>
      <c r="D156" s="17"/>
      <c r="F156" s="17"/>
      <c r="H156" s="17"/>
      <c r="J156" s="17"/>
      <c r="K156" s="17"/>
      <c r="N156" s="19"/>
      <c r="S156" s="2">
        <v>1</v>
      </c>
    </row>
    <row r="157" spans="1:19" ht="15" x14ac:dyDescent="0.25">
      <c r="A157" t="s">
        <v>8</v>
      </c>
      <c r="B157" s="7" t="s">
        <v>336</v>
      </c>
      <c r="C157" s="22"/>
      <c r="D157" s="22"/>
      <c r="F157" s="22"/>
      <c r="H157" s="22"/>
      <c r="J157" s="22"/>
      <c r="K157" s="17"/>
      <c r="N157" s="19"/>
      <c r="O157" s="2">
        <v>1</v>
      </c>
      <c r="R157" s="2">
        <v>3</v>
      </c>
    </row>
    <row r="158" spans="1:19" x14ac:dyDescent="0.2">
      <c r="A158" t="s">
        <v>1041</v>
      </c>
      <c r="B158" s="7" t="s">
        <v>910</v>
      </c>
      <c r="C158" s="17"/>
      <c r="D158" s="17"/>
      <c r="F158" s="17"/>
      <c r="H158" s="17"/>
      <c r="J158" s="17"/>
      <c r="K158" s="17"/>
      <c r="N158" s="19"/>
      <c r="P158" s="2">
        <v>3</v>
      </c>
      <c r="S158" s="2">
        <v>1</v>
      </c>
    </row>
    <row r="159" spans="1:19" x14ac:dyDescent="0.2">
      <c r="A159" t="s">
        <v>200</v>
      </c>
      <c r="B159" s="7" t="s">
        <v>735</v>
      </c>
      <c r="C159" s="17"/>
      <c r="D159" s="17"/>
      <c r="F159" s="17"/>
      <c r="H159" s="17"/>
      <c r="J159" s="17"/>
      <c r="K159" s="17"/>
      <c r="L159" s="2">
        <v>4</v>
      </c>
      <c r="N159" s="19"/>
      <c r="P159" s="2">
        <v>1</v>
      </c>
      <c r="S159" s="2">
        <v>6</v>
      </c>
    </row>
    <row r="160" spans="1:19" x14ac:dyDescent="0.2">
      <c r="A160" t="s">
        <v>201</v>
      </c>
      <c r="B160" s="7" t="s">
        <v>358</v>
      </c>
      <c r="C160" s="17"/>
      <c r="D160" s="17"/>
      <c r="F160" s="17"/>
      <c r="H160" s="17"/>
      <c r="I160" s="2">
        <v>2</v>
      </c>
      <c r="J160" s="17"/>
      <c r="K160" s="17"/>
      <c r="L160" s="2">
        <v>4</v>
      </c>
      <c r="N160" s="19"/>
      <c r="P160" s="2">
        <v>6</v>
      </c>
      <c r="R160" s="2">
        <v>1</v>
      </c>
      <c r="S160" s="2">
        <v>5</v>
      </c>
    </row>
    <row r="161" spans="1:19" x14ac:dyDescent="0.2">
      <c r="A161" t="s">
        <v>308</v>
      </c>
      <c r="B161" s="7" t="s">
        <v>506</v>
      </c>
      <c r="C161" s="17"/>
      <c r="D161" s="17"/>
      <c r="F161" s="17"/>
      <c r="H161" s="17"/>
      <c r="J161" s="17"/>
      <c r="K161" s="17"/>
      <c r="N161" s="19"/>
      <c r="P161" s="2">
        <v>6</v>
      </c>
      <c r="S161" s="2">
        <v>1</v>
      </c>
    </row>
    <row r="162" spans="1:19" x14ac:dyDescent="0.2">
      <c r="A162" t="s">
        <v>1365</v>
      </c>
      <c r="B162" s="7" t="s">
        <v>1366</v>
      </c>
      <c r="C162" s="17"/>
      <c r="D162" s="17"/>
      <c r="F162" s="17"/>
      <c r="H162" s="17"/>
      <c r="J162" s="17"/>
      <c r="K162" s="17"/>
      <c r="N162" s="19"/>
      <c r="S162" s="2">
        <v>1</v>
      </c>
    </row>
    <row r="163" spans="1:19" x14ac:dyDescent="0.2">
      <c r="A163" t="s">
        <v>593</v>
      </c>
      <c r="B163" s="7" t="s">
        <v>613</v>
      </c>
      <c r="C163" s="17"/>
      <c r="D163" s="17"/>
      <c r="F163" s="17"/>
      <c r="H163" s="17"/>
      <c r="J163" s="17"/>
      <c r="K163" s="17"/>
      <c r="N163" s="19"/>
      <c r="P163" s="2">
        <v>1</v>
      </c>
      <c r="S163" s="2">
        <v>1</v>
      </c>
    </row>
    <row r="164" spans="1:19" x14ac:dyDescent="0.2">
      <c r="A164" t="s">
        <v>166</v>
      </c>
      <c r="B164" s="7" t="s">
        <v>433</v>
      </c>
      <c r="C164" s="17"/>
      <c r="D164" s="17"/>
      <c r="F164" s="17"/>
      <c r="H164" s="17"/>
      <c r="J164" s="17"/>
      <c r="K164" s="17"/>
      <c r="L164" s="2">
        <v>1</v>
      </c>
      <c r="M164" s="19"/>
      <c r="N164" s="19"/>
      <c r="P164" s="2">
        <v>3</v>
      </c>
      <c r="S164" s="2">
        <v>1</v>
      </c>
    </row>
    <row r="165" spans="1:19" x14ac:dyDescent="0.2">
      <c r="A165" t="s">
        <v>261</v>
      </c>
      <c r="B165" s="7" t="s">
        <v>660</v>
      </c>
      <c r="C165" s="17"/>
      <c r="D165" s="17"/>
      <c r="F165" s="17"/>
      <c r="H165" s="17"/>
      <c r="J165" s="17"/>
      <c r="K165" s="17"/>
      <c r="M165" s="19"/>
      <c r="N165" s="19"/>
      <c r="P165" s="2">
        <v>2</v>
      </c>
      <c r="S165" s="2">
        <v>2</v>
      </c>
    </row>
    <row r="166" spans="1:19" x14ac:dyDescent="0.2">
      <c r="A166" t="s">
        <v>500</v>
      </c>
      <c r="B166" s="7" t="s">
        <v>505</v>
      </c>
      <c r="C166" s="17"/>
      <c r="D166" s="17"/>
      <c r="F166" s="17"/>
      <c r="H166" s="17"/>
      <c r="J166" s="17"/>
      <c r="K166" s="17"/>
      <c r="M166" s="19"/>
      <c r="N166" s="19"/>
      <c r="P166" s="2">
        <v>1</v>
      </c>
      <c r="S166" s="2">
        <v>3</v>
      </c>
    </row>
    <row r="167" spans="1:19" x14ac:dyDescent="0.2">
      <c r="A167" t="s">
        <v>167</v>
      </c>
      <c r="B167" s="7" t="s">
        <v>393</v>
      </c>
      <c r="C167" s="17"/>
      <c r="D167" s="17"/>
      <c r="F167" s="17"/>
      <c r="H167" s="17"/>
      <c r="I167" s="2">
        <v>2</v>
      </c>
      <c r="J167" s="17"/>
      <c r="K167" s="17"/>
      <c r="L167" s="2">
        <v>6</v>
      </c>
      <c r="N167" s="19"/>
      <c r="P167" s="2">
        <v>10</v>
      </c>
      <c r="S167" s="2">
        <v>9</v>
      </c>
    </row>
    <row r="168" spans="1:19" x14ac:dyDescent="0.2">
      <c r="A168" t="s">
        <v>309</v>
      </c>
      <c r="B168" s="7" t="s">
        <v>504</v>
      </c>
      <c r="C168" s="17"/>
      <c r="D168" s="17"/>
      <c r="F168" s="17"/>
      <c r="H168" s="17"/>
      <c r="J168" s="17"/>
      <c r="K168" s="17"/>
      <c r="N168" s="19"/>
      <c r="S168" s="2">
        <v>1</v>
      </c>
    </row>
    <row r="169" spans="1:19" x14ac:dyDescent="0.2">
      <c r="A169" t="s">
        <v>202</v>
      </c>
      <c r="B169" s="7" t="s">
        <v>392</v>
      </c>
      <c r="C169" s="17"/>
      <c r="D169" s="17"/>
      <c r="F169" s="17"/>
      <c r="H169" s="17"/>
      <c r="J169" s="17"/>
      <c r="K169" s="17"/>
      <c r="L169" s="2">
        <v>6</v>
      </c>
      <c r="N169" s="19"/>
      <c r="P169" s="2">
        <v>10</v>
      </c>
      <c r="S169" s="2">
        <v>6</v>
      </c>
    </row>
    <row r="170" spans="1:19" x14ac:dyDescent="0.2">
      <c r="A170" t="s">
        <v>203</v>
      </c>
      <c r="B170" s="7" t="s">
        <v>391</v>
      </c>
      <c r="C170" s="17"/>
      <c r="D170" s="17"/>
      <c r="E170" s="2">
        <v>2</v>
      </c>
      <c r="F170" s="17"/>
      <c r="G170" s="2">
        <v>1</v>
      </c>
      <c r="H170" s="17"/>
      <c r="I170" s="2">
        <v>4</v>
      </c>
      <c r="J170" s="17"/>
      <c r="K170" s="17"/>
      <c r="L170" s="2">
        <v>5</v>
      </c>
      <c r="N170" s="19"/>
      <c r="P170" s="2">
        <v>5</v>
      </c>
      <c r="S170" s="2">
        <v>5</v>
      </c>
    </row>
    <row r="171" spans="1:19" x14ac:dyDescent="0.2">
      <c r="A171" t="s">
        <v>300</v>
      </c>
      <c r="B171" s="7" t="s">
        <v>503</v>
      </c>
      <c r="C171" s="17"/>
      <c r="D171" s="17"/>
      <c r="F171" s="17"/>
      <c r="H171" s="17"/>
      <c r="I171" s="2">
        <v>1</v>
      </c>
      <c r="J171" s="17"/>
      <c r="K171" s="17"/>
      <c r="L171" s="2">
        <v>3</v>
      </c>
      <c r="N171" s="19"/>
      <c r="P171" s="2">
        <v>6</v>
      </c>
      <c r="S171" s="2">
        <v>5</v>
      </c>
    </row>
    <row r="172" spans="1:19" x14ac:dyDescent="0.2">
      <c r="A172" t="s">
        <v>413</v>
      </c>
      <c r="B172" s="7" t="s">
        <v>434</v>
      </c>
      <c r="C172" s="17"/>
      <c r="D172" s="17"/>
      <c r="F172" s="17"/>
      <c r="H172" s="17"/>
      <c r="J172" s="17"/>
      <c r="K172" s="17"/>
      <c r="N172" s="19"/>
      <c r="P172" s="2">
        <v>2</v>
      </c>
      <c r="S172" s="2">
        <v>3</v>
      </c>
    </row>
    <row r="173" spans="1:19" x14ac:dyDescent="0.2">
      <c r="A173" t="s">
        <v>467</v>
      </c>
      <c r="B173" s="7" t="s">
        <v>454</v>
      </c>
      <c r="C173" s="17"/>
      <c r="D173" s="17"/>
      <c r="F173" s="17"/>
      <c r="H173" s="17"/>
      <c r="J173" s="17"/>
      <c r="K173" s="17"/>
      <c r="N173" s="19"/>
      <c r="S173" s="2">
        <v>1</v>
      </c>
    </row>
    <row r="174" spans="1:19" x14ac:dyDescent="0.2">
      <c r="A174" t="s">
        <v>169</v>
      </c>
      <c r="B174" s="7" t="s">
        <v>390</v>
      </c>
      <c r="C174" s="17"/>
      <c r="D174" s="17"/>
      <c r="F174" s="17"/>
      <c r="H174" s="17"/>
      <c r="I174" s="2">
        <v>4</v>
      </c>
      <c r="J174" s="17"/>
      <c r="K174" s="17"/>
      <c r="L174" s="2">
        <v>6</v>
      </c>
      <c r="N174" s="19"/>
      <c r="O174" s="2">
        <v>1</v>
      </c>
      <c r="P174" s="2">
        <v>13</v>
      </c>
      <c r="S174" s="2">
        <v>12</v>
      </c>
    </row>
    <row r="175" spans="1:19" x14ac:dyDescent="0.2">
      <c r="A175" t="s">
        <v>839</v>
      </c>
      <c r="B175" s="7" t="s">
        <v>897</v>
      </c>
      <c r="C175" s="17"/>
      <c r="D175" s="17"/>
      <c r="F175" s="17"/>
      <c r="H175" s="17"/>
      <c r="J175" s="17"/>
      <c r="K175" s="17"/>
      <c r="N175" s="19"/>
      <c r="P175" s="2">
        <v>7</v>
      </c>
      <c r="S175" s="2">
        <v>3</v>
      </c>
    </row>
    <row r="176" spans="1:19" ht="15" x14ac:dyDescent="0.25">
      <c r="A176" t="s">
        <v>9</v>
      </c>
      <c r="B176" s="7" t="s">
        <v>442</v>
      </c>
      <c r="C176" s="22"/>
      <c r="D176" s="22"/>
      <c r="F176" s="22"/>
      <c r="H176" s="22"/>
      <c r="J176" s="22"/>
      <c r="K176" s="17"/>
      <c r="N176" s="19"/>
      <c r="O176" s="2">
        <v>1</v>
      </c>
      <c r="R176" s="2">
        <v>4</v>
      </c>
    </row>
    <row r="177" spans="1:19" ht="15" x14ac:dyDescent="0.25">
      <c r="A177" t="s">
        <v>206</v>
      </c>
      <c r="B177" s="7" t="s">
        <v>502</v>
      </c>
      <c r="C177" s="22"/>
      <c r="D177" s="22"/>
      <c r="F177" s="22"/>
      <c r="H177" s="22"/>
      <c r="J177" s="22"/>
      <c r="K177" s="17"/>
      <c r="N177" s="19"/>
      <c r="S177" s="2">
        <v>2</v>
      </c>
    </row>
    <row r="178" spans="1:19" x14ac:dyDescent="0.2">
      <c r="A178" t="s">
        <v>170</v>
      </c>
      <c r="B178" s="7" t="s">
        <v>435</v>
      </c>
      <c r="C178" s="17"/>
      <c r="D178" s="17"/>
      <c r="F178" s="17"/>
      <c r="H178" s="17"/>
      <c r="J178" s="17"/>
      <c r="K178" s="17"/>
      <c r="N178" s="19"/>
      <c r="P178" s="2">
        <v>4</v>
      </c>
      <c r="S178" s="2">
        <v>3</v>
      </c>
    </row>
    <row r="179" spans="1:19" x14ac:dyDescent="0.2">
      <c r="A179" t="s">
        <v>275</v>
      </c>
      <c r="B179" s="7" t="s">
        <v>436</v>
      </c>
      <c r="C179" s="17"/>
      <c r="D179" s="17"/>
      <c r="F179" s="17"/>
      <c r="H179" s="17"/>
      <c r="J179" s="17"/>
      <c r="K179" s="17"/>
      <c r="N179" s="19"/>
      <c r="S179" s="2">
        <v>1</v>
      </c>
    </row>
    <row r="180" spans="1:19" x14ac:dyDescent="0.2">
      <c r="A180" t="s">
        <v>207</v>
      </c>
      <c r="B180" s="7" t="s">
        <v>389</v>
      </c>
      <c r="C180" s="17"/>
      <c r="D180" s="17"/>
      <c r="F180" s="17"/>
      <c r="H180" s="17"/>
      <c r="I180" s="2">
        <v>3</v>
      </c>
      <c r="J180" s="17"/>
      <c r="K180" s="17"/>
      <c r="L180" s="2">
        <v>10</v>
      </c>
      <c r="N180" s="19"/>
      <c r="O180" s="2">
        <v>1</v>
      </c>
      <c r="P180" s="2">
        <v>10</v>
      </c>
      <c r="S180" s="2">
        <v>10</v>
      </c>
    </row>
    <row r="181" spans="1:19" ht="15" x14ac:dyDescent="0.25">
      <c r="A181" t="s">
        <v>414</v>
      </c>
      <c r="B181" s="7" t="s">
        <v>437</v>
      </c>
      <c r="C181" s="22"/>
      <c r="D181" s="22"/>
      <c r="F181" s="22"/>
      <c r="H181" s="22"/>
      <c r="J181" s="22"/>
      <c r="K181" s="17"/>
      <c r="N181" s="19"/>
      <c r="S181" s="2">
        <v>2</v>
      </c>
    </row>
    <row r="182" spans="1:19" ht="15" x14ac:dyDescent="0.25">
      <c r="A182" t="s">
        <v>755</v>
      </c>
      <c r="B182" s="7" t="s">
        <v>757</v>
      </c>
      <c r="C182" s="22"/>
      <c r="D182" s="22"/>
      <c r="F182" s="22"/>
      <c r="H182" s="22"/>
      <c r="J182" s="22"/>
      <c r="K182" s="17"/>
      <c r="N182" s="19"/>
      <c r="S182" s="2">
        <v>2</v>
      </c>
    </row>
    <row r="183" spans="1:19" ht="15" x14ac:dyDescent="0.25">
      <c r="C183" s="22"/>
      <c r="D183" s="22"/>
      <c r="F183" s="22"/>
      <c r="H183" s="22"/>
      <c r="J183" s="22"/>
      <c r="K183" s="17"/>
      <c r="N183" s="19"/>
    </row>
    <row r="184" spans="1:19" ht="15" x14ac:dyDescent="0.25">
      <c r="A184" t="s">
        <v>55</v>
      </c>
      <c r="C184" s="22"/>
      <c r="D184" s="22"/>
      <c r="F184" s="22"/>
      <c r="H184" s="22"/>
      <c r="J184" s="22"/>
      <c r="K184" s="17"/>
      <c r="N184" s="19"/>
      <c r="S184" s="2">
        <v>1</v>
      </c>
    </row>
    <row r="185" spans="1:19" x14ac:dyDescent="0.2">
      <c r="A185" t="s">
        <v>667</v>
      </c>
      <c r="B185" s="7" t="s">
        <v>674</v>
      </c>
      <c r="C185" s="17"/>
      <c r="D185" s="17"/>
      <c r="F185" s="17"/>
      <c r="H185" s="17"/>
      <c r="J185" s="17"/>
      <c r="K185" s="17"/>
      <c r="N185" s="19"/>
      <c r="P185" s="2">
        <v>1</v>
      </c>
    </row>
    <row r="186" spans="1:19" x14ac:dyDescent="0.2">
      <c r="A186" t="s">
        <v>38</v>
      </c>
      <c r="B186" s="7" t="s">
        <v>652</v>
      </c>
      <c r="C186" s="17"/>
      <c r="D186" s="17"/>
      <c r="F186" s="17"/>
      <c r="H186" s="17"/>
      <c r="J186" s="17"/>
      <c r="K186" s="17"/>
      <c r="N186" s="19"/>
      <c r="P186" s="2">
        <v>1</v>
      </c>
      <c r="S186" s="2">
        <v>2</v>
      </c>
    </row>
    <row r="187" spans="1:19" x14ac:dyDescent="0.2">
      <c r="A187" t="s">
        <v>150</v>
      </c>
      <c r="B187" s="7" t="s">
        <v>386</v>
      </c>
      <c r="C187" s="17"/>
      <c r="D187" s="17"/>
      <c r="F187" s="17"/>
      <c r="H187" s="17"/>
      <c r="J187" s="17"/>
      <c r="K187" s="17"/>
      <c r="N187" s="19"/>
      <c r="S187" s="2">
        <v>1</v>
      </c>
    </row>
    <row r="188" spans="1:19" x14ac:dyDescent="0.2">
      <c r="A188" t="s">
        <v>981</v>
      </c>
      <c r="B188" s="7" t="s">
        <v>942</v>
      </c>
      <c r="C188" s="17"/>
      <c r="D188" s="17"/>
      <c r="F188" s="17"/>
      <c r="H188" s="17"/>
      <c r="J188" s="17"/>
      <c r="K188" s="17"/>
      <c r="N188" s="19"/>
      <c r="P188" s="2">
        <v>2</v>
      </c>
      <c r="S188" s="2">
        <v>2</v>
      </c>
    </row>
    <row r="189" spans="1:19" x14ac:dyDescent="0.2">
      <c r="A189" t="s">
        <v>562</v>
      </c>
      <c r="B189" s="7" t="s">
        <v>647</v>
      </c>
      <c r="C189" s="17"/>
      <c r="D189" s="17"/>
      <c r="F189" s="17"/>
      <c r="H189" s="17"/>
      <c r="J189" s="17"/>
      <c r="K189" s="17"/>
      <c r="N189" s="19"/>
      <c r="P189" s="2">
        <v>1</v>
      </c>
      <c r="S189" s="2">
        <v>1</v>
      </c>
    </row>
    <row r="190" spans="1:19" x14ac:dyDescent="0.2">
      <c r="A190" t="s">
        <v>563</v>
      </c>
      <c r="B190" s="7" t="s">
        <v>646</v>
      </c>
      <c r="C190" s="17"/>
      <c r="D190" s="17"/>
      <c r="F190" s="17"/>
      <c r="H190" s="17"/>
      <c r="J190" s="17"/>
      <c r="K190" s="17"/>
      <c r="N190" s="19"/>
    </row>
    <row r="191" spans="1:19" x14ac:dyDescent="0.2">
      <c r="A191" t="s">
        <v>48</v>
      </c>
      <c r="B191" s="7" t="s">
        <v>387</v>
      </c>
      <c r="C191" s="17"/>
      <c r="D191" s="17"/>
      <c r="F191" s="17"/>
      <c r="H191" s="17"/>
      <c r="J191" s="17"/>
      <c r="K191" s="17"/>
      <c r="L191" s="2">
        <v>1</v>
      </c>
      <c r="N191" s="19"/>
      <c r="Q191" s="16"/>
    </row>
    <row r="192" spans="1:19" x14ac:dyDescent="0.2">
      <c r="A192" t="s">
        <v>684</v>
      </c>
      <c r="B192" s="7" t="s">
        <v>657</v>
      </c>
      <c r="C192" s="17"/>
      <c r="D192" s="17"/>
      <c r="F192" s="17"/>
      <c r="H192" s="17"/>
      <c r="J192" s="17"/>
      <c r="K192" s="17"/>
      <c r="N192" s="19"/>
      <c r="Q192" s="16"/>
      <c r="S192" s="2">
        <v>1</v>
      </c>
    </row>
    <row r="193" spans="1:19" x14ac:dyDescent="0.2">
      <c r="A193" t="s">
        <v>1021</v>
      </c>
      <c r="B193" s="7" t="s">
        <v>1105</v>
      </c>
      <c r="C193" s="17"/>
      <c r="D193" s="17"/>
      <c r="F193" s="17"/>
      <c r="H193" s="17"/>
      <c r="J193" s="17"/>
      <c r="K193" s="17"/>
      <c r="N193" s="19"/>
      <c r="P193" s="2">
        <v>2</v>
      </c>
      <c r="Q193" s="16"/>
      <c r="S193" s="2">
        <v>1</v>
      </c>
    </row>
    <row r="194" spans="1:19" x14ac:dyDescent="0.2">
      <c r="A194" t="s">
        <v>1004</v>
      </c>
      <c r="B194" s="7" t="s">
        <v>1376</v>
      </c>
      <c r="C194" s="17"/>
      <c r="D194" s="17"/>
      <c r="F194" s="17"/>
      <c r="H194" s="17"/>
      <c r="J194" s="17"/>
      <c r="K194" s="17"/>
      <c r="N194" s="19"/>
      <c r="Q194" s="16"/>
      <c r="S194" s="2">
        <v>3</v>
      </c>
    </row>
    <row r="195" spans="1:19" x14ac:dyDescent="0.2">
      <c r="A195" t="s">
        <v>1022</v>
      </c>
      <c r="B195" s="7" t="s">
        <v>1107</v>
      </c>
      <c r="C195" s="17"/>
      <c r="D195" s="17"/>
      <c r="F195" s="17"/>
      <c r="H195" s="17"/>
      <c r="J195" s="17"/>
      <c r="K195" s="17"/>
      <c r="N195" s="19"/>
      <c r="P195" s="2">
        <v>1</v>
      </c>
      <c r="Q195" s="16"/>
    </row>
    <row r="196" spans="1:19" x14ac:dyDescent="0.2">
      <c r="A196" t="s">
        <v>1023</v>
      </c>
      <c r="B196" s="7" t="s">
        <v>542</v>
      </c>
      <c r="C196" s="17"/>
      <c r="D196" s="17"/>
      <c r="F196" s="17"/>
      <c r="H196" s="17"/>
      <c r="J196" s="17"/>
      <c r="K196" s="17"/>
      <c r="N196" s="19"/>
      <c r="P196" s="2">
        <v>1</v>
      </c>
      <c r="Q196" s="16"/>
    </row>
    <row r="197" spans="1:19" x14ac:dyDescent="0.2">
      <c r="A197" s="40" t="s">
        <v>39</v>
      </c>
      <c r="B197" s="42" t="s">
        <v>937</v>
      </c>
      <c r="C197" s="17"/>
      <c r="D197" s="17"/>
      <c r="F197" s="17"/>
      <c r="H197" s="17"/>
      <c r="J197" s="17"/>
      <c r="K197" s="17"/>
      <c r="L197" s="2">
        <v>1</v>
      </c>
      <c r="N197" s="19"/>
    </row>
    <row r="198" spans="1:19" x14ac:dyDescent="0.2">
      <c r="A198" s="40" t="s">
        <v>985</v>
      </c>
      <c r="B198" s="42" t="s">
        <v>1377</v>
      </c>
      <c r="C198" s="17"/>
      <c r="D198" s="17"/>
      <c r="F198" s="17"/>
      <c r="H198" s="17"/>
      <c r="J198" s="17"/>
      <c r="K198" s="17"/>
      <c r="N198" s="19"/>
      <c r="S198" s="2">
        <v>3</v>
      </c>
    </row>
    <row r="199" spans="1:19" x14ac:dyDescent="0.2">
      <c r="A199" t="s">
        <v>494</v>
      </c>
      <c r="B199" s="7" t="s">
        <v>516</v>
      </c>
      <c r="C199" s="17"/>
      <c r="D199" s="17"/>
      <c r="F199" s="17"/>
      <c r="H199" s="17"/>
      <c r="J199" s="17"/>
      <c r="K199" s="17"/>
      <c r="N199" s="19"/>
      <c r="P199" s="2">
        <v>1</v>
      </c>
      <c r="Q199" s="16"/>
    </row>
    <row r="200" spans="1:19" x14ac:dyDescent="0.2">
      <c r="A200" t="s">
        <v>986</v>
      </c>
      <c r="B200" s="7" t="s">
        <v>989</v>
      </c>
      <c r="S200" s="2">
        <v>1</v>
      </c>
    </row>
    <row r="201" spans="1:19" x14ac:dyDescent="0.2">
      <c r="A201" t="s">
        <v>49</v>
      </c>
      <c r="B201" s="7" t="s">
        <v>976</v>
      </c>
      <c r="C201" s="17"/>
      <c r="D201" s="17"/>
      <c r="F201" s="17"/>
      <c r="H201" s="17"/>
      <c r="J201" s="17"/>
      <c r="K201" s="17"/>
      <c r="L201" s="2">
        <v>1</v>
      </c>
      <c r="N201" s="19"/>
    </row>
    <row r="202" spans="1:19" x14ac:dyDescent="0.2">
      <c r="A202" t="s">
        <v>50</v>
      </c>
      <c r="B202" s="7" t="s">
        <v>51</v>
      </c>
      <c r="C202" s="17"/>
      <c r="D202" s="17"/>
      <c r="F202" s="17"/>
      <c r="H202" s="17"/>
      <c r="J202" s="17"/>
      <c r="K202" s="17"/>
      <c r="L202" s="2">
        <v>2</v>
      </c>
      <c r="N202" s="19"/>
      <c r="S202" s="2">
        <v>1</v>
      </c>
    </row>
    <row r="203" spans="1:19" x14ac:dyDescent="0.2">
      <c r="A203" t="s">
        <v>263</v>
      </c>
      <c r="B203" s="7" t="s">
        <v>496</v>
      </c>
      <c r="C203" s="17"/>
      <c r="D203" s="17"/>
      <c r="F203" s="17"/>
      <c r="H203" s="17"/>
      <c r="J203" s="17"/>
      <c r="K203" s="17"/>
      <c r="N203" s="19"/>
      <c r="P203" s="2">
        <v>1</v>
      </c>
      <c r="S203" s="2">
        <v>1</v>
      </c>
    </row>
    <row r="204" spans="1:19" x14ac:dyDescent="0.2">
      <c r="A204" t="s">
        <v>52</v>
      </c>
      <c r="B204" s="7" t="s">
        <v>383</v>
      </c>
      <c r="C204" s="17"/>
      <c r="D204" s="17"/>
      <c r="F204" s="17"/>
      <c r="H204" s="17"/>
      <c r="J204" s="17"/>
      <c r="K204" s="17"/>
      <c r="L204" s="2">
        <v>2</v>
      </c>
      <c r="N204" s="19"/>
    </row>
    <row r="205" spans="1:19" x14ac:dyDescent="0.2">
      <c r="A205" t="s">
        <v>1331</v>
      </c>
      <c r="B205" s="7" t="s">
        <v>1378</v>
      </c>
      <c r="S205" s="2">
        <v>1</v>
      </c>
    </row>
    <row r="206" spans="1:19" x14ac:dyDescent="0.2">
      <c r="A206" t="s">
        <v>53</v>
      </c>
      <c r="B206" s="7" t="s">
        <v>464</v>
      </c>
      <c r="C206" s="17"/>
      <c r="D206" s="17"/>
      <c r="F206" s="17"/>
      <c r="H206" s="17"/>
      <c r="J206" s="17"/>
      <c r="K206" s="17"/>
      <c r="L206" s="2">
        <v>1</v>
      </c>
      <c r="N206" s="19"/>
      <c r="Q206" s="19"/>
    </row>
    <row r="207" spans="1:19" x14ac:dyDescent="0.2">
      <c r="A207" t="s">
        <v>1000</v>
      </c>
      <c r="B207" s="7" t="s">
        <v>1006</v>
      </c>
      <c r="P207" s="2">
        <v>1</v>
      </c>
    </row>
    <row r="208" spans="1:19" x14ac:dyDescent="0.2">
      <c r="A208" t="s">
        <v>172</v>
      </c>
      <c r="B208" s="7" t="s">
        <v>385</v>
      </c>
      <c r="C208" s="17"/>
      <c r="D208" s="17"/>
      <c r="F208" s="17"/>
      <c r="H208" s="17"/>
      <c r="J208" s="17"/>
      <c r="K208" s="17"/>
      <c r="N208" s="19"/>
      <c r="P208" s="2">
        <v>2</v>
      </c>
      <c r="S208" s="2">
        <v>4</v>
      </c>
    </row>
    <row r="209" spans="1:27" x14ac:dyDescent="0.2">
      <c r="C209" s="17"/>
      <c r="D209" s="17"/>
      <c r="F209" s="17"/>
      <c r="H209" s="17"/>
      <c r="J209" s="17"/>
      <c r="K209" s="17"/>
      <c r="N209" s="19"/>
    </row>
    <row r="210" spans="1:27" s="1" customFormat="1" ht="15" x14ac:dyDescent="0.25">
      <c r="A210" s="1" t="s">
        <v>110</v>
      </c>
      <c r="B210" s="5"/>
      <c r="C210" s="25"/>
      <c r="D210" s="25"/>
      <c r="E210" s="8"/>
      <c r="F210" s="25"/>
      <c r="G210" s="8"/>
      <c r="H210" s="25"/>
      <c r="I210" s="8"/>
      <c r="J210" s="25"/>
      <c r="K210" s="25"/>
      <c r="L210" s="8"/>
      <c r="M210" s="25"/>
      <c r="N210" s="19"/>
      <c r="O210"/>
      <c r="P210"/>
      <c r="Q210" s="15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spans="1:27" x14ac:dyDescent="0.2">
      <c r="A211" s="11" t="s">
        <v>139</v>
      </c>
      <c r="C211" s="21"/>
      <c r="D211" s="21"/>
      <c r="E211" s="4">
        <v>33.3333333333333</v>
      </c>
      <c r="F211" s="21"/>
      <c r="G211" s="4">
        <v>5.01</v>
      </c>
      <c r="H211" s="21"/>
      <c r="I211" s="4"/>
      <c r="J211" s="21"/>
      <c r="K211" s="17"/>
      <c r="L211" s="4"/>
      <c r="N211" s="19"/>
      <c r="O211">
        <v>15.85</v>
      </c>
      <c r="P211"/>
      <c r="R211" s="2">
        <v>7.48</v>
      </c>
    </row>
    <row r="212" spans="1:27" x14ac:dyDescent="0.2">
      <c r="A212" s="11" t="s">
        <v>15</v>
      </c>
      <c r="B212" s="7" t="s">
        <v>440</v>
      </c>
      <c r="C212" s="21"/>
      <c r="D212" s="21"/>
      <c r="E212" s="4"/>
      <c r="F212" s="21"/>
      <c r="G212" s="4"/>
      <c r="H212" s="21"/>
      <c r="I212" s="4"/>
      <c r="J212" s="21"/>
      <c r="K212" s="17"/>
      <c r="L212" s="4"/>
      <c r="N212" s="19"/>
      <c r="O212">
        <v>0.15</v>
      </c>
      <c r="P212"/>
      <c r="R212" s="2">
        <v>0.01</v>
      </c>
    </row>
    <row r="213" spans="1:27" x14ac:dyDescent="0.2">
      <c r="A213" s="11" t="s">
        <v>54</v>
      </c>
      <c r="B213" s="7" t="s">
        <v>870</v>
      </c>
      <c r="C213" s="21"/>
      <c r="D213" s="21"/>
      <c r="E213" s="4"/>
      <c r="F213" s="21"/>
      <c r="G213" s="4"/>
      <c r="H213" s="21"/>
      <c r="I213" s="4"/>
      <c r="J213" s="21"/>
      <c r="K213" s="17"/>
      <c r="L213" s="4"/>
      <c r="N213" s="19"/>
      <c r="O213"/>
      <c r="P213"/>
    </row>
    <row r="214" spans="1:27" x14ac:dyDescent="0.2">
      <c r="A214" s="11" t="s">
        <v>6</v>
      </c>
      <c r="B214" s="38" t="s">
        <v>441</v>
      </c>
      <c r="C214" s="21"/>
      <c r="D214" s="21"/>
      <c r="E214" s="4"/>
      <c r="F214" s="21"/>
      <c r="G214" s="4"/>
      <c r="H214" s="21"/>
      <c r="I214" s="4"/>
      <c r="J214" s="21"/>
      <c r="K214" s="17"/>
      <c r="L214" s="4">
        <v>0.3</v>
      </c>
      <c r="M214" s="19"/>
      <c r="N214" s="19"/>
      <c r="O214">
        <v>0.01</v>
      </c>
      <c r="P214"/>
      <c r="R214" s="2">
        <v>0.01</v>
      </c>
    </row>
    <row r="215" spans="1:27" x14ac:dyDescent="0.2">
      <c r="A215" s="11" t="s">
        <v>20</v>
      </c>
      <c r="B215" s="38" t="s">
        <v>319</v>
      </c>
      <c r="C215" s="21"/>
      <c r="D215" s="21"/>
      <c r="E215" s="4">
        <v>0.6</v>
      </c>
      <c r="F215" s="21"/>
      <c r="G215" s="4">
        <v>0.73</v>
      </c>
      <c r="H215" s="21"/>
      <c r="I215" s="4">
        <v>0.14000000000000001</v>
      </c>
      <c r="J215" s="21"/>
      <c r="K215" s="17"/>
      <c r="L215" s="4">
        <v>0.4</v>
      </c>
      <c r="M215" s="19"/>
      <c r="N215" s="19"/>
      <c r="O215">
        <v>0.77</v>
      </c>
      <c r="P215"/>
      <c r="R215" s="2">
        <v>0.15</v>
      </c>
    </row>
    <row r="216" spans="1:27" x14ac:dyDescent="0.2">
      <c r="A216" s="11" t="s">
        <v>122</v>
      </c>
      <c r="B216" s="38" t="s">
        <v>884</v>
      </c>
      <c r="C216" s="21"/>
      <c r="D216" s="21"/>
      <c r="E216" s="4"/>
      <c r="F216" s="21"/>
      <c r="G216" s="4"/>
      <c r="H216" s="21"/>
      <c r="I216" s="4"/>
      <c r="J216" s="21"/>
      <c r="K216" s="17"/>
      <c r="L216" s="4"/>
      <c r="M216" s="19"/>
      <c r="N216" s="19"/>
      <c r="O216"/>
      <c r="P216"/>
    </row>
    <row r="217" spans="1:27" x14ac:dyDescent="0.2">
      <c r="A217" s="11" t="s">
        <v>399</v>
      </c>
      <c r="B217" s="38" t="s">
        <v>46</v>
      </c>
      <c r="C217" s="21"/>
      <c r="D217" s="21"/>
      <c r="E217" s="4"/>
      <c r="F217" s="21"/>
      <c r="G217" s="4"/>
      <c r="H217" s="21"/>
      <c r="I217" s="4"/>
      <c r="J217" s="21"/>
      <c r="K217" s="17"/>
      <c r="L217" s="4">
        <v>0.21</v>
      </c>
      <c r="M217" s="19"/>
      <c r="N217" s="19"/>
      <c r="O217"/>
      <c r="P217"/>
      <c r="R217" s="2">
        <v>0.09</v>
      </c>
    </row>
    <row r="218" spans="1:27" x14ac:dyDescent="0.2">
      <c r="A218" t="s">
        <v>185</v>
      </c>
      <c r="B218" s="7" t="s">
        <v>380</v>
      </c>
      <c r="C218" s="21"/>
      <c r="D218" s="21"/>
      <c r="E218" s="4"/>
      <c r="F218" s="21"/>
      <c r="G218" s="4"/>
      <c r="H218" s="21"/>
      <c r="I218" s="4"/>
      <c r="J218" s="21"/>
      <c r="K218" s="17"/>
      <c r="L218" s="4">
        <v>0.12</v>
      </c>
      <c r="N218" s="19"/>
      <c r="O218"/>
      <c r="P218"/>
      <c r="Q218" s="19"/>
    </row>
    <row r="219" spans="1:27" x14ac:dyDescent="0.2">
      <c r="A219" t="s">
        <v>28</v>
      </c>
      <c r="B219" s="7" t="s">
        <v>332</v>
      </c>
      <c r="C219" s="21"/>
      <c r="D219" s="21"/>
      <c r="E219" s="4"/>
      <c r="F219" s="21"/>
      <c r="G219" s="4">
        <v>0</v>
      </c>
      <c r="H219" s="21"/>
      <c r="I219" s="4"/>
      <c r="J219" s="21"/>
      <c r="K219" s="17"/>
      <c r="L219" s="4"/>
      <c r="N219" s="19"/>
      <c r="O219"/>
      <c r="P219"/>
    </row>
    <row r="220" spans="1:27" x14ac:dyDescent="0.2">
      <c r="A220" t="s">
        <v>29</v>
      </c>
      <c r="B220" s="7" t="s">
        <v>333</v>
      </c>
      <c r="C220" s="21"/>
      <c r="D220" s="21"/>
      <c r="E220" s="4"/>
      <c r="F220" s="21"/>
      <c r="G220" s="4">
        <v>2.5</v>
      </c>
      <c r="H220" s="21"/>
      <c r="I220" s="4"/>
      <c r="J220" s="21"/>
      <c r="K220" s="17"/>
      <c r="L220" s="4">
        <v>1.1100000000000001</v>
      </c>
      <c r="M220" s="19"/>
      <c r="N220" s="19"/>
      <c r="O220"/>
      <c r="P220"/>
      <c r="R220" s="2">
        <v>0.01</v>
      </c>
    </row>
    <row r="221" spans="1:27" x14ac:dyDescent="0.2">
      <c r="A221" t="s">
        <v>13</v>
      </c>
      <c r="B221" s="7" t="s">
        <v>372</v>
      </c>
      <c r="C221" s="21"/>
      <c r="D221" s="21"/>
      <c r="E221" s="4"/>
      <c r="F221" s="21"/>
      <c r="G221" s="4"/>
      <c r="H221" s="21"/>
      <c r="I221" s="4"/>
      <c r="J221" s="21"/>
      <c r="K221" s="17"/>
      <c r="L221" s="4">
        <v>0.01</v>
      </c>
      <c r="M221" s="19"/>
      <c r="N221" s="19"/>
      <c r="O221"/>
      <c r="P221"/>
    </row>
    <row r="222" spans="1:27" x14ac:dyDescent="0.2">
      <c r="A222" t="s">
        <v>24</v>
      </c>
      <c r="B222" s="7" t="s">
        <v>320</v>
      </c>
      <c r="C222" s="21"/>
      <c r="D222" s="21"/>
      <c r="E222" s="4">
        <v>1.1444444444444399</v>
      </c>
      <c r="F222" s="21"/>
      <c r="G222" s="4"/>
      <c r="H222" s="21"/>
      <c r="I222" s="4">
        <v>0.01</v>
      </c>
      <c r="J222" s="21"/>
      <c r="K222" s="17"/>
      <c r="L222" s="4"/>
      <c r="N222" s="19"/>
      <c r="O222"/>
      <c r="P222"/>
    </row>
    <row r="223" spans="1:27" x14ac:dyDescent="0.2">
      <c r="A223" t="s">
        <v>109</v>
      </c>
      <c r="B223" s="7" t="s">
        <v>362</v>
      </c>
      <c r="C223" s="21"/>
      <c r="D223" s="21"/>
      <c r="E223" s="4">
        <v>0.78888888888888897</v>
      </c>
      <c r="F223" s="21"/>
      <c r="G223" s="4">
        <v>0.31</v>
      </c>
      <c r="H223" s="21"/>
      <c r="I223" s="4">
        <v>0.01</v>
      </c>
      <c r="J223" s="21"/>
      <c r="K223" s="17"/>
      <c r="L223" s="4">
        <v>0.3</v>
      </c>
      <c r="M223" s="19"/>
      <c r="N223" s="19"/>
      <c r="O223">
        <v>0.01</v>
      </c>
      <c r="P223"/>
      <c r="Q223" s="19"/>
      <c r="R223" s="2">
        <v>0.01</v>
      </c>
    </row>
    <row r="224" spans="1:27" x14ac:dyDescent="0.2">
      <c r="A224" t="s">
        <v>22</v>
      </c>
      <c r="B224" s="7" t="s">
        <v>87</v>
      </c>
      <c r="C224" s="21"/>
      <c r="D224" s="21"/>
      <c r="E224" s="4"/>
      <c r="F224" s="21"/>
      <c r="G224" s="4"/>
      <c r="H224" s="21"/>
      <c r="I224" s="4"/>
      <c r="J224" s="21"/>
      <c r="K224" s="17"/>
      <c r="L224" s="4"/>
      <c r="M224" s="19"/>
      <c r="N224" s="19"/>
      <c r="O224"/>
      <c r="P224"/>
      <c r="Q224" s="19"/>
      <c r="R224" s="2">
        <v>0.01</v>
      </c>
    </row>
    <row r="225" spans="1:18" x14ac:dyDescent="0.2">
      <c r="A225" t="s">
        <v>7</v>
      </c>
      <c r="B225" s="7" t="s">
        <v>335</v>
      </c>
      <c r="C225" s="21"/>
      <c r="D225" s="21"/>
      <c r="E225" s="4">
        <v>3.3333333333333298E-2</v>
      </c>
      <c r="F225" s="21"/>
      <c r="G225" s="4"/>
      <c r="H225" s="21"/>
      <c r="I225" s="4"/>
      <c r="J225" s="21"/>
      <c r="K225" s="17"/>
      <c r="L225" s="4">
        <v>0.2</v>
      </c>
      <c r="M225" s="19"/>
      <c r="N225" s="19"/>
      <c r="O225">
        <v>0.77</v>
      </c>
      <c r="P225"/>
      <c r="R225" s="2">
        <v>1.62</v>
      </c>
    </row>
    <row r="226" spans="1:18" x14ac:dyDescent="0.2">
      <c r="A226" t="s">
        <v>11</v>
      </c>
      <c r="B226" s="7" t="s">
        <v>47</v>
      </c>
      <c r="C226" s="21"/>
      <c r="D226" s="21"/>
      <c r="E226" s="4"/>
      <c r="F226" s="21"/>
      <c r="G226" s="4"/>
      <c r="H226" s="21"/>
      <c r="I226" s="4"/>
      <c r="J226" s="21"/>
      <c r="K226" s="17"/>
      <c r="L226" s="4">
        <v>1.6</v>
      </c>
      <c r="M226" s="19"/>
      <c r="N226" s="19"/>
      <c r="O226">
        <v>7.4</v>
      </c>
      <c r="P226"/>
      <c r="R226" s="2">
        <v>0.39</v>
      </c>
    </row>
    <row r="227" spans="1:18" x14ac:dyDescent="0.2">
      <c r="A227" t="s">
        <v>8</v>
      </c>
      <c r="B227" s="7" t="s">
        <v>336</v>
      </c>
      <c r="C227" s="21"/>
      <c r="D227" s="21"/>
      <c r="E227" s="4"/>
      <c r="F227" s="21"/>
      <c r="G227" s="4"/>
      <c r="H227" s="21"/>
      <c r="I227" s="4"/>
      <c r="J227" s="21"/>
      <c r="K227" s="17"/>
      <c r="L227" s="4"/>
      <c r="M227" s="19"/>
      <c r="N227" s="19"/>
      <c r="O227">
        <v>0.01</v>
      </c>
      <c r="P227"/>
      <c r="R227" s="2">
        <v>0.02</v>
      </c>
    </row>
    <row r="228" spans="1:18" x14ac:dyDescent="0.2">
      <c r="A228" t="s">
        <v>201</v>
      </c>
      <c r="B228" s="7" t="s">
        <v>433</v>
      </c>
      <c r="C228" s="21"/>
      <c r="D228" s="21"/>
      <c r="E228" s="4"/>
      <c r="F228" s="21"/>
      <c r="G228" s="4"/>
      <c r="H228" s="21"/>
      <c r="I228" s="4">
        <v>0.02</v>
      </c>
      <c r="J228" s="21"/>
      <c r="K228" s="17"/>
      <c r="L228" s="4">
        <v>0.22</v>
      </c>
      <c r="M228" s="19"/>
      <c r="N228" s="19"/>
      <c r="O228">
        <v>0.01</v>
      </c>
      <c r="P228"/>
      <c r="R228" s="2">
        <v>0.01</v>
      </c>
    </row>
    <row r="229" spans="1:18" x14ac:dyDescent="0.2">
      <c r="A229" t="s">
        <v>9</v>
      </c>
      <c r="B229" s="7" t="s">
        <v>442</v>
      </c>
      <c r="C229" s="21"/>
      <c r="D229" s="21"/>
      <c r="E229" s="4"/>
      <c r="F229" s="21"/>
      <c r="G229" s="4"/>
      <c r="H229" s="21"/>
      <c r="I229" s="4"/>
      <c r="J229" s="21"/>
      <c r="K229" s="17"/>
      <c r="L229" s="4"/>
      <c r="M229" s="19"/>
      <c r="N229" s="19"/>
      <c r="O229">
        <v>0.01</v>
      </c>
      <c r="P229"/>
      <c r="R229" s="2">
        <v>0.03</v>
      </c>
    </row>
    <row r="230" spans="1:18" x14ac:dyDescent="0.2">
      <c r="N230" s="19"/>
      <c r="O230"/>
      <c r="P230"/>
      <c r="Q230" s="19"/>
    </row>
    <row r="231" spans="1:18" x14ac:dyDescent="0.2">
      <c r="N231" s="19"/>
      <c r="O231"/>
      <c r="P231"/>
      <c r="Q231" s="19"/>
    </row>
    <row r="232" spans="1:18" x14ac:dyDescent="0.2">
      <c r="N232" s="19"/>
      <c r="O232"/>
      <c r="P232"/>
      <c r="Q232" s="19"/>
    </row>
    <row r="233" spans="1:18" x14ac:dyDescent="0.2">
      <c r="N233" s="19"/>
      <c r="O233"/>
      <c r="P233"/>
      <c r="Q233" s="19"/>
    </row>
    <row r="234" spans="1:18" x14ac:dyDescent="0.2">
      <c r="N234" s="19"/>
      <c r="O234"/>
      <c r="P234"/>
    </row>
    <row r="235" spans="1:18" x14ac:dyDescent="0.2">
      <c r="N235" s="19"/>
      <c r="O235"/>
      <c r="P235"/>
    </row>
    <row r="236" spans="1:18" x14ac:dyDescent="0.2">
      <c r="N236" s="19"/>
      <c r="O236"/>
      <c r="P236"/>
    </row>
    <row r="237" spans="1:18" x14ac:dyDescent="0.2">
      <c r="N237" s="19"/>
      <c r="O237"/>
      <c r="P237"/>
    </row>
    <row r="238" spans="1:18" x14ac:dyDescent="0.2">
      <c r="N238" s="19"/>
      <c r="O238"/>
      <c r="P238"/>
    </row>
    <row r="239" spans="1:18" x14ac:dyDescent="0.2">
      <c r="N239" s="19"/>
      <c r="O239"/>
      <c r="P239"/>
    </row>
    <row r="240" spans="1:18" x14ac:dyDescent="0.2">
      <c r="N240" s="19"/>
      <c r="O240"/>
      <c r="P240"/>
    </row>
    <row r="241" spans="14:16" x14ac:dyDescent="0.2">
      <c r="N241" s="19"/>
      <c r="O241"/>
      <c r="P241"/>
    </row>
    <row r="242" spans="14:16" x14ac:dyDescent="0.2">
      <c r="N242" s="19"/>
      <c r="O242"/>
      <c r="P242"/>
    </row>
    <row r="243" spans="14:16" x14ac:dyDescent="0.2">
      <c r="N243" s="19"/>
      <c r="O243"/>
      <c r="P243"/>
    </row>
    <row r="244" spans="14:16" x14ac:dyDescent="0.2">
      <c r="N244" s="19"/>
      <c r="O244"/>
    </row>
    <row r="245" spans="14:16" x14ac:dyDescent="0.2">
      <c r="N245" s="19"/>
      <c r="O245"/>
    </row>
    <row r="246" spans="14:16" x14ac:dyDescent="0.2">
      <c r="N246" s="19"/>
      <c r="O246"/>
    </row>
    <row r="247" spans="14:16" x14ac:dyDescent="0.2">
      <c r="N247" s="19"/>
      <c r="O247"/>
    </row>
    <row r="248" spans="14:16" x14ac:dyDescent="0.2">
      <c r="N248" s="19"/>
      <c r="O248"/>
    </row>
    <row r="249" spans="14:16" x14ac:dyDescent="0.2">
      <c r="N249" s="19"/>
      <c r="O249"/>
    </row>
    <row r="250" spans="14:16" x14ac:dyDescent="0.2">
      <c r="N250" s="19"/>
      <c r="O250"/>
    </row>
    <row r="251" spans="14:16" x14ac:dyDescent="0.2">
      <c r="N251" s="19"/>
      <c r="O251"/>
    </row>
    <row r="252" spans="14:16" x14ac:dyDescent="0.2">
      <c r="N252" s="19"/>
      <c r="O252"/>
    </row>
    <row r="253" spans="14:16" x14ac:dyDescent="0.2">
      <c r="N253" s="19"/>
      <c r="O253"/>
    </row>
    <row r="254" spans="14:16" x14ac:dyDescent="0.2">
      <c r="N254" s="19"/>
      <c r="O254"/>
    </row>
    <row r="255" spans="14:16" x14ac:dyDescent="0.2">
      <c r="N255" s="19"/>
      <c r="O255"/>
    </row>
    <row r="256" spans="14:16" x14ac:dyDescent="0.2">
      <c r="N256" s="19"/>
      <c r="O256"/>
    </row>
  </sheetData>
  <sortState ref="A24:AMK159">
    <sortCondition ref="A24:A159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316"/>
  <sheetViews>
    <sheetView zoomScale="85" zoomScaleNormal="85" workbookViewId="0"/>
  </sheetViews>
  <sheetFormatPr defaultColWidth="9" defaultRowHeight="14.25" x14ac:dyDescent="0.2"/>
  <cols>
    <col min="1" max="1" width="21.5" style="14" customWidth="1"/>
    <col min="2" max="2" width="25.25" style="39" customWidth="1"/>
    <col min="3" max="4" width="7.875" style="15" customWidth="1"/>
    <col min="5" max="5" width="7.875" style="2" customWidth="1"/>
    <col min="6" max="6" width="7.875" style="15" customWidth="1"/>
    <col min="7" max="7" width="7.875" style="2" customWidth="1"/>
    <col min="8" max="8" width="7.875" style="15" customWidth="1"/>
    <col min="9" max="9" width="7.875" style="2" customWidth="1"/>
    <col min="10" max="11" width="7.875" style="15" customWidth="1"/>
    <col min="12" max="12" width="7.875" style="2" customWidth="1"/>
    <col min="13" max="14" width="7.875" style="15" customWidth="1"/>
    <col min="15" max="16" width="7.875" style="2" customWidth="1"/>
    <col min="17" max="17" width="7.875" style="15" customWidth="1"/>
    <col min="18" max="19" width="7.875" style="2" customWidth="1"/>
    <col min="20" max="28" width="8" style="2" customWidth="1"/>
    <col min="29" max="1025" width="10.75" customWidth="1"/>
  </cols>
  <sheetData>
    <row r="1" spans="1:28" ht="15" x14ac:dyDescent="0.25">
      <c r="A1" t="s">
        <v>1310</v>
      </c>
      <c r="B1" s="1"/>
    </row>
    <row r="2" spans="1:28" ht="15" x14ac:dyDescent="0.25">
      <c r="A2" s="1" t="s">
        <v>1303</v>
      </c>
      <c r="B2" s="1"/>
    </row>
    <row r="4" spans="1:28" s="1" customFormat="1" ht="15" x14ac:dyDescent="0.25">
      <c r="A4" s="141" t="s">
        <v>98</v>
      </c>
      <c r="B4" s="39"/>
      <c r="C4" s="25">
        <v>2005</v>
      </c>
      <c r="D4" s="25">
        <v>2006</v>
      </c>
      <c r="E4" s="8">
        <v>2007</v>
      </c>
      <c r="F4" s="25">
        <v>2008</v>
      </c>
      <c r="G4" s="8">
        <v>2009</v>
      </c>
      <c r="H4" s="25">
        <v>2010</v>
      </c>
      <c r="I4" s="8">
        <v>2011</v>
      </c>
      <c r="J4" s="25">
        <v>2012</v>
      </c>
      <c r="K4" s="25">
        <v>2013</v>
      </c>
      <c r="L4" s="8">
        <v>2014</v>
      </c>
      <c r="M4" s="25">
        <v>2015</v>
      </c>
      <c r="N4" s="25">
        <v>2016</v>
      </c>
      <c r="O4" s="8">
        <v>2017</v>
      </c>
      <c r="P4" s="8">
        <v>2017</v>
      </c>
      <c r="Q4" s="25">
        <v>2018</v>
      </c>
      <c r="R4" s="8">
        <v>2019</v>
      </c>
      <c r="S4" s="8">
        <v>2019</v>
      </c>
      <c r="T4" s="8"/>
      <c r="U4" s="8"/>
      <c r="V4" s="8"/>
      <c r="W4" s="8"/>
      <c r="X4" s="8"/>
      <c r="Y4" s="8"/>
      <c r="Z4" s="8"/>
      <c r="AA4" s="8"/>
      <c r="AB4" s="8"/>
    </row>
    <row r="5" spans="1:28" s="11" customFormat="1" ht="15" x14ac:dyDescent="0.25">
      <c r="A5" s="142"/>
      <c r="B5" s="143"/>
      <c r="C5" s="41"/>
      <c r="D5" s="41"/>
      <c r="E5" s="12"/>
      <c r="F5" s="20"/>
      <c r="G5" s="12"/>
      <c r="H5" s="20"/>
      <c r="I5" s="12"/>
      <c r="J5" s="20"/>
      <c r="K5" s="20"/>
      <c r="L5" s="12"/>
      <c r="M5" s="144"/>
      <c r="N5" s="18"/>
      <c r="O5" s="33" t="s">
        <v>314</v>
      </c>
      <c r="P5" s="33" t="s">
        <v>814</v>
      </c>
      <c r="Q5" s="18"/>
      <c r="R5" s="9" t="s">
        <v>314</v>
      </c>
      <c r="S5" s="9" t="s">
        <v>814</v>
      </c>
      <c r="T5" s="9"/>
      <c r="U5" s="9"/>
      <c r="V5" s="9"/>
      <c r="W5" s="9"/>
      <c r="X5" s="9"/>
      <c r="Y5" s="9"/>
      <c r="Z5" s="9"/>
      <c r="AA5" s="9"/>
      <c r="AB5" s="9"/>
    </row>
    <row r="6" spans="1:28" s="11" customFormat="1" ht="15" x14ac:dyDescent="0.25">
      <c r="A6" s="142" t="s">
        <v>1385</v>
      </c>
      <c r="B6" s="143"/>
      <c r="C6" s="41"/>
      <c r="D6" s="41"/>
      <c r="E6" s="8">
        <v>20</v>
      </c>
      <c r="F6" s="25"/>
      <c r="G6" s="8">
        <v>14</v>
      </c>
      <c r="H6" s="25"/>
      <c r="I6" s="8">
        <v>19</v>
      </c>
      <c r="J6" s="25"/>
      <c r="K6" s="25"/>
      <c r="L6" s="33">
        <v>19</v>
      </c>
      <c r="M6" s="32"/>
      <c r="N6" s="25"/>
      <c r="O6" s="8">
        <v>21</v>
      </c>
      <c r="P6" s="8">
        <v>21</v>
      </c>
      <c r="Q6" s="19"/>
      <c r="R6" s="8">
        <v>20</v>
      </c>
      <c r="S6" s="8">
        <v>20</v>
      </c>
      <c r="T6" s="9"/>
      <c r="U6" s="9"/>
      <c r="V6" s="9"/>
      <c r="W6" s="9"/>
      <c r="X6" s="9"/>
      <c r="Y6" s="9"/>
      <c r="Z6" s="9"/>
      <c r="AA6" s="9"/>
      <c r="AB6" s="9"/>
    </row>
    <row r="7" spans="1:28" x14ac:dyDescent="0.2">
      <c r="A7" s="14" t="s">
        <v>26</v>
      </c>
      <c r="C7" s="21"/>
      <c r="D7" s="21"/>
      <c r="E7" s="4">
        <v>1.78</v>
      </c>
      <c r="F7" s="21"/>
      <c r="G7" s="4">
        <v>3.59</v>
      </c>
      <c r="H7" s="21"/>
      <c r="I7" s="4">
        <v>12.01</v>
      </c>
      <c r="J7" s="21"/>
      <c r="K7" s="17"/>
      <c r="L7" s="4">
        <v>14.35</v>
      </c>
      <c r="O7" s="4">
        <v>25.81</v>
      </c>
      <c r="P7" s="4"/>
      <c r="R7" s="2">
        <v>8.98</v>
      </c>
    </row>
    <row r="8" spans="1:28" x14ac:dyDescent="0.2">
      <c r="A8" s="14" t="s">
        <v>27</v>
      </c>
      <c r="C8" s="21"/>
      <c r="D8" s="21"/>
      <c r="E8" s="4">
        <v>1</v>
      </c>
      <c r="F8" s="21"/>
      <c r="G8" s="4">
        <v>0</v>
      </c>
      <c r="H8" s="21"/>
      <c r="I8" s="4">
        <v>0</v>
      </c>
      <c r="J8" s="21"/>
      <c r="K8" s="17"/>
      <c r="L8" s="4">
        <v>0.375</v>
      </c>
      <c r="O8" s="4">
        <v>1.1000000000000001</v>
      </c>
      <c r="P8" s="4"/>
      <c r="R8" s="2">
        <v>0.51</v>
      </c>
    </row>
    <row r="9" spans="1:28" x14ac:dyDescent="0.2">
      <c r="A9" s="14" t="s">
        <v>100</v>
      </c>
      <c r="C9" s="21"/>
      <c r="D9" s="21"/>
      <c r="E9" s="4">
        <v>2.66</v>
      </c>
      <c r="F9" s="21"/>
      <c r="G9" s="4">
        <v>0.93</v>
      </c>
      <c r="H9" s="21"/>
      <c r="I9" s="4">
        <v>0.57999999999999996</v>
      </c>
      <c r="J9" s="21"/>
      <c r="K9" s="17"/>
      <c r="L9" s="4">
        <v>2.6</v>
      </c>
      <c r="O9" s="4">
        <v>0</v>
      </c>
      <c r="P9" s="4"/>
      <c r="R9" s="2">
        <v>0.28999999999999998</v>
      </c>
    </row>
    <row r="10" spans="1:28" x14ac:dyDescent="0.2">
      <c r="A10" s="14" t="s">
        <v>17</v>
      </c>
      <c r="C10" s="21"/>
      <c r="D10" s="21"/>
      <c r="E10" s="4">
        <v>5.12</v>
      </c>
      <c r="F10" s="21"/>
      <c r="G10" s="4">
        <v>4.3</v>
      </c>
      <c r="H10" s="21"/>
      <c r="I10" s="4">
        <v>18.899999999999999</v>
      </c>
      <c r="J10" s="21"/>
      <c r="K10" s="17"/>
      <c r="L10" s="4">
        <v>16.850000000000001</v>
      </c>
      <c r="O10" s="4">
        <v>27.2</v>
      </c>
      <c r="P10" s="4">
        <v>50.43</v>
      </c>
      <c r="R10" s="2">
        <v>10.23</v>
      </c>
      <c r="S10" s="2">
        <v>22.26</v>
      </c>
    </row>
    <row r="11" spans="1:28" x14ac:dyDescent="0.2">
      <c r="A11" s="14" t="s">
        <v>101</v>
      </c>
      <c r="C11" s="21"/>
      <c r="D11" s="21"/>
      <c r="E11" s="4">
        <v>11.42</v>
      </c>
      <c r="F11" s="21"/>
      <c r="G11" s="4">
        <v>1.21</v>
      </c>
      <c r="H11" s="21"/>
      <c r="I11" s="4">
        <v>7.01</v>
      </c>
      <c r="J11" s="21"/>
      <c r="K11" s="17"/>
      <c r="L11" s="4">
        <v>6.35</v>
      </c>
      <c r="O11" s="4">
        <v>18.100000000000001</v>
      </c>
      <c r="P11" s="4"/>
      <c r="Q11" s="19"/>
      <c r="R11" s="2">
        <v>13.16</v>
      </c>
    </row>
    <row r="12" spans="1:28" x14ac:dyDescent="0.2">
      <c r="A12" s="14" t="s">
        <v>323</v>
      </c>
      <c r="C12" s="21"/>
      <c r="D12" s="21"/>
      <c r="E12" s="4"/>
      <c r="F12" s="21"/>
      <c r="G12" s="4"/>
      <c r="H12" s="21"/>
      <c r="I12" s="4"/>
      <c r="J12" s="21"/>
      <c r="K12" s="17"/>
      <c r="L12" s="4"/>
      <c r="O12" s="4">
        <v>3.33</v>
      </c>
      <c r="P12" s="4"/>
      <c r="Q12" s="19"/>
      <c r="R12" s="2">
        <v>0</v>
      </c>
    </row>
    <row r="13" spans="1:28" x14ac:dyDescent="0.2">
      <c r="A13" s="14" t="s">
        <v>322</v>
      </c>
      <c r="C13" s="21"/>
      <c r="D13" s="21"/>
      <c r="E13" s="4"/>
      <c r="F13" s="21"/>
      <c r="G13" s="4"/>
      <c r="H13" s="21"/>
      <c r="I13" s="4"/>
      <c r="J13" s="21"/>
      <c r="K13" s="17"/>
      <c r="L13" s="4"/>
      <c r="O13" s="4">
        <v>0.01</v>
      </c>
      <c r="P13" s="4"/>
      <c r="Q13" s="19"/>
      <c r="R13" s="2">
        <v>0.11</v>
      </c>
    </row>
    <row r="14" spans="1:28" x14ac:dyDescent="0.2">
      <c r="C14" s="21"/>
      <c r="D14" s="21"/>
      <c r="E14" s="4"/>
      <c r="F14" s="21"/>
      <c r="G14" s="4"/>
      <c r="H14" s="21"/>
      <c r="I14" s="4"/>
      <c r="J14" s="21"/>
      <c r="K14" s="17"/>
      <c r="L14" s="4"/>
      <c r="Q14" s="19"/>
    </row>
    <row r="15" spans="1:28" s="10" customFormat="1" ht="15" x14ac:dyDescent="0.25">
      <c r="A15" s="141" t="s">
        <v>104</v>
      </c>
      <c r="B15" s="39"/>
      <c r="C15" s="25"/>
      <c r="D15" s="25"/>
      <c r="F15" s="147"/>
      <c r="H15" s="147"/>
      <c r="J15" s="147"/>
      <c r="K15" s="147"/>
      <c r="M15" s="147"/>
      <c r="N15" s="147"/>
      <c r="Q15" s="147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s="10" customFormat="1" ht="15" x14ac:dyDescent="0.25">
      <c r="A16" s="141" t="s">
        <v>1133</v>
      </c>
      <c r="B16" s="39"/>
      <c r="C16" s="25"/>
      <c r="D16" s="25"/>
      <c r="E16" s="8">
        <v>12</v>
      </c>
      <c r="F16" s="25"/>
      <c r="G16" s="8">
        <v>7</v>
      </c>
      <c r="H16" s="25"/>
      <c r="I16" s="8">
        <v>13</v>
      </c>
      <c r="J16" s="25"/>
      <c r="K16" s="25"/>
      <c r="L16" s="33">
        <v>16</v>
      </c>
      <c r="M16" s="32"/>
      <c r="N16" s="25"/>
      <c r="O16" s="8">
        <v>17</v>
      </c>
      <c r="P16" s="8"/>
      <c r="Q16" s="19"/>
      <c r="R16" s="8">
        <v>20</v>
      </c>
      <c r="S16" s="8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x14ac:dyDescent="0.2">
      <c r="A17" s="14" t="s">
        <v>106</v>
      </c>
      <c r="B17" s="39" t="s">
        <v>438</v>
      </c>
      <c r="C17" s="17"/>
      <c r="D17" s="17"/>
      <c r="F17" s="17"/>
      <c r="H17" s="17"/>
      <c r="I17" s="2">
        <v>4</v>
      </c>
      <c r="J17" s="17"/>
      <c r="K17" s="17"/>
      <c r="L17" s="2">
        <v>4</v>
      </c>
      <c r="M17" s="19"/>
      <c r="N17" s="19"/>
      <c r="O17" s="2">
        <v>1</v>
      </c>
      <c r="Q17" s="19"/>
    </row>
    <row r="18" spans="1:28" x14ac:dyDescent="0.2">
      <c r="A18" s="14" t="s">
        <v>36</v>
      </c>
      <c r="B18" s="39" t="s">
        <v>37</v>
      </c>
      <c r="C18" s="17"/>
      <c r="D18" s="17"/>
      <c r="F18" s="17"/>
      <c r="H18" s="17"/>
      <c r="I18" s="2">
        <v>2</v>
      </c>
      <c r="J18" s="17"/>
      <c r="K18" s="17"/>
      <c r="L18" s="2">
        <v>5</v>
      </c>
      <c r="M18" s="19"/>
      <c r="N18" s="19"/>
      <c r="Q18" s="19"/>
    </row>
    <row r="19" spans="1:28" x14ac:dyDescent="0.2">
      <c r="A19" s="140" t="s">
        <v>1125</v>
      </c>
      <c r="B19" s="143"/>
      <c r="C19" s="17"/>
      <c r="D19" s="17"/>
      <c r="E19" s="9">
        <v>10</v>
      </c>
      <c r="F19" s="17"/>
      <c r="G19" s="9">
        <v>13</v>
      </c>
      <c r="H19" s="17"/>
      <c r="I19" s="9">
        <v>6</v>
      </c>
      <c r="J19" s="17"/>
      <c r="K19" s="17"/>
      <c r="L19" s="2">
        <v>5</v>
      </c>
      <c r="M19" s="19"/>
      <c r="N19" s="19"/>
      <c r="O19" s="2">
        <v>20</v>
      </c>
      <c r="P19" s="2">
        <v>11</v>
      </c>
      <c r="Q19" s="19"/>
      <c r="R19" s="2">
        <v>15</v>
      </c>
      <c r="S19" s="2">
        <v>2</v>
      </c>
    </row>
    <row r="20" spans="1:28" x14ac:dyDescent="0.2">
      <c r="A20" s="14" t="s">
        <v>214</v>
      </c>
      <c r="B20" s="39" t="s">
        <v>495</v>
      </c>
      <c r="R20" s="2">
        <v>5</v>
      </c>
    </row>
    <row r="21" spans="1:28" x14ac:dyDescent="0.2">
      <c r="A21" s="14" t="s">
        <v>16</v>
      </c>
      <c r="B21" s="39" t="s">
        <v>326</v>
      </c>
      <c r="C21" s="17"/>
      <c r="D21" s="17"/>
      <c r="F21" s="17"/>
      <c r="H21" s="17"/>
      <c r="I21" s="2">
        <v>1</v>
      </c>
      <c r="J21" s="17"/>
      <c r="K21" s="17"/>
      <c r="M21" s="19"/>
      <c r="N21" s="19"/>
      <c r="Q21" s="19"/>
    </row>
    <row r="22" spans="1:28" x14ac:dyDescent="0.2">
      <c r="A22" s="14" t="s">
        <v>1131</v>
      </c>
      <c r="B22" s="39" t="s">
        <v>1132</v>
      </c>
      <c r="C22" s="17"/>
      <c r="D22" s="17"/>
      <c r="F22" s="17"/>
      <c r="H22" s="17"/>
      <c r="J22" s="17"/>
      <c r="K22" s="17"/>
      <c r="M22" s="19"/>
      <c r="N22" s="19"/>
      <c r="Q22" s="19"/>
      <c r="R22" s="2">
        <v>1</v>
      </c>
    </row>
    <row r="23" spans="1:28" x14ac:dyDescent="0.2">
      <c r="A23" s="14" t="s">
        <v>1370</v>
      </c>
      <c r="B23" s="39" t="s">
        <v>885</v>
      </c>
      <c r="C23" s="17"/>
      <c r="D23" s="17"/>
      <c r="F23" s="17"/>
      <c r="H23" s="17"/>
      <c r="J23" s="17"/>
      <c r="K23" s="17"/>
      <c r="M23" s="19"/>
      <c r="N23" s="19"/>
      <c r="Q23" s="19"/>
      <c r="R23" s="2">
        <v>1</v>
      </c>
    </row>
    <row r="24" spans="1:28" x14ac:dyDescent="0.2">
      <c r="C24" s="17"/>
      <c r="D24" s="17"/>
      <c r="F24" s="17"/>
      <c r="H24" s="17"/>
      <c r="J24" s="17"/>
      <c r="K24" s="17"/>
      <c r="M24" s="19"/>
      <c r="N24" s="19"/>
      <c r="Q24" s="19"/>
    </row>
    <row r="25" spans="1:28" x14ac:dyDescent="0.2">
      <c r="A25" s="14" t="s">
        <v>15</v>
      </c>
      <c r="B25" s="39" t="s">
        <v>440</v>
      </c>
      <c r="C25" s="17"/>
      <c r="D25" s="17"/>
      <c r="F25" s="17"/>
      <c r="G25" s="2">
        <v>2</v>
      </c>
      <c r="H25" s="17"/>
      <c r="I25" s="2">
        <v>1</v>
      </c>
      <c r="J25" s="17"/>
      <c r="K25" s="17"/>
      <c r="L25" s="2">
        <v>1</v>
      </c>
      <c r="M25" s="19"/>
      <c r="N25" s="19"/>
      <c r="O25" s="2">
        <v>1</v>
      </c>
      <c r="Q25" s="19"/>
    </row>
    <row r="26" spans="1:28" x14ac:dyDescent="0.2">
      <c r="A26" s="14" t="s">
        <v>477</v>
      </c>
      <c r="B26" s="39" t="s">
        <v>533</v>
      </c>
      <c r="C26" s="17"/>
      <c r="D26" s="17"/>
      <c r="F26" s="17"/>
      <c r="H26" s="17"/>
      <c r="J26" s="17"/>
      <c r="K26" s="17"/>
      <c r="M26" s="19"/>
      <c r="N26" s="19"/>
      <c r="P26" s="2">
        <v>12</v>
      </c>
      <c r="Q26" s="19"/>
      <c r="S26" s="2">
        <v>17</v>
      </c>
    </row>
    <row r="27" spans="1:28" s="11" customFormat="1" x14ac:dyDescent="0.2">
      <c r="A27" s="14" t="s">
        <v>155</v>
      </c>
      <c r="B27" s="39" t="s">
        <v>892</v>
      </c>
      <c r="C27" s="17"/>
      <c r="D27" s="17"/>
      <c r="E27" s="2"/>
      <c r="F27" s="17"/>
      <c r="G27" s="2"/>
      <c r="H27" s="17"/>
      <c r="I27" s="2">
        <v>1</v>
      </c>
      <c r="J27" s="17"/>
      <c r="K27" s="17"/>
      <c r="L27" s="2">
        <v>8</v>
      </c>
      <c r="M27" s="19"/>
      <c r="N27" s="19"/>
      <c r="O27" s="2"/>
      <c r="P27" s="2">
        <v>11</v>
      </c>
      <c r="Q27" s="19"/>
      <c r="R27" s="2"/>
      <c r="S27" s="2">
        <v>13</v>
      </c>
      <c r="T27" s="2"/>
      <c r="U27" s="2"/>
      <c r="V27" s="2"/>
      <c r="W27" s="2"/>
      <c r="X27" s="2"/>
      <c r="Y27" s="2"/>
      <c r="Z27" s="2"/>
      <c r="AA27" s="2"/>
      <c r="AB27" s="2"/>
    </row>
    <row r="28" spans="1:28" x14ac:dyDescent="0.2">
      <c r="A28" s="14" t="s">
        <v>247</v>
      </c>
      <c r="B28" s="39" t="s">
        <v>534</v>
      </c>
      <c r="C28" s="17"/>
      <c r="D28" s="17"/>
      <c r="F28" s="17"/>
      <c r="H28" s="17"/>
      <c r="J28" s="17"/>
      <c r="K28" s="17"/>
      <c r="L28" s="2">
        <v>7</v>
      </c>
      <c r="M28" s="19"/>
      <c r="N28" s="19"/>
      <c r="P28" s="2">
        <v>5</v>
      </c>
      <c r="S28" s="2">
        <v>8</v>
      </c>
    </row>
    <row r="29" spans="1:28" s="11" customFormat="1" x14ac:dyDescent="0.2">
      <c r="A29" s="14" t="s">
        <v>551</v>
      </c>
      <c r="B29" s="39" t="s">
        <v>656</v>
      </c>
      <c r="C29" s="17"/>
      <c r="D29" s="17"/>
      <c r="E29" s="2"/>
      <c r="F29" s="17"/>
      <c r="G29" s="2"/>
      <c r="H29" s="17"/>
      <c r="I29" s="2"/>
      <c r="J29" s="17"/>
      <c r="K29" s="17"/>
      <c r="L29" s="2"/>
      <c r="M29" s="19"/>
      <c r="N29" s="19"/>
      <c r="O29" s="2"/>
      <c r="P29" s="2">
        <v>1</v>
      </c>
      <c r="Q29" s="15"/>
      <c r="R29" s="2"/>
      <c r="S29" s="2">
        <v>3</v>
      </c>
      <c r="T29" s="2"/>
      <c r="U29" s="2"/>
      <c r="V29" s="2"/>
      <c r="W29" s="2"/>
      <c r="X29" s="2"/>
      <c r="Y29" s="2"/>
      <c r="Z29" s="2"/>
      <c r="AA29" s="2"/>
      <c r="AB29" s="2"/>
    </row>
    <row r="30" spans="1:28" x14ac:dyDescent="0.2">
      <c r="A30" s="14" t="s">
        <v>292</v>
      </c>
      <c r="B30" s="39" t="s">
        <v>342</v>
      </c>
      <c r="C30" s="17"/>
      <c r="D30" s="17"/>
      <c r="F30" s="17"/>
      <c r="H30" s="17"/>
      <c r="J30" s="17"/>
      <c r="K30" s="17"/>
      <c r="L30" s="2">
        <v>1</v>
      </c>
      <c r="M30" s="19"/>
      <c r="N30" s="19"/>
      <c r="P30" s="2">
        <v>4</v>
      </c>
    </row>
    <row r="31" spans="1:28" x14ac:dyDescent="0.2">
      <c r="A31" s="14" t="s">
        <v>248</v>
      </c>
      <c r="B31" s="39" t="s">
        <v>478</v>
      </c>
      <c r="C31" s="17"/>
      <c r="D31" s="17"/>
      <c r="F31" s="17"/>
      <c r="H31" s="17"/>
      <c r="J31" s="17"/>
      <c r="K31" s="17"/>
      <c r="M31" s="19"/>
      <c r="N31" s="19"/>
      <c r="P31" s="2">
        <v>2</v>
      </c>
      <c r="S31" s="2">
        <v>1</v>
      </c>
    </row>
    <row r="32" spans="1:28" x14ac:dyDescent="0.2">
      <c r="A32" s="14" t="s">
        <v>249</v>
      </c>
      <c r="B32" s="39" t="s">
        <v>630</v>
      </c>
      <c r="C32" s="17"/>
      <c r="D32" s="17"/>
      <c r="F32" s="17"/>
      <c r="H32" s="17"/>
      <c r="J32" s="17"/>
      <c r="K32" s="17"/>
      <c r="L32" s="2">
        <v>2</v>
      </c>
      <c r="M32" s="19"/>
      <c r="N32" s="19"/>
      <c r="P32" s="2">
        <v>4</v>
      </c>
      <c r="S32" s="2">
        <v>3</v>
      </c>
    </row>
    <row r="33" spans="1:28" x14ac:dyDescent="0.2">
      <c r="A33" s="14" t="s">
        <v>287</v>
      </c>
      <c r="B33" s="39" t="s">
        <v>453</v>
      </c>
      <c r="C33" s="17"/>
      <c r="D33" s="17"/>
      <c r="F33" s="17"/>
      <c r="H33" s="17"/>
      <c r="J33" s="17"/>
      <c r="K33" s="17"/>
      <c r="L33" s="2">
        <v>2</v>
      </c>
      <c r="M33" s="19"/>
      <c r="N33" s="19"/>
      <c r="P33" s="2">
        <v>7</v>
      </c>
    </row>
    <row r="34" spans="1:28" x14ac:dyDescent="0.2">
      <c r="A34" s="14" t="s">
        <v>552</v>
      </c>
      <c r="B34" s="39" t="s">
        <v>632</v>
      </c>
      <c r="C34" s="17"/>
      <c r="D34" s="17"/>
      <c r="F34" s="17"/>
      <c r="H34" s="17"/>
      <c r="J34" s="17"/>
      <c r="K34" s="17"/>
      <c r="M34" s="19"/>
      <c r="N34" s="19"/>
      <c r="P34" s="2">
        <v>2</v>
      </c>
    </row>
    <row r="35" spans="1:28" x14ac:dyDescent="0.2">
      <c r="A35" s="14" t="s">
        <v>479</v>
      </c>
      <c r="B35" s="39" t="s">
        <v>480</v>
      </c>
      <c r="C35" s="17"/>
      <c r="D35" s="17"/>
      <c r="F35" s="17"/>
      <c r="H35" s="17"/>
      <c r="J35" s="17"/>
      <c r="K35" s="17"/>
      <c r="M35" s="19"/>
      <c r="N35" s="19"/>
      <c r="P35" s="2">
        <v>2</v>
      </c>
      <c r="S35" s="2">
        <v>2</v>
      </c>
    </row>
    <row r="36" spans="1:28" x14ac:dyDescent="0.2">
      <c r="A36" s="14" t="s">
        <v>173</v>
      </c>
      <c r="B36" s="39" t="s">
        <v>343</v>
      </c>
      <c r="C36" s="17"/>
      <c r="D36" s="17"/>
      <c r="F36" s="17"/>
      <c r="H36" s="17"/>
      <c r="J36" s="17"/>
      <c r="K36" s="17"/>
      <c r="L36" s="2">
        <v>5</v>
      </c>
      <c r="M36" s="19"/>
      <c r="N36" s="19"/>
      <c r="P36" s="2">
        <v>5</v>
      </c>
      <c r="S36" s="2">
        <v>5</v>
      </c>
    </row>
    <row r="37" spans="1:28" x14ac:dyDescent="0.2">
      <c r="A37" s="14" t="s">
        <v>264</v>
      </c>
      <c r="B37" s="39" t="s">
        <v>1103</v>
      </c>
      <c r="C37" s="17"/>
      <c r="D37" s="17"/>
      <c r="F37" s="17"/>
      <c r="H37" s="17"/>
      <c r="J37" s="17"/>
      <c r="K37" s="17"/>
      <c r="M37" s="19"/>
      <c r="N37" s="19"/>
      <c r="P37" s="2">
        <v>1</v>
      </c>
      <c r="S37" s="2">
        <v>1</v>
      </c>
    </row>
    <row r="38" spans="1:28" x14ac:dyDescent="0.2">
      <c r="A38" s="14" t="s">
        <v>269</v>
      </c>
      <c r="B38" s="39" t="s">
        <v>452</v>
      </c>
      <c r="C38" s="17"/>
      <c r="D38" s="17"/>
      <c r="F38" s="17"/>
      <c r="H38" s="17"/>
      <c r="I38" s="2">
        <v>1</v>
      </c>
      <c r="J38" s="17"/>
      <c r="K38" s="17"/>
      <c r="L38" s="2">
        <v>2</v>
      </c>
      <c r="M38" s="19"/>
      <c r="N38" s="19"/>
      <c r="P38" s="2">
        <v>1</v>
      </c>
      <c r="Q38" s="19"/>
      <c r="R38" s="2">
        <v>1</v>
      </c>
      <c r="S38" s="2">
        <v>9</v>
      </c>
    </row>
    <row r="39" spans="1:28" x14ac:dyDescent="0.2">
      <c r="A39" s="14" t="s">
        <v>539</v>
      </c>
      <c r="B39" s="39" t="s">
        <v>550</v>
      </c>
      <c r="C39" s="17"/>
      <c r="D39" s="17"/>
      <c r="F39" s="17"/>
      <c r="H39" s="17"/>
      <c r="J39" s="17"/>
      <c r="K39" s="17"/>
      <c r="M39" s="19"/>
      <c r="N39" s="19"/>
      <c r="P39" s="2">
        <v>7</v>
      </c>
      <c r="Q39" s="19"/>
      <c r="S39" s="2">
        <v>4</v>
      </c>
    </row>
    <row r="40" spans="1:28" x14ac:dyDescent="0.2">
      <c r="A40" s="14" t="s">
        <v>686</v>
      </c>
      <c r="B40" s="39" t="s">
        <v>1013</v>
      </c>
      <c r="C40" s="17"/>
      <c r="D40" s="17"/>
      <c r="F40" s="17"/>
      <c r="H40" s="17"/>
      <c r="J40" s="17"/>
      <c r="K40" s="17"/>
      <c r="M40" s="19"/>
      <c r="N40" s="19"/>
      <c r="Q40" s="19"/>
      <c r="S40" s="2">
        <v>2</v>
      </c>
    </row>
    <row r="41" spans="1:28" x14ac:dyDescent="0.2">
      <c r="A41" s="14" t="s">
        <v>278</v>
      </c>
      <c r="B41" s="39" t="s">
        <v>949</v>
      </c>
      <c r="C41" s="17"/>
      <c r="D41" s="17"/>
      <c r="F41" s="17"/>
      <c r="H41" s="17"/>
      <c r="J41" s="17"/>
      <c r="K41" s="17"/>
      <c r="M41" s="19"/>
      <c r="N41" s="19"/>
      <c r="O41" s="2">
        <v>2</v>
      </c>
      <c r="P41" s="2">
        <v>1</v>
      </c>
      <c r="Q41" s="19"/>
      <c r="R41" s="2">
        <v>2</v>
      </c>
      <c r="S41" s="2">
        <v>1</v>
      </c>
    </row>
    <row r="42" spans="1:28" x14ac:dyDescent="0.2">
      <c r="A42" s="14" t="s">
        <v>553</v>
      </c>
      <c r="B42" s="39" t="s">
        <v>628</v>
      </c>
      <c r="C42" s="17"/>
      <c r="D42" s="17"/>
      <c r="F42" s="17"/>
      <c r="H42" s="17"/>
      <c r="J42" s="17"/>
      <c r="K42" s="17"/>
      <c r="M42" s="19"/>
      <c r="N42" s="19"/>
      <c r="Q42" s="19"/>
      <c r="S42" s="2">
        <v>2</v>
      </c>
    </row>
    <row r="43" spans="1:28" x14ac:dyDescent="0.2">
      <c r="A43" s="14" t="s">
        <v>825</v>
      </c>
      <c r="B43" s="39" t="s">
        <v>907</v>
      </c>
      <c r="C43" s="17"/>
      <c r="D43" s="17"/>
      <c r="F43" s="17"/>
      <c r="H43" s="17"/>
      <c r="J43" s="17"/>
      <c r="K43" s="17"/>
      <c r="M43" s="19"/>
      <c r="N43" s="19"/>
      <c r="P43" s="2">
        <v>8</v>
      </c>
      <c r="Q43" s="19"/>
      <c r="S43" s="2">
        <v>3</v>
      </c>
    </row>
    <row r="44" spans="1:28" x14ac:dyDescent="0.2">
      <c r="A44" s="14" t="s">
        <v>5</v>
      </c>
      <c r="B44" s="39" t="s">
        <v>81</v>
      </c>
      <c r="C44" s="17"/>
      <c r="D44" s="17"/>
      <c r="E44" s="2">
        <v>1</v>
      </c>
      <c r="F44" s="17"/>
      <c r="H44" s="17"/>
      <c r="I44" s="2">
        <v>1</v>
      </c>
      <c r="J44" s="17"/>
      <c r="K44" s="41"/>
      <c r="L44" s="2">
        <v>1</v>
      </c>
      <c r="M44" s="19"/>
      <c r="N44" s="19"/>
      <c r="O44" s="2">
        <v>1</v>
      </c>
      <c r="Q44" s="19"/>
      <c r="R44" s="2">
        <v>1</v>
      </c>
      <c r="T44" s="9"/>
      <c r="U44" s="9"/>
      <c r="V44" s="9"/>
      <c r="W44" s="9"/>
      <c r="X44" s="9"/>
      <c r="Y44" s="9"/>
      <c r="Z44" s="9"/>
      <c r="AA44" s="9"/>
      <c r="AB44" s="9"/>
    </row>
    <row r="45" spans="1:28" x14ac:dyDescent="0.2">
      <c r="A45" s="14" t="s">
        <v>288</v>
      </c>
      <c r="B45" s="39" t="s">
        <v>340</v>
      </c>
      <c r="C45" s="17"/>
      <c r="D45" s="17"/>
      <c r="E45" s="2">
        <v>1</v>
      </c>
      <c r="F45" s="17"/>
      <c r="H45" s="17"/>
      <c r="I45" s="2">
        <v>1</v>
      </c>
      <c r="J45" s="17"/>
      <c r="K45" s="17"/>
      <c r="L45" s="2">
        <v>1</v>
      </c>
      <c r="M45" s="19"/>
      <c r="N45" s="19"/>
      <c r="P45" s="2">
        <v>1</v>
      </c>
      <c r="Q45" s="19"/>
      <c r="S45" s="2">
        <v>2</v>
      </c>
    </row>
    <row r="46" spans="1:28" x14ac:dyDescent="0.2">
      <c r="A46" s="14" t="s">
        <v>301</v>
      </c>
      <c r="B46" s="39" t="s">
        <v>451</v>
      </c>
      <c r="C46" s="17"/>
      <c r="D46" s="17"/>
      <c r="F46" s="17"/>
      <c r="H46" s="17"/>
      <c r="J46" s="17"/>
      <c r="K46" s="17"/>
      <c r="L46" s="2">
        <v>1</v>
      </c>
      <c r="M46" s="19"/>
      <c r="N46" s="19"/>
      <c r="Q46" s="19"/>
    </row>
    <row r="47" spans="1:28" x14ac:dyDescent="0.2">
      <c r="A47" s="14" t="s">
        <v>1033</v>
      </c>
      <c r="B47" s="39" t="s">
        <v>1042</v>
      </c>
      <c r="C47" s="17"/>
      <c r="D47" s="17"/>
      <c r="F47" s="17"/>
      <c r="H47" s="17"/>
      <c r="J47" s="17"/>
      <c r="K47" s="17"/>
      <c r="M47" s="19"/>
      <c r="N47" s="19"/>
      <c r="Q47" s="19"/>
      <c r="S47" s="2">
        <v>2</v>
      </c>
    </row>
    <row r="48" spans="1:28" x14ac:dyDescent="0.2">
      <c r="A48" s="14" t="s">
        <v>54</v>
      </c>
      <c r="B48" s="39" t="s">
        <v>870</v>
      </c>
      <c r="C48" s="17"/>
      <c r="D48" s="17"/>
      <c r="F48" s="17"/>
      <c r="H48" s="17"/>
      <c r="J48" s="17"/>
      <c r="K48" s="41"/>
      <c r="L48" s="2">
        <v>2</v>
      </c>
      <c r="M48" s="19"/>
      <c r="N48" s="19"/>
      <c r="O48" s="2">
        <v>1</v>
      </c>
      <c r="P48" s="2">
        <v>1</v>
      </c>
      <c r="R48" s="2">
        <v>1</v>
      </c>
      <c r="T48" s="9"/>
      <c r="U48" s="9"/>
      <c r="V48" s="9"/>
      <c r="W48" s="9"/>
      <c r="X48" s="9"/>
      <c r="Y48" s="9"/>
      <c r="Z48" s="9"/>
      <c r="AA48" s="9"/>
      <c r="AB48" s="9"/>
    </row>
    <row r="49" spans="1:19" x14ac:dyDescent="0.2">
      <c r="A49" s="14" t="s">
        <v>293</v>
      </c>
      <c r="B49" s="39" t="s">
        <v>356</v>
      </c>
      <c r="C49" s="17"/>
      <c r="D49" s="17"/>
      <c r="F49" s="17"/>
      <c r="H49" s="17"/>
      <c r="J49" s="17"/>
      <c r="K49" s="17"/>
      <c r="L49" s="2">
        <v>6</v>
      </c>
      <c r="M49" s="19"/>
      <c r="N49" s="19"/>
      <c r="P49" s="2">
        <v>6</v>
      </c>
      <c r="Q49" s="19"/>
      <c r="S49" s="2">
        <v>7</v>
      </c>
    </row>
    <row r="50" spans="1:19" x14ac:dyDescent="0.2">
      <c r="A50" s="14" t="s">
        <v>555</v>
      </c>
      <c r="B50" s="39" t="s">
        <v>629</v>
      </c>
      <c r="C50" s="17"/>
      <c r="D50" s="17"/>
      <c r="F50" s="17"/>
      <c r="H50" s="17"/>
      <c r="J50" s="17"/>
      <c r="K50" s="17"/>
      <c r="M50" s="19"/>
      <c r="N50" s="19"/>
      <c r="P50" s="2">
        <v>1</v>
      </c>
      <c r="Q50" s="19"/>
      <c r="S50" s="2">
        <v>2</v>
      </c>
    </row>
    <row r="51" spans="1:19" x14ac:dyDescent="0.2">
      <c r="A51" s="14" t="s">
        <v>687</v>
      </c>
      <c r="B51" s="39" t="s">
        <v>705</v>
      </c>
      <c r="S51" s="2">
        <v>1</v>
      </c>
    </row>
    <row r="52" spans="1:19" x14ac:dyDescent="0.2">
      <c r="A52" s="14" t="s">
        <v>1179</v>
      </c>
      <c r="B52" s="39" t="s">
        <v>905</v>
      </c>
      <c r="S52" s="2">
        <v>1</v>
      </c>
    </row>
    <row r="53" spans="1:19" x14ac:dyDescent="0.2">
      <c r="A53" s="14" t="s">
        <v>1012</v>
      </c>
      <c r="B53" s="39" t="s">
        <v>527</v>
      </c>
      <c r="C53" s="17"/>
      <c r="D53" s="17"/>
      <c r="F53" s="17"/>
      <c r="H53" s="17"/>
      <c r="J53" s="17"/>
      <c r="K53" s="17"/>
      <c r="M53" s="19"/>
      <c r="N53" s="19"/>
      <c r="P53" s="2">
        <v>1</v>
      </c>
      <c r="Q53" s="19"/>
    </row>
    <row r="54" spans="1:19" x14ac:dyDescent="0.2">
      <c r="A54" s="14" t="s">
        <v>270</v>
      </c>
      <c r="B54" s="39" t="s">
        <v>355</v>
      </c>
      <c r="C54" s="17"/>
      <c r="D54" s="17"/>
      <c r="F54" s="17"/>
      <c r="H54" s="17"/>
      <c r="J54" s="17"/>
      <c r="K54" s="17"/>
      <c r="L54" s="2">
        <v>14</v>
      </c>
      <c r="M54" s="19"/>
      <c r="N54" s="19"/>
      <c r="P54" s="2">
        <v>13</v>
      </c>
      <c r="Q54" s="19"/>
      <c r="S54" s="2">
        <v>16</v>
      </c>
    </row>
    <row r="55" spans="1:19" x14ac:dyDescent="0.2">
      <c r="A55" s="14" t="s">
        <v>302</v>
      </c>
      <c r="B55" s="39" t="s">
        <v>723</v>
      </c>
      <c r="C55" s="17"/>
      <c r="D55" s="17"/>
      <c r="F55" s="17"/>
      <c r="H55" s="17"/>
      <c r="J55" s="17"/>
      <c r="K55" s="17"/>
      <c r="L55" s="2">
        <v>1</v>
      </c>
      <c r="M55" s="19"/>
      <c r="N55" s="19"/>
      <c r="Q55" s="19"/>
    </row>
    <row r="56" spans="1:19" x14ac:dyDescent="0.2">
      <c r="A56" s="14" t="s">
        <v>6</v>
      </c>
      <c r="B56" s="39" t="s">
        <v>441</v>
      </c>
      <c r="C56" s="17"/>
      <c r="D56" s="17"/>
      <c r="E56" s="2">
        <v>1</v>
      </c>
      <c r="F56" s="17"/>
      <c r="H56" s="17"/>
      <c r="J56" s="17"/>
      <c r="K56" s="17"/>
      <c r="L56" s="2">
        <v>1</v>
      </c>
      <c r="M56" s="19"/>
      <c r="N56" s="19"/>
      <c r="Q56" s="19"/>
      <c r="R56" s="2">
        <v>1</v>
      </c>
    </row>
    <row r="57" spans="1:19" x14ac:dyDescent="0.2">
      <c r="A57" s="14" t="s">
        <v>556</v>
      </c>
      <c r="B57" s="39" t="s">
        <v>626</v>
      </c>
      <c r="C57" s="17"/>
      <c r="D57" s="17"/>
      <c r="F57" s="17"/>
      <c r="H57" s="17"/>
      <c r="J57" s="17"/>
      <c r="K57" s="17"/>
      <c r="M57" s="19"/>
      <c r="N57" s="19"/>
      <c r="P57" s="2">
        <v>2</v>
      </c>
      <c r="Q57" s="19"/>
    </row>
    <row r="58" spans="1:19" x14ac:dyDescent="0.2">
      <c r="A58" s="14" t="s">
        <v>244</v>
      </c>
      <c r="B58" s="39" t="s">
        <v>354</v>
      </c>
      <c r="C58" s="17"/>
      <c r="D58" s="17"/>
      <c r="E58" s="2">
        <v>2</v>
      </c>
      <c r="F58" s="17"/>
      <c r="H58" s="17"/>
      <c r="I58" s="2">
        <v>1</v>
      </c>
      <c r="J58" s="17"/>
      <c r="K58" s="17"/>
      <c r="L58" s="2">
        <v>8</v>
      </c>
      <c r="M58" s="19"/>
      <c r="N58" s="19"/>
      <c r="P58" s="2">
        <v>6</v>
      </c>
      <c r="S58" s="2">
        <v>7</v>
      </c>
    </row>
    <row r="59" spans="1:19" x14ac:dyDescent="0.2">
      <c r="A59" s="14" t="s">
        <v>20</v>
      </c>
      <c r="B59" s="39" t="s">
        <v>973</v>
      </c>
      <c r="C59" s="17"/>
      <c r="D59" s="17"/>
      <c r="E59" s="2">
        <v>2</v>
      </c>
      <c r="F59" s="17"/>
      <c r="G59" s="2">
        <v>2</v>
      </c>
      <c r="H59" s="17"/>
      <c r="I59" s="2">
        <v>1</v>
      </c>
      <c r="J59" s="17"/>
      <c r="K59" s="17"/>
      <c r="L59" s="2">
        <v>1</v>
      </c>
      <c r="M59" s="19"/>
      <c r="N59" s="19"/>
      <c r="O59" s="2">
        <v>3</v>
      </c>
      <c r="Q59" s="19"/>
      <c r="R59" s="2">
        <v>2</v>
      </c>
    </row>
    <row r="60" spans="1:19" x14ac:dyDescent="0.2">
      <c r="A60" s="14" t="s">
        <v>176</v>
      </c>
      <c r="B60" s="39" t="s">
        <v>353</v>
      </c>
      <c r="C60" s="17"/>
      <c r="D60" s="17"/>
      <c r="F60" s="17"/>
      <c r="H60" s="17"/>
      <c r="J60" s="17"/>
      <c r="K60" s="17"/>
      <c r="M60" s="19"/>
      <c r="N60" s="19"/>
      <c r="P60" s="2">
        <v>2</v>
      </c>
      <c r="S60" s="2">
        <v>2</v>
      </c>
    </row>
    <row r="61" spans="1:19" x14ac:dyDescent="0.2">
      <c r="A61" s="14" t="s">
        <v>406</v>
      </c>
      <c r="B61" s="39" t="s">
        <v>418</v>
      </c>
      <c r="C61" s="17"/>
      <c r="D61" s="17"/>
      <c r="F61" s="17"/>
      <c r="H61" s="17"/>
      <c r="J61" s="17"/>
      <c r="K61" s="17"/>
      <c r="M61" s="19"/>
      <c r="N61" s="19"/>
      <c r="P61" s="2">
        <v>2</v>
      </c>
    </row>
    <row r="62" spans="1:19" x14ac:dyDescent="0.2">
      <c r="A62" s="14" t="s">
        <v>1035</v>
      </c>
      <c r="B62" s="39" t="s">
        <v>1044</v>
      </c>
      <c r="C62" s="17"/>
      <c r="D62" s="17"/>
      <c r="F62" s="17"/>
      <c r="H62" s="17"/>
      <c r="J62" s="17"/>
      <c r="K62" s="17"/>
      <c r="M62" s="19"/>
      <c r="N62" s="19"/>
      <c r="P62" s="2">
        <v>1</v>
      </c>
    </row>
    <row r="63" spans="1:19" x14ac:dyDescent="0.2">
      <c r="A63" s="14" t="s">
        <v>1062</v>
      </c>
      <c r="B63" s="39" t="s">
        <v>1102</v>
      </c>
      <c r="C63" s="17"/>
      <c r="D63" s="17"/>
      <c r="F63" s="17"/>
      <c r="H63" s="17"/>
      <c r="J63" s="17"/>
      <c r="K63" s="17"/>
      <c r="M63" s="19"/>
      <c r="N63" s="19"/>
      <c r="P63" s="2">
        <v>1</v>
      </c>
    </row>
    <row r="64" spans="1:19" x14ac:dyDescent="0.2">
      <c r="A64" s="14" t="s">
        <v>407</v>
      </c>
      <c r="B64" s="39" t="s">
        <v>419</v>
      </c>
      <c r="S64" s="2">
        <v>1</v>
      </c>
    </row>
    <row r="65" spans="1:19" x14ac:dyDescent="0.2">
      <c r="A65" s="14" t="s">
        <v>483</v>
      </c>
      <c r="B65" s="39" t="s">
        <v>521</v>
      </c>
      <c r="C65" s="17"/>
      <c r="D65" s="17"/>
      <c r="F65" s="17"/>
      <c r="H65" s="17"/>
      <c r="J65" s="17"/>
      <c r="K65" s="17"/>
      <c r="M65" s="19"/>
      <c r="N65" s="19"/>
      <c r="P65" s="2">
        <v>2</v>
      </c>
      <c r="S65" s="2">
        <v>1</v>
      </c>
    </row>
    <row r="66" spans="1:19" x14ac:dyDescent="0.2">
      <c r="A66" s="14" t="s">
        <v>560</v>
      </c>
      <c r="B66" s="39" t="s">
        <v>627</v>
      </c>
      <c r="C66" s="17"/>
      <c r="D66" s="17"/>
      <c r="F66" s="17"/>
      <c r="H66" s="17"/>
      <c r="J66" s="17"/>
      <c r="K66" s="17"/>
      <c r="M66" s="19"/>
      <c r="N66" s="19"/>
      <c r="P66" s="2">
        <v>1</v>
      </c>
      <c r="S66" s="2">
        <v>3</v>
      </c>
    </row>
    <row r="67" spans="1:19" x14ac:dyDescent="0.2">
      <c r="A67" s="14" t="s">
        <v>1061</v>
      </c>
      <c r="B67" s="39" t="s">
        <v>1101</v>
      </c>
      <c r="C67" s="17"/>
      <c r="D67" s="17"/>
      <c r="F67" s="17"/>
      <c r="H67" s="17"/>
      <c r="J67" s="17"/>
      <c r="K67" s="17"/>
      <c r="M67" s="19"/>
      <c r="N67" s="19"/>
      <c r="P67" s="2">
        <v>1</v>
      </c>
    </row>
    <row r="68" spans="1:19" x14ac:dyDescent="0.2">
      <c r="A68" s="14" t="s">
        <v>216</v>
      </c>
      <c r="B68" s="39" t="s">
        <v>351</v>
      </c>
      <c r="C68" s="17"/>
      <c r="D68" s="17"/>
      <c r="F68" s="17"/>
      <c r="H68" s="17"/>
      <c r="J68" s="17"/>
      <c r="K68" s="17"/>
      <c r="L68" s="2">
        <v>3</v>
      </c>
      <c r="M68" s="19"/>
      <c r="N68" s="19"/>
      <c r="P68" s="2">
        <v>3</v>
      </c>
      <c r="S68" s="2">
        <v>2</v>
      </c>
    </row>
    <row r="69" spans="1:19" x14ac:dyDescent="0.2">
      <c r="A69" s="14" t="s">
        <v>177</v>
      </c>
      <c r="B69" s="39" t="s">
        <v>522</v>
      </c>
      <c r="C69" s="17"/>
      <c r="D69" s="17"/>
      <c r="E69" s="2">
        <v>4</v>
      </c>
      <c r="F69" s="17"/>
      <c r="G69" s="2">
        <v>2</v>
      </c>
      <c r="H69" s="17"/>
      <c r="J69" s="17"/>
      <c r="K69" s="17"/>
      <c r="L69" s="2">
        <v>6</v>
      </c>
      <c r="M69" s="19"/>
      <c r="N69" s="19"/>
      <c r="P69" s="2">
        <v>2</v>
      </c>
      <c r="Q69" s="19"/>
      <c r="R69" s="2">
        <v>1</v>
      </c>
      <c r="S69" s="2">
        <v>5</v>
      </c>
    </row>
    <row r="70" spans="1:19" x14ac:dyDescent="0.2">
      <c r="A70" s="14" t="s">
        <v>1060</v>
      </c>
      <c r="B70" s="39" t="s">
        <v>1100</v>
      </c>
      <c r="C70" s="17"/>
      <c r="D70" s="17"/>
      <c r="F70" s="17"/>
      <c r="H70" s="17"/>
      <c r="J70" s="17"/>
      <c r="K70" s="17"/>
      <c r="M70" s="19"/>
      <c r="N70" s="19"/>
      <c r="P70" s="2">
        <v>1</v>
      </c>
      <c r="Q70" s="19"/>
    </row>
    <row r="71" spans="1:19" x14ac:dyDescent="0.2">
      <c r="A71" s="14" t="s">
        <v>565</v>
      </c>
      <c r="B71" s="39" t="s">
        <v>624</v>
      </c>
      <c r="C71" s="17"/>
      <c r="D71" s="17"/>
      <c r="F71" s="17"/>
      <c r="H71" s="17"/>
      <c r="J71" s="17"/>
      <c r="K71" s="17"/>
      <c r="M71" s="19"/>
      <c r="N71" s="19"/>
      <c r="P71" s="2">
        <v>1</v>
      </c>
      <c r="Q71" s="19"/>
      <c r="S71" s="2">
        <v>4</v>
      </c>
    </row>
    <row r="72" spans="1:19" x14ac:dyDescent="0.2">
      <c r="A72" s="14" t="s">
        <v>791</v>
      </c>
      <c r="B72" s="39" t="s">
        <v>803</v>
      </c>
      <c r="S72" s="2">
        <v>1</v>
      </c>
    </row>
    <row r="73" spans="1:19" x14ac:dyDescent="0.2">
      <c r="A73" s="14" t="s">
        <v>82</v>
      </c>
      <c r="B73" s="39" t="s">
        <v>83</v>
      </c>
      <c r="C73" s="17"/>
      <c r="D73" s="17"/>
      <c r="F73" s="17"/>
      <c r="H73" s="17"/>
      <c r="J73" s="17"/>
      <c r="K73" s="17"/>
      <c r="M73" s="19"/>
      <c r="N73" s="19"/>
      <c r="O73" s="2">
        <v>2</v>
      </c>
      <c r="Q73" s="19"/>
      <c r="R73" s="2">
        <v>1</v>
      </c>
    </row>
    <row r="74" spans="1:19" x14ac:dyDescent="0.2">
      <c r="A74" s="14" t="s">
        <v>485</v>
      </c>
      <c r="B74" s="39" t="s">
        <v>524</v>
      </c>
      <c r="S74" s="2">
        <v>3</v>
      </c>
    </row>
    <row r="75" spans="1:19" x14ac:dyDescent="0.2">
      <c r="A75" s="14" t="s">
        <v>315</v>
      </c>
      <c r="B75" s="39" t="s">
        <v>625</v>
      </c>
      <c r="S75" s="2">
        <v>2</v>
      </c>
    </row>
    <row r="76" spans="1:19" x14ac:dyDescent="0.2">
      <c r="A76" s="14" t="s">
        <v>156</v>
      </c>
      <c r="B76" s="39" t="s">
        <v>420</v>
      </c>
      <c r="C76" s="17"/>
      <c r="D76" s="17"/>
      <c r="F76" s="17"/>
      <c r="H76" s="17"/>
      <c r="J76" s="17"/>
      <c r="K76" s="17"/>
      <c r="L76" s="2">
        <v>1</v>
      </c>
      <c r="M76" s="19"/>
      <c r="N76" s="19"/>
      <c r="P76" s="2">
        <v>2</v>
      </c>
      <c r="Q76" s="19"/>
      <c r="S76" s="2">
        <v>5</v>
      </c>
    </row>
    <row r="77" spans="1:19" x14ac:dyDescent="0.2">
      <c r="A77" s="14" t="s">
        <v>31</v>
      </c>
      <c r="B77" s="39" t="s">
        <v>327</v>
      </c>
      <c r="C77" s="17"/>
      <c r="D77" s="17"/>
      <c r="E77" s="2">
        <v>2</v>
      </c>
      <c r="F77" s="17"/>
      <c r="H77" s="17"/>
      <c r="I77" s="2">
        <v>2</v>
      </c>
      <c r="J77" s="17"/>
      <c r="K77" s="17"/>
      <c r="L77" s="2">
        <v>5</v>
      </c>
      <c r="M77" s="19"/>
      <c r="N77" s="19"/>
      <c r="O77" s="2">
        <v>3</v>
      </c>
      <c r="Q77" s="19"/>
      <c r="R77" s="2">
        <v>4</v>
      </c>
    </row>
    <row r="78" spans="1:19" x14ac:dyDescent="0.2">
      <c r="A78" s="14" t="s">
        <v>486</v>
      </c>
      <c r="B78" s="39" t="s">
        <v>525</v>
      </c>
      <c r="C78" s="17"/>
      <c r="D78" s="17"/>
      <c r="F78" s="17"/>
      <c r="H78" s="17"/>
      <c r="J78" s="17"/>
      <c r="K78" s="17"/>
      <c r="M78" s="19"/>
      <c r="N78" s="19"/>
      <c r="P78" s="2">
        <v>11</v>
      </c>
      <c r="Q78" s="19"/>
      <c r="S78" s="2">
        <v>9</v>
      </c>
    </row>
    <row r="79" spans="1:19" x14ac:dyDescent="0.2">
      <c r="A79" s="14" t="s">
        <v>130</v>
      </c>
      <c r="B79" s="39" t="s">
        <v>349</v>
      </c>
      <c r="C79" s="17"/>
      <c r="D79" s="17"/>
      <c r="F79" s="17"/>
      <c r="H79" s="17"/>
      <c r="I79" s="2">
        <v>1</v>
      </c>
      <c r="J79" s="17"/>
      <c r="K79" s="17"/>
      <c r="M79" s="19"/>
      <c r="N79" s="19"/>
      <c r="Q79" s="19"/>
    </row>
    <row r="80" spans="1:19" x14ac:dyDescent="0.2">
      <c r="A80" s="14" t="s">
        <v>179</v>
      </c>
      <c r="B80" s="39" t="s">
        <v>348</v>
      </c>
      <c r="C80" s="17"/>
      <c r="D80" s="17"/>
      <c r="F80" s="17"/>
      <c r="H80" s="17"/>
      <c r="J80" s="17"/>
      <c r="K80" s="17"/>
      <c r="L80" s="2">
        <v>2</v>
      </c>
      <c r="M80" s="19"/>
      <c r="N80" s="19"/>
      <c r="P80" s="2">
        <v>3</v>
      </c>
      <c r="Q80" s="19"/>
      <c r="S80" s="2">
        <v>2</v>
      </c>
    </row>
    <row r="81" spans="1:19" x14ac:dyDescent="0.2">
      <c r="A81" s="14" t="s">
        <v>234</v>
      </c>
      <c r="B81" s="39" t="s">
        <v>448</v>
      </c>
      <c r="C81" s="17"/>
      <c r="D81" s="17"/>
      <c r="F81" s="17"/>
      <c r="H81" s="17"/>
      <c r="I81" s="2">
        <v>9</v>
      </c>
      <c r="J81" s="17"/>
      <c r="K81" s="17"/>
      <c r="L81" s="2">
        <v>15</v>
      </c>
      <c r="M81" s="19"/>
      <c r="N81" s="19"/>
      <c r="P81" s="2">
        <v>16</v>
      </c>
      <c r="Q81" s="19"/>
      <c r="R81" s="2">
        <v>1</v>
      </c>
      <c r="S81" s="2">
        <v>17</v>
      </c>
    </row>
    <row r="82" spans="1:19" x14ac:dyDescent="0.2">
      <c r="A82" s="14" t="s">
        <v>303</v>
      </c>
      <c r="B82" s="39" t="s">
        <v>421</v>
      </c>
      <c r="C82" s="17"/>
      <c r="D82" s="17"/>
      <c r="F82" s="17"/>
      <c r="H82" s="17"/>
      <c r="J82" s="17"/>
      <c r="K82" s="17"/>
      <c r="L82" s="2">
        <v>1</v>
      </c>
      <c r="M82" s="19"/>
      <c r="N82" s="19"/>
      <c r="Q82" s="19"/>
      <c r="S82" s="2">
        <v>2</v>
      </c>
    </row>
    <row r="83" spans="1:19" x14ac:dyDescent="0.2">
      <c r="A83" s="14" t="s">
        <v>182</v>
      </c>
      <c r="B83" s="39" t="s">
        <v>526</v>
      </c>
      <c r="C83" s="17"/>
      <c r="D83" s="17"/>
      <c r="F83" s="17"/>
      <c r="H83" s="17"/>
      <c r="J83" s="17"/>
      <c r="K83" s="17"/>
      <c r="L83" s="2">
        <v>7</v>
      </c>
      <c r="M83" s="19"/>
      <c r="N83" s="19"/>
      <c r="P83" s="2">
        <v>8</v>
      </c>
      <c r="Q83" s="19"/>
      <c r="S83" s="2">
        <v>8</v>
      </c>
    </row>
    <row r="84" spans="1:19" x14ac:dyDescent="0.2">
      <c r="A84" s="14" t="s">
        <v>408</v>
      </c>
      <c r="B84" s="39" t="s">
        <v>422</v>
      </c>
      <c r="C84" s="17"/>
      <c r="D84" s="17"/>
      <c r="F84" s="17"/>
      <c r="H84" s="17"/>
      <c r="J84" s="17"/>
      <c r="K84" s="17"/>
      <c r="M84" s="19"/>
      <c r="N84" s="19"/>
      <c r="P84" s="2">
        <v>7</v>
      </c>
      <c r="Q84" s="19"/>
      <c r="S84" s="2">
        <v>10</v>
      </c>
    </row>
    <row r="85" spans="1:19" x14ac:dyDescent="0.2">
      <c r="A85" s="14" t="s">
        <v>296</v>
      </c>
      <c r="B85" s="39" t="s">
        <v>547</v>
      </c>
      <c r="C85" s="17"/>
      <c r="D85" s="17"/>
      <c r="F85" s="17"/>
      <c r="H85" s="17"/>
      <c r="J85" s="17"/>
      <c r="K85" s="17"/>
      <c r="L85" s="2">
        <v>6</v>
      </c>
      <c r="M85" s="19"/>
      <c r="N85" s="19"/>
      <c r="P85" s="2">
        <v>9</v>
      </c>
      <c r="Q85" s="19"/>
      <c r="S85" s="2">
        <v>8</v>
      </c>
    </row>
    <row r="86" spans="1:19" x14ac:dyDescent="0.2">
      <c r="A86" s="140" t="s">
        <v>132</v>
      </c>
      <c r="B86" s="143" t="s">
        <v>330</v>
      </c>
      <c r="C86" s="17"/>
      <c r="D86" s="17"/>
      <c r="E86" s="9">
        <v>1</v>
      </c>
      <c r="F86" s="17"/>
      <c r="G86" s="9"/>
      <c r="H86" s="17"/>
      <c r="I86" s="9"/>
      <c r="J86" s="17"/>
      <c r="K86" s="17"/>
      <c r="L86"/>
      <c r="M86" s="19"/>
      <c r="N86" s="19"/>
      <c r="Q86" s="19"/>
    </row>
    <row r="87" spans="1:19" x14ac:dyDescent="0.2">
      <c r="A87" s="140" t="s">
        <v>668</v>
      </c>
      <c r="B87" s="143" t="s">
        <v>1186</v>
      </c>
      <c r="C87" s="17"/>
      <c r="D87" s="17"/>
      <c r="E87" s="9"/>
      <c r="F87" s="17"/>
      <c r="G87" s="9"/>
      <c r="H87" s="17"/>
      <c r="I87" s="9"/>
      <c r="J87" s="17"/>
      <c r="K87" s="17"/>
      <c r="L87"/>
      <c r="M87" s="19"/>
      <c r="N87" s="19"/>
      <c r="Q87" s="19"/>
      <c r="S87" s="2">
        <v>2</v>
      </c>
    </row>
    <row r="88" spans="1:19" x14ac:dyDescent="0.2">
      <c r="A88" s="14" t="s">
        <v>304</v>
      </c>
      <c r="B88" s="39" t="s">
        <v>345</v>
      </c>
      <c r="C88" s="17"/>
      <c r="D88" s="17"/>
      <c r="F88" s="17"/>
      <c r="H88" s="17"/>
      <c r="J88" s="17"/>
      <c r="K88" s="17"/>
      <c r="L88" s="2">
        <v>5</v>
      </c>
      <c r="M88" s="19"/>
      <c r="N88" s="19"/>
      <c r="P88" s="2">
        <v>8</v>
      </c>
      <c r="Q88" s="19"/>
      <c r="S88" s="2">
        <v>6</v>
      </c>
    </row>
    <row r="89" spans="1:19" x14ac:dyDescent="0.2">
      <c r="A89" s="14" t="s">
        <v>252</v>
      </c>
      <c r="B89" s="39" t="s">
        <v>528</v>
      </c>
      <c r="C89" s="17"/>
      <c r="D89" s="17"/>
      <c r="F89" s="17"/>
      <c r="H89" s="17"/>
      <c r="J89" s="17"/>
      <c r="K89" s="17"/>
      <c r="L89" s="2">
        <v>2</v>
      </c>
      <c r="M89" s="19"/>
      <c r="N89" s="19"/>
      <c r="P89" s="2">
        <v>4</v>
      </c>
      <c r="Q89" s="19"/>
      <c r="S89" s="2">
        <v>2</v>
      </c>
    </row>
    <row r="90" spans="1:19" x14ac:dyDescent="0.2">
      <c r="A90" s="14" t="s">
        <v>129</v>
      </c>
      <c r="B90" s="39" t="s">
        <v>1358</v>
      </c>
      <c r="C90" s="17"/>
      <c r="D90" s="17"/>
      <c r="F90" s="17"/>
      <c r="G90" s="2">
        <v>1</v>
      </c>
      <c r="H90" s="17"/>
      <c r="J90" s="17"/>
      <c r="K90" s="17"/>
      <c r="L90" s="2">
        <v>2</v>
      </c>
      <c r="M90" s="19"/>
      <c r="N90" s="19"/>
      <c r="P90" s="2">
        <v>2</v>
      </c>
      <c r="Q90" s="19"/>
      <c r="R90" s="2">
        <v>1</v>
      </c>
      <c r="S90" s="2">
        <v>4</v>
      </c>
    </row>
    <row r="91" spans="1:19" x14ac:dyDescent="0.2">
      <c r="A91" s="14" t="s">
        <v>1341</v>
      </c>
      <c r="B91" s="39" t="s">
        <v>1352</v>
      </c>
      <c r="C91" s="17"/>
      <c r="D91" s="17"/>
      <c r="F91" s="17"/>
      <c r="H91" s="17"/>
      <c r="J91" s="17"/>
      <c r="K91" s="17"/>
      <c r="M91" s="19"/>
      <c r="N91" s="19"/>
      <c r="Q91" s="19"/>
      <c r="R91" s="2">
        <v>1</v>
      </c>
      <c r="S91" s="2">
        <v>1</v>
      </c>
    </row>
    <row r="92" spans="1:19" x14ac:dyDescent="0.2">
      <c r="A92" s="14" t="s">
        <v>487</v>
      </c>
      <c r="B92" s="39" t="s">
        <v>529</v>
      </c>
      <c r="C92" s="17"/>
      <c r="D92" s="17"/>
      <c r="F92" s="17"/>
      <c r="H92" s="17"/>
      <c r="J92" s="17"/>
      <c r="K92" s="17"/>
      <c r="M92" s="19"/>
      <c r="N92" s="19"/>
      <c r="P92" s="2">
        <v>3</v>
      </c>
      <c r="Q92" s="19"/>
      <c r="S92" s="2">
        <v>9</v>
      </c>
    </row>
    <row r="93" spans="1:19" x14ac:dyDescent="0.2">
      <c r="A93" s="14" t="s">
        <v>742</v>
      </c>
      <c r="B93" s="39" t="s">
        <v>780</v>
      </c>
      <c r="C93" s="17"/>
      <c r="D93" s="17"/>
      <c r="F93" s="17"/>
      <c r="H93" s="17"/>
      <c r="J93" s="17"/>
      <c r="K93" s="17"/>
      <c r="M93" s="19"/>
      <c r="N93" s="19"/>
      <c r="P93" s="2">
        <v>1</v>
      </c>
      <c r="Q93" s="19"/>
    </row>
    <row r="94" spans="1:19" x14ac:dyDescent="0.2">
      <c r="A94" s="14" t="s">
        <v>743</v>
      </c>
      <c r="B94" s="39" t="s">
        <v>763</v>
      </c>
      <c r="C94" s="17"/>
      <c r="D94" s="17"/>
      <c r="F94" s="17"/>
      <c r="H94" s="17"/>
      <c r="J94" s="17"/>
      <c r="K94" s="17"/>
      <c r="M94" s="19"/>
      <c r="N94" s="19"/>
      <c r="P94" s="2">
        <v>1</v>
      </c>
      <c r="Q94" s="19"/>
      <c r="S94" s="2">
        <v>1</v>
      </c>
    </row>
    <row r="95" spans="1:19" x14ac:dyDescent="0.2">
      <c r="A95" s="14" t="s">
        <v>409</v>
      </c>
      <c r="B95" s="39" t="s">
        <v>423</v>
      </c>
      <c r="C95" s="17"/>
      <c r="D95" s="17"/>
      <c r="F95" s="17"/>
      <c r="H95" s="17"/>
      <c r="J95" s="17"/>
      <c r="K95" s="17"/>
      <c r="M95" s="19"/>
      <c r="N95" s="19"/>
      <c r="P95" s="2">
        <v>7</v>
      </c>
      <c r="Q95" s="19"/>
      <c r="S95" s="2">
        <v>5</v>
      </c>
    </row>
    <row r="96" spans="1:19" x14ac:dyDescent="0.2">
      <c r="A96" s="14" t="s">
        <v>569</v>
      </c>
      <c r="B96" s="39" t="s">
        <v>634</v>
      </c>
      <c r="C96" s="17"/>
      <c r="D96" s="17"/>
      <c r="F96" s="17"/>
      <c r="H96" s="17"/>
      <c r="J96" s="17"/>
      <c r="K96" s="17"/>
      <c r="M96" s="19"/>
      <c r="N96" s="19"/>
      <c r="P96" s="2">
        <v>3</v>
      </c>
      <c r="Q96" s="19"/>
      <c r="S96" s="2">
        <v>3</v>
      </c>
    </row>
    <row r="97" spans="1:19" x14ac:dyDescent="0.2">
      <c r="A97" s="14" t="s">
        <v>185</v>
      </c>
      <c r="B97" s="39" t="s">
        <v>380</v>
      </c>
      <c r="C97" s="17"/>
      <c r="D97" s="17"/>
      <c r="F97" s="17"/>
      <c r="H97" s="17"/>
      <c r="J97" s="17"/>
      <c r="K97" s="17"/>
      <c r="L97" s="2">
        <v>1</v>
      </c>
      <c r="M97" s="19"/>
      <c r="N97" s="19"/>
      <c r="P97" s="2">
        <v>1</v>
      </c>
      <c r="Q97" s="19"/>
    </row>
    <row r="98" spans="1:19" x14ac:dyDescent="0.2">
      <c r="A98" s="14" t="s">
        <v>834</v>
      </c>
      <c r="B98" s="39" t="s">
        <v>914</v>
      </c>
      <c r="C98" s="17"/>
      <c r="D98" s="17"/>
      <c r="F98" s="17"/>
      <c r="H98" s="17"/>
      <c r="J98" s="17"/>
      <c r="K98" s="17"/>
      <c r="M98" s="19"/>
      <c r="N98" s="19"/>
      <c r="P98" s="2">
        <v>1</v>
      </c>
      <c r="Q98" s="19"/>
      <c r="S98" s="2">
        <v>3</v>
      </c>
    </row>
    <row r="99" spans="1:19" x14ac:dyDescent="0.2">
      <c r="A99" s="14" t="s">
        <v>1196</v>
      </c>
      <c r="B99" s="39" t="s">
        <v>1199</v>
      </c>
      <c r="S99" s="2">
        <v>2</v>
      </c>
    </row>
    <row r="100" spans="1:19" x14ac:dyDescent="0.2">
      <c r="A100" s="14" t="s">
        <v>714</v>
      </c>
      <c r="B100" s="39" t="s">
        <v>721</v>
      </c>
      <c r="S100" s="2">
        <v>1</v>
      </c>
    </row>
    <row r="101" spans="1:19" x14ac:dyDescent="0.2">
      <c r="A101" s="14" t="s">
        <v>489</v>
      </c>
      <c r="B101" s="39" t="s">
        <v>531</v>
      </c>
      <c r="C101" s="17"/>
      <c r="D101" s="17"/>
      <c r="F101" s="17"/>
      <c r="H101" s="17"/>
      <c r="J101" s="17"/>
      <c r="K101" s="17"/>
      <c r="M101" s="19"/>
      <c r="N101" s="19"/>
      <c r="P101" s="2">
        <v>2</v>
      </c>
      <c r="Q101" s="19"/>
      <c r="S101" s="2">
        <v>1</v>
      </c>
    </row>
    <row r="102" spans="1:19" x14ac:dyDescent="0.2">
      <c r="A102" s="14" t="s">
        <v>1059</v>
      </c>
      <c r="B102" s="39" t="s">
        <v>1098</v>
      </c>
      <c r="C102" s="17"/>
      <c r="D102" s="17"/>
      <c r="F102" s="17"/>
      <c r="H102" s="17"/>
      <c r="J102" s="17"/>
      <c r="K102" s="17"/>
      <c r="M102" s="19"/>
      <c r="N102" s="19"/>
      <c r="P102" s="2">
        <v>1</v>
      </c>
      <c r="Q102" s="19"/>
      <c r="S102" s="2">
        <v>1</v>
      </c>
    </row>
    <row r="103" spans="1:19" x14ac:dyDescent="0.2">
      <c r="A103" s="14" t="s">
        <v>28</v>
      </c>
      <c r="B103" s="39" t="s">
        <v>332</v>
      </c>
      <c r="C103" s="17"/>
      <c r="D103" s="17"/>
      <c r="F103" s="17"/>
      <c r="G103" s="2">
        <v>14</v>
      </c>
      <c r="H103" s="17"/>
      <c r="I103" s="2">
        <v>3</v>
      </c>
      <c r="J103" s="17"/>
      <c r="K103" s="17"/>
      <c r="L103" s="2">
        <v>2</v>
      </c>
      <c r="M103" s="19"/>
      <c r="N103" s="19"/>
      <c r="O103" s="2">
        <v>1</v>
      </c>
      <c r="P103" s="2">
        <v>1</v>
      </c>
      <c r="Q103" s="19"/>
      <c r="R103" s="2">
        <v>2</v>
      </c>
      <c r="S103" s="2">
        <v>1</v>
      </c>
    </row>
    <row r="104" spans="1:19" x14ac:dyDescent="0.2">
      <c r="A104" s="14" t="s">
        <v>570</v>
      </c>
      <c r="B104" s="39" t="s">
        <v>633</v>
      </c>
      <c r="C104" s="17"/>
      <c r="D104" s="17"/>
      <c r="F104" s="17"/>
      <c r="H104" s="17"/>
      <c r="J104" s="17"/>
      <c r="K104" s="17"/>
      <c r="M104" s="19"/>
      <c r="N104" s="19"/>
      <c r="P104" s="2">
        <v>3</v>
      </c>
      <c r="Q104" s="19"/>
      <c r="S104" s="2">
        <v>1</v>
      </c>
    </row>
    <row r="105" spans="1:19" x14ac:dyDescent="0.2">
      <c r="A105" s="14" t="s">
        <v>282</v>
      </c>
      <c r="B105" s="39" t="s">
        <v>446</v>
      </c>
      <c r="S105" s="2">
        <v>1</v>
      </c>
    </row>
    <row r="106" spans="1:19" x14ac:dyDescent="0.2">
      <c r="A106" s="14" t="s">
        <v>29</v>
      </c>
      <c r="B106" s="39" t="s">
        <v>333</v>
      </c>
      <c r="C106" s="17"/>
      <c r="D106" s="17"/>
      <c r="E106" s="2">
        <v>1</v>
      </c>
      <c r="F106" s="17"/>
      <c r="G106" s="2">
        <v>7</v>
      </c>
      <c r="H106" s="17"/>
      <c r="I106" s="2">
        <v>3</v>
      </c>
      <c r="J106" s="17"/>
      <c r="K106" s="17"/>
      <c r="L106" s="2">
        <v>6</v>
      </c>
      <c r="M106" s="19"/>
      <c r="N106" s="19"/>
      <c r="O106" s="2">
        <v>5</v>
      </c>
      <c r="Q106" s="19"/>
      <c r="R106" s="2">
        <v>2</v>
      </c>
    </row>
    <row r="107" spans="1:19" x14ac:dyDescent="0.2">
      <c r="A107" s="14" t="s">
        <v>1039</v>
      </c>
      <c r="B107" s="39" t="s">
        <v>1045</v>
      </c>
      <c r="C107" s="17"/>
      <c r="D107" s="17"/>
      <c r="F107" s="17"/>
      <c r="H107" s="17"/>
      <c r="J107" s="17"/>
      <c r="K107" s="17"/>
      <c r="M107" s="19"/>
      <c r="N107" s="19"/>
      <c r="P107" s="2">
        <v>1</v>
      </c>
      <c r="Q107" s="19"/>
    </row>
    <row r="108" spans="1:19" x14ac:dyDescent="0.2">
      <c r="A108" s="14" t="s">
        <v>1058</v>
      </c>
      <c r="B108" s="39" t="s">
        <v>1099</v>
      </c>
      <c r="C108" s="17"/>
      <c r="D108" s="17"/>
      <c r="F108" s="17"/>
      <c r="H108" s="17"/>
      <c r="J108" s="17"/>
      <c r="K108" s="17"/>
      <c r="M108" s="19"/>
      <c r="N108" s="19"/>
      <c r="P108" s="2">
        <v>1</v>
      </c>
      <c r="Q108" s="19"/>
      <c r="S108" s="2">
        <v>1</v>
      </c>
    </row>
    <row r="109" spans="1:19" x14ac:dyDescent="0.2">
      <c r="A109" s="14" t="s">
        <v>186</v>
      </c>
      <c r="B109" s="39" t="s">
        <v>376</v>
      </c>
      <c r="C109" s="17"/>
      <c r="D109" s="17"/>
      <c r="F109" s="17"/>
      <c r="H109" s="17"/>
      <c r="J109" s="17"/>
      <c r="K109" s="17"/>
      <c r="L109" s="2">
        <v>1</v>
      </c>
      <c r="M109" s="19"/>
      <c r="N109" s="19"/>
      <c r="P109" s="2">
        <v>3</v>
      </c>
      <c r="Q109" s="19"/>
      <c r="S109" s="2">
        <v>5</v>
      </c>
    </row>
    <row r="110" spans="1:19" x14ac:dyDescent="0.2">
      <c r="A110" s="14" t="s">
        <v>297</v>
      </c>
      <c r="B110" s="39" t="s">
        <v>519</v>
      </c>
      <c r="C110" s="17"/>
      <c r="D110" s="17"/>
      <c r="F110" s="17"/>
      <c r="H110" s="17"/>
      <c r="J110" s="17"/>
      <c r="K110" s="17"/>
      <c r="L110" s="2">
        <v>4</v>
      </c>
      <c r="M110" s="19"/>
      <c r="N110" s="19"/>
      <c r="P110" s="2">
        <v>7</v>
      </c>
      <c r="Q110" s="19"/>
      <c r="R110" s="2">
        <v>1</v>
      </c>
      <c r="S110" s="2">
        <v>6</v>
      </c>
    </row>
    <row r="111" spans="1:19" x14ac:dyDescent="0.2">
      <c r="A111" s="14" t="s">
        <v>1328</v>
      </c>
      <c r="B111" s="39" t="s">
        <v>1336</v>
      </c>
      <c r="C111" s="17"/>
      <c r="D111" s="17"/>
      <c r="F111" s="17"/>
      <c r="H111" s="17"/>
      <c r="J111" s="17"/>
      <c r="K111" s="17"/>
      <c r="M111" s="19"/>
      <c r="N111" s="19"/>
      <c r="Q111" s="19"/>
      <c r="R111" s="2">
        <v>1</v>
      </c>
    </row>
    <row r="112" spans="1:19" x14ac:dyDescent="0.2">
      <c r="A112" s="14" t="s">
        <v>187</v>
      </c>
      <c r="B112" s="39" t="s">
        <v>375</v>
      </c>
      <c r="C112" s="17"/>
      <c r="D112" s="17"/>
      <c r="F112" s="17"/>
      <c r="H112" s="17"/>
      <c r="J112" s="17"/>
      <c r="K112" s="17"/>
      <c r="M112" s="19"/>
      <c r="N112" s="19"/>
      <c r="P112" s="2">
        <v>1</v>
      </c>
      <c r="Q112" s="19"/>
      <c r="S112" s="2">
        <v>5</v>
      </c>
    </row>
    <row r="113" spans="1:19" x14ac:dyDescent="0.2">
      <c r="A113" s="14" t="s">
        <v>572</v>
      </c>
      <c r="B113" s="39" t="s">
        <v>623</v>
      </c>
      <c r="C113" s="17"/>
      <c r="D113" s="17"/>
      <c r="F113" s="17"/>
      <c r="H113" s="17"/>
      <c r="J113" s="17"/>
      <c r="K113" s="17"/>
      <c r="M113" s="19"/>
      <c r="N113" s="19"/>
      <c r="P113" s="2">
        <v>1</v>
      </c>
      <c r="Q113" s="19"/>
    </row>
    <row r="114" spans="1:19" x14ac:dyDescent="0.2">
      <c r="A114" s="14" t="s">
        <v>410</v>
      </c>
      <c r="B114" s="39" t="s">
        <v>425</v>
      </c>
      <c r="S114" s="2">
        <v>2</v>
      </c>
    </row>
    <row r="115" spans="1:19" x14ac:dyDescent="0.2">
      <c r="A115" s="14" t="s">
        <v>795</v>
      </c>
      <c r="B115" s="39" t="s">
        <v>800</v>
      </c>
      <c r="S115" s="2">
        <v>1</v>
      </c>
    </row>
    <row r="116" spans="1:19" x14ac:dyDescent="0.2">
      <c r="A116" s="14" t="s">
        <v>1057</v>
      </c>
      <c r="B116" s="39" t="s">
        <v>1089</v>
      </c>
      <c r="C116" s="17"/>
      <c r="D116" s="17"/>
      <c r="F116" s="17"/>
      <c r="H116" s="17"/>
      <c r="J116" s="17"/>
      <c r="K116" s="17"/>
      <c r="M116" s="19"/>
      <c r="N116" s="19"/>
      <c r="P116" s="2">
        <v>1</v>
      </c>
      <c r="Q116" s="19"/>
    </row>
    <row r="117" spans="1:19" x14ac:dyDescent="0.2">
      <c r="A117" s="14" t="s">
        <v>291</v>
      </c>
      <c r="B117" s="39" t="s">
        <v>426</v>
      </c>
      <c r="C117" s="17"/>
      <c r="D117" s="17"/>
      <c r="F117" s="17"/>
      <c r="H117" s="17"/>
      <c r="J117" s="17"/>
      <c r="K117" s="17"/>
      <c r="L117" s="2">
        <v>1</v>
      </c>
      <c r="M117" s="19"/>
      <c r="N117" s="19"/>
      <c r="P117" s="2">
        <v>4</v>
      </c>
      <c r="Q117" s="19"/>
      <c r="S117" s="2">
        <v>3</v>
      </c>
    </row>
    <row r="118" spans="1:19" x14ac:dyDescent="0.2">
      <c r="A118" s="14" t="s">
        <v>157</v>
      </c>
      <c r="B118" s="39" t="s">
        <v>518</v>
      </c>
      <c r="C118" s="17"/>
      <c r="D118" s="17"/>
      <c r="F118" s="17"/>
      <c r="H118" s="17"/>
      <c r="I118" s="2">
        <v>1</v>
      </c>
      <c r="J118" s="17"/>
      <c r="K118" s="17"/>
      <c r="L118" s="2">
        <v>9</v>
      </c>
      <c r="M118" s="19"/>
      <c r="N118" s="19"/>
      <c r="P118" s="2">
        <v>4</v>
      </c>
      <c r="Q118" s="19"/>
      <c r="S118" s="2">
        <v>10</v>
      </c>
    </row>
    <row r="119" spans="1:19" x14ac:dyDescent="0.2">
      <c r="A119" s="14" t="s">
        <v>573</v>
      </c>
      <c r="B119" s="39" t="s">
        <v>1097</v>
      </c>
      <c r="C119" s="17"/>
      <c r="D119" s="17"/>
      <c r="F119" s="17"/>
      <c r="H119" s="17"/>
      <c r="J119" s="17"/>
      <c r="K119" s="17"/>
      <c r="M119" s="19"/>
      <c r="N119" s="19"/>
      <c r="P119" s="2">
        <v>3</v>
      </c>
      <c r="Q119" s="19"/>
      <c r="S119" s="2">
        <v>3</v>
      </c>
    </row>
    <row r="120" spans="1:19" x14ac:dyDescent="0.2">
      <c r="A120" s="14" t="s">
        <v>218</v>
      </c>
      <c r="B120" s="39" t="s">
        <v>445</v>
      </c>
      <c r="C120" s="17"/>
      <c r="D120" s="17"/>
      <c r="F120" s="17"/>
      <c r="H120" s="17"/>
      <c r="J120" s="17"/>
      <c r="K120" s="17"/>
      <c r="M120" s="19"/>
      <c r="N120" s="19"/>
      <c r="P120" s="2">
        <v>5</v>
      </c>
      <c r="Q120" s="19"/>
      <c r="S120" s="2">
        <v>2</v>
      </c>
    </row>
    <row r="121" spans="1:19" x14ac:dyDescent="0.2">
      <c r="A121" s="14" t="s">
        <v>188</v>
      </c>
      <c r="B121" s="39" t="s">
        <v>374</v>
      </c>
      <c r="C121" s="17"/>
      <c r="D121" s="17"/>
      <c r="F121" s="17"/>
      <c r="H121" s="17"/>
      <c r="I121" s="2">
        <v>2</v>
      </c>
      <c r="J121" s="17"/>
      <c r="K121" s="17"/>
      <c r="L121" s="2">
        <v>3</v>
      </c>
      <c r="M121" s="19"/>
      <c r="N121" s="19"/>
      <c r="Q121" s="19"/>
      <c r="R121" s="2">
        <v>1</v>
      </c>
      <c r="S121" s="2">
        <v>2</v>
      </c>
    </row>
    <row r="122" spans="1:19" x14ac:dyDescent="0.2">
      <c r="A122" s="14" t="s">
        <v>820</v>
      </c>
      <c r="B122" s="39" t="s">
        <v>912</v>
      </c>
      <c r="S122" s="2">
        <v>2</v>
      </c>
    </row>
    <row r="123" spans="1:19" x14ac:dyDescent="0.2">
      <c r="A123" s="14" t="s">
        <v>821</v>
      </c>
      <c r="B123" s="39" t="s">
        <v>925</v>
      </c>
      <c r="C123" s="17"/>
      <c r="D123" s="17"/>
      <c r="F123" s="17"/>
      <c r="H123" s="17"/>
      <c r="J123" s="17"/>
      <c r="K123" s="17"/>
      <c r="M123" s="19"/>
      <c r="N123" s="19"/>
      <c r="P123" s="2">
        <v>2</v>
      </c>
      <c r="Q123" s="19"/>
    </row>
    <row r="124" spans="1:19" x14ac:dyDescent="0.2">
      <c r="A124" s="14" t="s">
        <v>13</v>
      </c>
      <c r="B124" s="39" t="s">
        <v>372</v>
      </c>
      <c r="C124" s="17"/>
      <c r="D124" s="17"/>
      <c r="F124" s="17"/>
      <c r="H124" s="17"/>
      <c r="J124" s="17"/>
      <c r="K124" s="17"/>
      <c r="M124" s="19"/>
      <c r="N124" s="19"/>
      <c r="P124" s="2">
        <v>1</v>
      </c>
      <c r="Q124" s="19"/>
    </row>
    <row r="125" spans="1:19" x14ac:dyDescent="0.2">
      <c r="A125" s="14" t="s">
        <v>575</v>
      </c>
      <c r="B125" s="39" t="s">
        <v>759</v>
      </c>
      <c r="S125" s="2">
        <v>1</v>
      </c>
    </row>
    <row r="126" spans="1:19" x14ac:dyDescent="0.2">
      <c r="A126" s="14" t="s">
        <v>190</v>
      </c>
      <c r="B126" s="39" t="s">
        <v>371</v>
      </c>
      <c r="C126" s="17"/>
      <c r="D126" s="17"/>
      <c r="F126" s="17"/>
      <c r="H126" s="17"/>
      <c r="J126" s="17"/>
      <c r="K126" s="17"/>
      <c r="L126" s="2">
        <v>1</v>
      </c>
      <c r="M126" s="19"/>
      <c r="N126" s="19"/>
      <c r="P126" s="2">
        <v>5</v>
      </c>
      <c r="Q126" s="19"/>
      <c r="S126" s="2">
        <v>11</v>
      </c>
    </row>
    <row r="127" spans="1:19" x14ac:dyDescent="0.2">
      <c r="A127" s="14" t="s">
        <v>158</v>
      </c>
      <c r="B127" s="39" t="s">
        <v>370</v>
      </c>
      <c r="C127" s="17"/>
      <c r="D127" s="17"/>
      <c r="F127" s="17"/>
      <c r="H127" s="17"/>
      <c r="I127" s="2">
        <v>1</v>
      </c>
      <c r="J127" s="17"/>
      <c r="K127" s="17"/>
      <c r="L127"/>
      <c r="M127" s="19"/>
      <c r="N127" s="19"/>
      <c r="P127" s="2">
        <v>1</v>
      </c>
      <c r="Q127" s="19"/>
      <c r="S127" s="2">
        <v>3</v>
      </c>
    </row>
    <row r="128" spans="1:19" x14ac:dyDescent="0.2">
      <c r="A128" s="14" t="s">
        <v>159</v>
      </c>
      <c r="B128" s="39" t="s">
        <v>913</v>
      </c>
      <c r="C128" s="17"/>
      <c r="D128" s="17"/>
      <c r="F128" s="17"/>
      <c r="H128" s="17"/>
      <c r="J128" s="17"/>
      <c r="K128" s="17"/>
      <c r="L128" s="2">
        <v>6</v>
      </c>
      <c r="M128" s="19"/>
      <c r="N128" s="19"/>
      <c r="P128" s="2">
        <v>4</v>
      </c>
      <c r="Q128" s="19"/>
      <c r="S128" s="2">
        <v>11</v>
      </c>
    </row>
    <row r="129" spans="1:19" x14ac:dyDescent="0.2">
      <c r="A129" s="14" t="s">
        <v>283</v>
      </c>
      <c r="B129" s="39" t="s">
        <v>974</v>
      </c>
      <c r="C129" s="17"/>
      <c r="D129" s="17"/>
      <c r="F129" s="17"/>
      <c r="H129" s="17"/>
      <c r="J129" s="17"/>
      <c r="K129" s="17"/>
      <c r="L129" s="2">
        <v>1</v>
      </c>
      <c r="M129" s="19"/>
      <c r="N129" s="19"/>
      <c r="Q129" s="19"/>
    </row>
    <row r="130" spans="1:19" x14ac:dyDescent="0.2">
      <c r="A130" s="14" t="s">
        <v>305</v>
      </c>
      <c r="B130" s="39" t="s">
        <v>953</v>
      </c>
      <c r="C130" s="17"/>
      <c r="D130" s="17"/>
      <c r="F130" s="17"/>
      <c r="H130" s="17"/>
      <c r="J130" s="17"/>
      <c r="K130" s="17"/>
      <c r="L130" s="2">
        <v>2</v>
      </c>
      <c r="M130" s="19"/>
      <c r="N130" s="19"/>
      <c r="Q130" s="19"/>
      <c r="S130" s="2">
        <v>2</v>
      </c>
    </row>
    <row r="131" spans="1:19" x14ac:dyDescent="0.2">
      <c r="A131" s="14" t="s">
        <v>256</v>
      </c>
      <c r="B131" s="39" t="s">
        <v>368</v>
      </c>
      <c r="C131" s="17"/>
      <c r="D131" s="17"/>
      <c r="F131" s="17"/>
      <c r="H131" s="17"/>
      <c r="J131" s="17"/>
      <c r="K131" s="17"/>
      <c r="L131" s="2">
        <v>2</v>
      </c>
      <c r="M131" s="19"/>
      <c r="N131" s="19"/>
      <c r="P131" s="2">
        <v>3</v>
      </c>
      <c r="Q131" s="19"/>
      <c r="S131" s="2">
        <v>2</v>
      </c>
    </row>
    <row r="132" spans="1:19" x14ac:dyDescent="0.2">
      <c r="A132" s="14" t="s">
        <v>160</v>
      </c>
      <c r="B132" s="39" t="s">
        <v>367</v>
      </c>
      <c r="C132" s="17"/>
      <c r="D132" s="17"/>
      <c r="F132" s="17"/>
      <c r="H132" s="17"/>
      <c r="J132" s="17"/>
      <c r="K132" s="17"/>
      <c r="L132" s="2">
        <v>5</v>
      </c>
      <c r="M132" s="19"/>
      <c r="N132" s="19"/>
      <c r="P132" s="2">
        <v>11</v>
      </c>
      <c r="Q132" s="19"/>
      <c r="R132" s="2">
        <v>1</v>
      </c>
      <c r="S132" s="2">
        <v>7</v>
      </c>
    </row>
    <row r="133" spans="1:19" x14ac:dyDescent="0.2">
      <c r="A133" s="14" t="s">
        <v>192</v>
      </c>
      <c r="B133" s="39" t="s">
        <v>366</v>
      </c>
      <c r="S133" s="2">
        <v>2</v>
      </c>
    </row>
    <row r="134" spans="1:19" x14ac:dyDescent="0.2">
      <c r="A134" s="14" t="s">
        <v>219</v>
      </c>
      <c r="B134" s="39" t="s">
        <v>427</v>
      </c>
      <c r="C134" s="17"/>
      <c r="D134" s="17"/>
      <c r="E134" s="2">
        <v>4</v>
      </c>
      <c r="F134" s="17"/>
      <c r="H134" s="17"/>
      <c r="J134" s="17"/>
      <c r="K134" s="17"/>
      <c r="L134"/>
      <c r="M134" s="19"/>
      <c r="N134" s="19"/>
      <c r="Q134" s="19"/>
    </row>
    <row r="135" spans="1:19" x14ac:dyDescent="0.2">
      <c r="A135" s="14" t="s">
        <v>298</v>
      </c>
      <c r="B135" s="39" t="s">
        <v>701</v>
      </c>
      <c r="C135" s="17"/>
      <c r="D135" s="17"/>
      <c r="F135" s="17"/>
      <c r="H135" s="17"/>
      <c r="J135" s="17"/>
      <c r="K135" s="17"/>
      <c r="L135" s="2">
        <v>1</v>
      </c>
      <c r="M135" s="19"/>
      <c r="N135" s="19"/>
      <c r="Q135" s="19"/>
    </row>
    <row r="136" spans="1:19" x14ac:dyDescent="0.2">
      <c r="A136" s="14" t="s">
        <v>689</v>
      </c>
      <c r="B136" s="39" t="s">
        <v>702</v>
      </c>
      <c r="C136" s="17"/>
      <c r="D136" s="17"/>
      <c r="F136" s="17"/>
      <c r="H136" s="17"/>
      <c r="J136" s="17"/>
      <c r="K136" s="17"/>
      <c r="M136" s="19"/>
      <c r="N136" s="19"/>
      <c r="P136" s="2">
        <v>1</v>
      </c>
      <c r="Q136" s="19"/>
      <c r="S136" s="2">
        <v>2</v>
      </c>
    </row>
    <row r="137" spans="1:19" x14ac:dyDescent="0.2">
      <c r="A137" s="14" t="s">
        <v>161</v>
      </c>
      <c r="B137" s="39" t="s">
        <v>365</v>
      </c>
      <c r="C137" s="17"/>
      <c r="D137" s="17"/>
      <c r="E137" s="2">
        <v>2</v>
      </c>
      <c r="F137" s="17"/>
      <c r="H137" s="17"/>
      <c r="J137" s="17"/>
      <c r="K137" s="17"/>
      <c r="M137" s="19"/>
      <c r="N137" s="19"/>
    </row>
    <row r="138" spans="1:19" x14ac:dyDescent="0.2">
      <c r="A138" s="14" t="s">
        <v>671</v>
      </c>
      <c r="B138" s="39" t="s">
        <v>676</v>
      </c>
      <c r="S138" s="2">
        <v>1</v>
      </c>
    </row>
    <row r="139" spans="1:19" x14ac:dyDescent="0.2">
      <c r="A139" s="14" t="s">
        <v>579</v>
      </c>
      <c r="B139" s="39" t="s">
        <v>675</v>
      </c>
      <c r="C139" s="17"/>
      <c r="D139" s="17"/>
      <c r="F139" s="17"/>
      <c r="H139" s="17"/>
      <c r="J139" s="17"/>
      <c r="K139" s="17"/>
      <c r="M139" s="19"/>
      <c r="N139" s="19"/>
      <c r="P139" s="2">
        <v>5</v>
      </c>
      <c r="S139" s="2">
        <v>7</v>
      </c>
    </row>
    <row r="140" spans="1:19" x14ac:dyDescent="0.2">
      <c r="A140" s="14" t="s">
        <v>1056</v>
      </c>
      <c r="B140" s="39" t="s">
        <v>1088</v>
      </c>
      <c r="C140" s="17"/>
      <c r="D140" s="17"/>
      <c r="F140" s="17"/>
      <c r="H140" s="17"/>
      <c r="J140" s="17"/>
      <c r="K140" s="17"/>
      <c r="M140" s="19"/>
      <c r="N140" s="19"/>
      <c r="P140" s="2">
        <v>1</v>
      </c>
    </row>
    <row r="141" spans="1:19" x14ac:dyDescent="0.2">
      <c r="A141" s="14" t="s">
        <v>797</v>
      </c>
      <c r="B141" s="39" t="s">
        <v>807</v>
      </c>
      <c r="S141" s="2">
        <v>1</v>
      </c>
    </row>
    <row r="142" spans="1:19" x14ac:dyDescent="0.2">
      <c r="A142" s="14" t="s">
        <v>306</v>
      </c>
      <c r="B142" s="39" t="s">
        <v>512</v>
      </c>
      <c r="C142" s="17"/>
      <c r="D142" s="17"/>
      <c r="F142" s="17"/>
      <c r="H142" s="17"/>
      <c r="J142" s="17"/>
      <c r="K142" s="17"/>
      <c r="L142" s="2">
        <v>1</v>
      </c>
      <c r="M142" s="19"/>
      <c r="N142" s="19"/>
      <c r="S142" s="2">
        <v>1</v>
      </c>
    </row>
    <row r="143" spans="1:19" x14ac:dyDescent="0.2">
      <c r="A143" s="14" t="s">
        <v>257</v>
      </c>
      <c r="B143" s="39" t="s">
        <v>661</v>
      </c>
      <c r="C143" s="17"/>
      <c r="D143" s="17"/>
      <c r="F143" s="17"/>
      <c r="H143" s="17"/>
      <c r="J143" s="17"/>
      <c r="K143" s="17"/>
      <c r="M143" s="19"/>
      <c r="N143" s="19"/>
      <c r="P143" s="2">
        <v>3</v>
      </c>
      <c r="S143" s="2">
        <v>5</v>
      </c>
    </row>
    <row r="144" spans="1:19" x14ac:dyDescent="0.2">
      <c r="A144" s="14" t="s">
        <v>24</v>
      </c>
      <c r="B144" s="39" t="s">
        <v>320</v>
      </c>
      <c r="C144" s="17"/>
      <c r="D144" s="17"/>
      <c r="E144" s="2">
        <v>5</v>
      </c>
      <c r="F144" s="17"/>
      <c r="H144" s="17"/>
      <c r="I144" s="2">
        <v>2</v>
      </c>
      <c r="J144" s="17"/>
      <c r="K144" s="17"/>
      <c r="L144" s="2">
        <v>2</v>
      </c>
      <c r="M144" s="19"/>
      <c r="N144" s="19"/>
      <c r="O144" s="2">
        <v>3</v>
      </c>
      <c r="Q144" s="19"/>
      <c r="R144" s="2">
        <v>1</v>
      </c>
    </row>
    <row r="145" spans="1:19" x14ac:dyDescent="0.2">
      <c r="A145" s="14" t="s">
        <v>193</v>
      </c>
      <c r="B145" s="39" t="s">
        <v>364</v>
      </c>
      <c r="C145" s="17"/>
      <c r="D145" s="17"/>
      <c r="F145" s="17"/>
      <c r="H145" s="17"/>
      <c r="J145" s="17"/>
      <c r="K145" s="17"/>
      <c r="M145" s="19"/>
      <c r="N145" s="19"/>
      <c r="P145" s="2">
        <v>1</v>
      </c>
      <c r="S145" s="2">
        <v>1</v>
      </c>
    </row>
    <row r="146" spans="1:19" x14ac:dyDescent="0.2">
      <c r="A146" s="14" t="s">
        <v>194</v>
      </c>
      <c r="B146" s="39" t="s">
        <v>703</v>
      </c>
      <c r="C146" s="17"/>
      <c r="D146" s="17"/>
      <c r="F146" s="17"/>
      <c r="H146" s="17"/>
      <c r="J146" s="17"/>
      <c r="K146" s="17"/>
      <c r="L146" s="2">
        <v>1</v>
      </c>
      <c r="M146" s="19"/>
      <c r="N146" s="19"/>
      <c r="P146" s="2">
        <v>1</v>
      </c>
      <c r="S146" s="2">
        <v>4</v>
      </c>
    </row>
    <row r="147" spans="1:19" x14ac:dyDescent="0.2">
      <c r="A147" s="14" t="s">
        <v>307</v>
      </c>
      <c r="B147" s="39" t="s">
        <v>363</v>
      </c>
      <c r="C147" s="17"/>
      <c r="D147" s="17"/>
      <c r="F147" s="17"/>
      <c r="H147" s="17"/>
      <c r="J147" s="17"/>
      <c r="K147" s="17"/>
      <c r="L147" s="2">
        <v>1</v>
      </c>
      <c r="M147" s="19"/>
      <c r="N147" s="19"/>
    </row>
    <row r="148" spans="1:19" x14ac:dyDescent="0.2">
      <c r="A148" s="14" t="s">
        <v>258</v>
      </c>
      <c r="B148" s="39" t="s">
        <v>461</v>
      </c>
      <c r="C148" s="17"/>
      <c r="D148" s="17"/>
      <c r="F148" s="17"/>
      <c r="H148" s="17"/>
      <c r="J148" s="17"/>
      <c r="K148" s="17"/>
      <c r="L148" s="2">
        <v>2</v>
      </c>
      <c r="M148" s="19"/>
      <c r="N148" s="19"/>
      <c r="P148" s="2">
        <v>1</v>
      </c>
      <c r="S148" s="2">
        <v>2</v>
      </c>
    </row>
    <row r="149" spans="1:19" x14ac:dyDescent="0.2">
      <c r="A149" s="14" t="s">
        <v>1371</v>
      </c>
      <c r="B149" s="39" t="s">
        <v>1380</v>
      </c>
      <c r="C149" s="17"/>
      <c r="D149" s="17"/>
      <c r="F149" s="17"/>
      <c r="H149" s="17"/>
      <c r="J149" s="17"/>
      <c r="K149" s="17"/>
      <c r="M149" s="19"/>
      <c r="N149" s="19"/>
      <c r="S149" s="2">
        <v>1</v>
      </c>
    </row>
    <row r="150" spans="1:19" x14ac:dyDescent="0.2">
      <c r="A150" s="14" t="s">
        <v>1055</v>
      </c>
      <c r="B150" s="39" t="s">
        <v>639</v>
      </c>
      <c r="C150" s="17"/>
      <c r="D150" s="17"/>
      <c r="F150" s="17"/>
      <c r="H150" s="17"/>
      <c r="J150" s="17"/>
      <c r="K150" s="17"/>
      <c r="M150" s="19"/>
      <c r="N150" s="19"/>
      <c r="P150" s="2">
        <v>2</v>
      </c>
    </row>
    <row r="151" spans="1:19" x14ac:dyDescent="0.2">
      <c r="A151" s="14" t="s">
        <v>299</v>
      </c>
      <c r="B151" s="39" t="s">
        <v>459</v>
      </c>
      <c r="C151" s="17"/>
      <c r="D151" s="17"/>
      <c r="F151" s="17"/>
      <c r="H151" s="17"/>
      <c r="J151" s="17"/>
      <c r="K151" s="17"/>
      <c r="L151" s="2">
        <v>6</v>
      </c>
      <c r="M151" s="19"/>
      <c r="N151" s="19"/>
      <c r="P151" s="2">
        <v>2</v>
      </c>
      <c r="S151" s="2">
        <v>6</v>
      </c>
    </row>
    <row r="152" spans="1:19" x14ac:dyDescent="0.2">
      <c r="A152" s="14" t="s">
        <v>109</v>
      </c>
      <c r="B152" s="39" t="s">
        <v>362</v>
      </c>
      <c r="C152" s="17"/>
      <c r="D152" s="17"/>
      <c r="E152" s="2">
        <v>3</v>
      </c>
      <c r="F152" s="17"/>
      <c r="G152" s="2">
        <v>1</v>
      </c>
      <c r="H152" s="17"/>
      <c r="I152" s="2">
        <v>2</v>
      </c>
      <c r="J152" s="17"/>
      <c r="K152" s="17"/>
      <c r="L152" s="2">
        <v>3</v>
      </c>
      <c r="M152" s="19"/>
      <c r="N152" s="19"/>
      <c r="P152" s="2">
        <v>6</v>
      </c>
      <c r="Q152" s="19"/>
      <c r="R152" s="2">
        <v>2</v>
      </c>
      <c r="S152" s="2">
        <v>3</v>
      </c>
    </row>
    <row r="153" spans="1:19" x14ac:dyDescent="0.2">
      <c r="A153" s="14" t="s">
        <v>195</v>
      </c>
      <c r="B153" s="39" t="s">
        <v>361</v>
      </c>
      <c r="C153" s="17"/>
      <c r="D153" s="17"/>
      <c r="E153" s="2">
        <v>8</v>
      </c>
      <c r="F153" s="17"/>
      <c r="G153" s="2">
        <v>4</v>
      </c>
      <c r="H153" s="17"/>
      <c r="I153" s="2">
        <v>7</v>
      </c>
      <c r="J153" s="17"/>
      <c r="K153" s="17"/>
      <c r="L153" s="2">
        <v>15</v>
      </c>
      <c r="M153" s="19"/>
      <c r="N153" s="19"/>
      <c r="P153" s="2">
        <v>14</v>
      </c>
      <c r="Q153" s="19"/>
      <c r="R153" s="2">
        <v>2</v>
      </c>
      <c r="S153" s="2">
        <v>12</v>
      </c>
    </row>
    <row r="154" spans="1:19" x14ac:dyDescent="0.2">
      <c r="A154" s="14" t="s">
        <v>196</v>
      </c>
      <c r="B154" s="39" t="s">
        <v>360</v>
      </c>
      <c r="C154" s="17"/>
      <c r="D154" s="17"/>
      <c r="F154" s="17"/>
      <c r="H154" s="17"/>
      <c r="J154" s="17"/>
      <c r="K154" s="17"/>
      <c r="L154" s="2">
        <v>5</v>
      </c>
      <c r="M154" s="19"/>
      <c r="N154" s="19"/>
      <c r="P154" s="2">
        <v>4</v>
      </c>
      <c r="Q154" s="19"/>
      <c r="S154" s="2">
        <v>2</v>
      </c>
    </row>
    <row r="155" spans="1:19" x14ac:dyDescent="0.2">
      <c r="A155" s="14" t="s">
        <v>22</v>
      </c>
      <c r="B155" s="39" t="s">
        <v>87</v>
      </c>
      <c r="C155" s="17"/>
      <c r="D155" s="17"/>
      <c r="E155" s="2">
        <v>1</v>
      </c>
      <c r="F155" s="17"/>
      <c r="G155" s="2">
        <v>2</v>
      </c>
      <c r="H155" s="17"/>
      <c r="I155" s="2">
        <v>3</v>
      </c>
      <c r="J155" s="17"/>
      <c r="K155" s="17"/>
      <c r="L155" s="2">
        <v>5</v>
      </c>
      <c r="M155" s="19"/>
      <c r="N155" s="19"/>
      <c r="O155" s="2">
        <v>6</v>
      </c>
      <c r="P155" s="2">
        <v>1</v>
      </c>
      <c r="Q155" s="19"/>
      <c r="R155" s="2">
        <v>2</v>
      </c>
    </row>
    <row r="156" spans="1:19" x14ac:dyDescent="0.2">
      <c r="A156" s="14" t="s">
        <v>227</v>
      </c>
      <c r="B156" s="39" t="s">
        <v>458</v>
      </c>
      <c r="C156" s="17"/>
      <c r="D156" s="17"/>
      <c r="F156" s="17"/>
      <c r="H156" s="17"/>
      <c r="J156" s="17"/>
      <c r="K156" s="17"/>
      <c r="M156" s="19"/>
      <c r="N156" s="19"/>
      <c r="P156" s="2">
        <v>4</v>
      </c>
      <c r="Q156" s="19"/>
    </row>
    <row r="157" spans="1:19" x14ac:dyDescent="0.2">
      <c r="A157" s="14" t="s">
        <v>59</v>
      </c>
      <c r="B157" s="39" t="s">
        <v>60</v>
      </c>
      <c r="S157" s="2">
        <v>1</v>
      </c>
    </row>
    <row r="158" spans="1:19" x14ac:dyDescent="0.2">
      <c r="A158" s="14" t="s">
        <v>1040</v>
      </c>
      <c r="B158" s="39" t="s">
        <v>1047</v>
      </c>
      <c r="C158" s="17"/>
      <c r="D158" s="17"/>
      <c r="F158" s="17"/>
      <c r="H158" s="17"/>
      <c r="J158" s="17"/>
      <c r="K158" s="17"/>
      <c r="M158" s="19"/>
      <c r="N158" s="19"/>
      <c r="P158" s="2">
        <v>2</v>
      </c>
      <c r="Q158" s="19"/>
    </row>
    <row r="159" spans="1:19" x14ac:dyDescent="0.2">
      <c r="A159" s="14" t="s">
        <v>584</v>
      </c>
      <c r="B159" s="39" t="s">
        <v>616</v>
      </c>
      <c r="S159" s="2">
        <v>1</v>
      </c>
    </row>
    <row r="160" spans="1:19" x14ac:dyDescent="0.2">
      <c r="A160" s="14" t="s">
        <v>164</v>
      </c>
      <c r="B160" s="39" t="s">
        <v>457</v>
      </c>
      <c r="C160" s="17"/>
      <c r="D160" s="17"/>
      <c r="F160" s="17"/>
      <c r="H160" s="17"/>
      <c r="J160" s="17"/>
      <c r="K160" s="17"/>
      <c r="M160" s="19"/>
      <c r="N160" s="19"/>
      <c r="P160" s="2">
        <v>5</v>
      </c>
      <c r="Q160" s="19"/>
      <c r="S160" s="2">
        <v>1</v>
      </c>
    </row>
    <row r="161" spans="1:19" x14ac:dyDescent="0.2">
      <c r="A161" s="14" t="s">
        <v>499</v>
      </c>
      <c r="B161" s="39" t="s">
        <v>509</v>
      </c>
      <c r="C161" s="17"/>
      <c r="D161" s="17"/>
      <c r="F161" s="17"/>
      <c r="H161" s="17"/>
      <c r="J161" s="17"/>
      <c r="K161" s="17"/>
      <c r="M161" s="19"/>
      <c r="N161" s="19"/>
      <c r="P161" s="2">
        <v>1</v>
      </c>
      <c r="Q161" s="19"/>
    </row>
    <row r="162" spans="1:19" x14ac:dyDescent="0.2">
      <c r="A162" s="14" t="s">
        <v>198</v>
      </c>
      <c r="B162" s="39" t="s">
        <v>508</v>
      </c>
      <c r="C162" s="17"/>
      <c r="D162" s="17"/>
      <c r="F162" s="17"/>
      <c r="H162" s="17"/>
      <c r="J162" s="17"/>
      <c r="K162" s="17"/>
      <c r="L162" s="2">
        <v>3</v>
      </c>
      <c r="M162" s="19"/>
      <c r="N162" s="19"/>
      <c r="P162" s="2">
        <v>7</v>
      </c>
      <c r="Q162" s="19"/>
      <c r="S162" s="2">
        <v>8</v>
      </c>
    </row>
    <row r="163" spans="1:19" x14ac:dyDescent="0.2">
      <c r="A163" s="14" t="s">
        <v>220</v>
      </c>
      <c r="B163" s="39" t="s">
        <v>428</v>
      </c>
      <c r="C163" s="17"/>
      <c r="D163" s="17"/>
      <c r="F163" s="17"/>
      <c r="H163" s="17"/>
      <c r="J163" s="17"/>
      <c r="K163" s="17"/>
      <c r="M163" s="19"/>
      <c r="N163" s="19"/>
      <c r="P163" s="2">
        <v>3</v>
      </c>
      <c r="Q163" s="19"/>
      <c r="S163" s="2">
        <v>6</v>
      </c>
    </row>
    <row r="164" spans="1:19" x14ac:dyDescent="0.2">
      <c r="A164" s="14" t="s">
        <v>7</v>
      </c>
      <c r="B164" s="39" t="s">
        <v>335</v>
      </c>
      <c r="C164" s="17"/>
      <c r="D164" s="17"/>
      <c r="E164" s="2">
        <v>15</v>
      </c>
      <c r="F164" s="17"/>
      <c r="G164" s="2">
        <v>5</v>
      </c>
      <c r="H164" s="17"/>
      <c r="I164" s="2">
        <v>10</v>
      </c>
      <c r="J164" s="17"/>
      <c r="K164" s="17"/>
      <c r="L164" s="2">
        <v>9</v>
      </c>
      <c r="M164" s="19"/>
      <c r="N164" s="19"/>
      <c r="O164" s="2">
        <v>14</v>
      </c>
      <c r="P164" s="2">
        <v>1</v>
      </c>
      <c r="Q164" s="19"/>
      <c r="R164" s="2">
        <v>14</v>
      </c>
    </row>
    <row r="165" spans="1:19" x14ac:dyDescent="0.2">
      <c r="A165" s="14" t="s">
        <v>199</v>
      </c>
      <c r="B165" s="39" t="s">
        <v>359</v>
      </c>
      <c r="C165" s="17"/>
      <c r="D165" s="17"/>
      <c r="F165" s="17"/>
      <c r="G165" s="2">
        <v>3</v>
      </c>
      <c r="H165" s="17"/>
      <c r="I165" s="2">
        <v>4</v>
      </c>
      <c r="J165" s="17"/>
      <c r="K165" s="17"/>
      <c r="L165" s="2">
        <v>13</v>
      </c>
      <c r="M165" s="19"/>
      <c r="N165" s="19"/>
      <c r="P165" s="2">
        <v>9</v>
      </c>
      <c r="Q165" s="19"/>
      <c r="R165" s="2">
        <v>1</v>
      </c>
      <c r="S165" s="2">
        <v>11</v>
      </c>
    </row>
    <row r="166" spans="1:19" x14ac:dyDescent="0.2">
      <c r="A166" s="14" t="s">
        <v>411</v>
      </c>
      <c r="B166" s="39" t="s">
        <v>429</v>
      </c>
      <c r="S166" s="2">
        <v>3</v>
      </c>
    </row>
    <row r="167" spans="1:19" x14ac:dyDescent="0.2">
      <c r="A167" s="14" t="s">
        <v>1344</v>
      </c>
      <c r="B167" s="39" t="s">
        <v>1350</v>
      </c>
      <c r="S167" s="2">
        <v>1</v>
      </c>
    </row>
    <row r="168" spans="1:19" x14ac:dyDescent="0.2">
      <c r="A168" s="14" t="s">
        <v>1054</v>
      </c>
      <c r="B168" s="39" t="s">
        <v>1096</v>
      </c>
      <c r="C168" s="17"/>
      <c r="D168" s="17"/>
      <c r="F168" s="17"/>
      <c r="H168" s="17"/>
      <c r="J168" s="17"/>
      <c r="K168" s="17"/>
      <c r="M168" s="19"/>
      <c r="N168" s="19"/>
      <c r="P168" s="2">
        <v>1</v>
      </c>
      <c r="Q168" s="19"/>
    </row>
    <row r="169" spans="1:19" x14ac:dyDescent="0.2">
      <c r="A169" s="14" t="s">
        <v>272</v>
      </c>
      <c r="B169" s="39" t="s">
        <v>975</v>
      </c>
      <c r="C169" s="17"/>
      <c r="D169" s="17"/>
      <c r="F169" s="17"/>
      <c r="H169" s="17"/>
      <c r="J169" s="17"/>
      <c r="K169" s="17"/>
      <c r="L169" s="2">
        <v>1</v>
      </c>
      <c r="M169" s="19"/>
      <c r="N169" s="19"/>
      <c r="P169" s="2">
        <v>1</v>
      </c>
      <c r="Q169" s="19"/>
      <c r="S169" s="2">
        <v>1</v>
      </c>
    </row>
    <row r="170" spans="1:19" x14ac:dyDescent="0.2">
      <c r="A170" s="14" t="s">
        <v>260</v>
      </c>
      <c r="B170" s="39" t="s">
        <v>507</v>
      </c>
      <c r="C170" s="17"/>
      <c r="D170" s="17"/>
      <c r="F170" s="17"/>
      <c r="H170" s="17"/>
      <c r="J170" s="17"/>
      <c r="K170" s="17"/>
      <c r="L170" s="2">
        <v>5</v>
      </c>
      <c r="M170" s="19"/>
      <c r="N170" s="19"/>
      <c r="P170" s="2">
        <v>6</v>
      </c>
      <c r="Q170" s="19"/>
      <c r="S170" s="2">
        <v>9</v>
      </c>
    </row>
    <row r="171" spans="1:19" x14ac:dyDescent="0.2">
      <c r="A171" s="14" t="s">
        <v>11</v>
      </c>
      <c r="B171" s="39" t="s">
        <v>47</v>
      </c>
      <c r="C171" s="17"/>
      <c r="D171" s="17"/>
      <c r="F171" s="17"/>
      <c r="G171" s="2">
        <v>1</v>
      </c>
      <c r="H171" s="17"/>
      <c r="I171" s="2">
        <v>7</v>
      </c>
      <c r="J171" s="17"/>
      <c r="K171" s="17"/>
      <c r="L171" s="2">
        <v>10</v>
      </c>
      <c r="M171" s="19"/>
      <c r="N171" s="19"/>
      <c r="O171" s="2">
        <v>12</v>
      </c>
      <c r="P171" s="2">
        <v>1</v>
      </c>
      <c r="Q171" s="19"/>
      <c r="R171" s="2">
        <v>7</v>
      </c>
    </row>
    <row r="172" spans="1:19" x14ac:dyDescent="0.2">
      <c r="A172" s="14" t="s">
        <v>135</v>
      </c>
      <c r="B172" s="39" t="s">
        <v>318</v>
      </c>
      <c r="C172" s="17"/>
      <c r="D172" s="17"/>
      <c r="F172" s="17"/>
      <c r="H172" s="17"/>
      <c r="J172" s="17"/>
      <c r="K172" s="17"/>
      <c r="M172" s="19"/>
      <c r="N172" s="19"/>
      <c r="O172" s="2">
        <v>1</v>
      </c>
      <c r="P172" s="2">
        <v>1</v>
      </c>
      <c r="Q172" s="19"/>
    </row>
    <row r="173" spans="1:19" x14ac:dyDescent="0.2">
      <c r="A173" s="14" t="s">
        <v>588</v>
      </c>
      <c r="B173" s="39" t="s">
        <v>680</v>
      </c>
      <c r="C173" s="17"/>
      <c r="D173" s="17"/>
      <c r="F173" s="17"/>
      <c r="H173" s="17"/>
      <c r="J173" s="17"/>
      <c r="K173" s="17"/>
      <c r="M173" s="19"/>
      <c r="N173" s="19"/>
      <c r="P173" s="2">
        <v>8</v>
      </c>
      <c r="Q173" s="19"/>
      <c r="S173" s="2">
        <v>12</v>
      </c>
    </row>
    <row r="174" spans="1:19" x14ac:dyDescent="0.2">
      <c r="A174" s="14" t="s">
        <v>869</v>
      </c>
      <c r="B174" s="39" t="s">
        <v>928</v>
      </c>
      <c r="C174" s="17"/>
      <c r="D174" s="17"/>
      <c r="F174" s="17"/>
      <c r="H174" s="17"/>
      <c r="J174" s="17"/>
      <c r="K174" s="17"/>
      <c r="M174" s="19"/>
      <c r="N174" s="19"/>
      <c r="P174" s="2">
        <v>1</v>
      </c>
      <c r="Q174" s="19"/>
    </row>
    <row r="175" spans="1:19" x14ac:dyDescent="0.2">
      <c r="A175" s="14" t="s">
        <v>590</v>
      </c>
      <c r="B175" s="39" t="s">
        <v>614</v>
      </c>
      <c r="C175" s="17"/>
      <c r="D175" s="17"/>
      <c r="F175" s="17"/>
      <c r="H175" s="17"/>
      <c r="J175" s="17"/>
      <c r="K175" s="17"/>
      <c r="M175" s="19"/>
      <c r="N175" s="19"/>
      <c r="P175" s="2">
        <v>2</v>
      </c>
      <c r="Q175" s="19"/>
    </row>
    <row r="176" spans="1:19" x14ac:dyDescent="0.2">
      <c r="A176" s="14" t="s">
        <v>226</v>
      </c>
      <c r="B176" s="39" t="s">
        <v>337</v>
      </c>
      <c r="C176" s="17"/>
      <c r="D176" s="17"/>
      <c r="F176" s="17"/>
      <c r="H176" s="17"/>
      <c r="J176" s="17"/>
      <c r="K176" s="17"/>
      <c r="M176" s="19"/>
      <c r="N176" s="19"/>
      <c r="Q176" s="19"/>
      <c r="R176" s="2">
        <v>1</v>
      </c>
      <c r="S176" s="2">
        <v>1</v>
      </c>
    </row>
    <row r="177" spans="1:19" x14ac:dyDescent="0.2">
      <c r="A177" s="14" t="s">
        <v>1068</v>
      </c>
      <c r="B177" s="39" t="s">
        <v>770</v>
      </c>
      <c r="C177" s="17"/>
      <c r="D177" s="17"/>
      <c r="F177" s="17"/>
      <c r="H177" s="17"/>
      <c r="J177" s="17"/>
      <c r="K177" s="17"/>
      <c r="M177" s="19"/>
      <c r="N177" s="19"/>
      <c r="Q177" s="19"/>
      <c r="S177" s="2">
        <v>3</v>
      </c>
    </row>
    <row r="178" spans="1:19" x14ac:dyDescent="0.2">
      <c r="A178" s="14" t="s">
        <v>591</v>
      </c>
      <c r="B178" s="39" t="s">
        <v>611</v>
      </c>
      <c r="C178" s="17"/>
      <c r="D178" s="17"/>
      <c r="F178" s="17"/>
      <c r="H178" s="17"/>
      <c r="J178" s="17"/>
      <c r="K178" s="17"/>
      <c r="M178" s="19"/>
      <c r="N178" s="19"/>
      <c r="Q178" s="19"/>
      <c r="S178" s="2">
        <v>1</v>
      </c>
    </row>
    <row r="179" spans="1:19" x14ac:dyDescent="0.2">
      <c r="A179" s="14" t="s">
        <v>8</v>
      </c>
      <c r="B179" s="39" t="s">
        <v>336</v>
      </c>
      <c r="C179" s="17"/>
      <c r="D179" s="17"/>
      <c r="E179" s="2">
        <v>2</v>
      </c>
      <c r="F179" s="17"/>
      <c r="H179" s="17"/>
      <c r="J179" s="17"/>
      <c r="K179" s="17"/>
      <c r="L179" s="2">
        <v>1</v>
      </c>
      <c r="M179" s="19"/>
      <c r="N179" s="19"/>
      <c r="O179" s="2">
        <v>1</v>
      </c>
      <c r="Q179" s="19"/>
      <c r="R179" s="2">
        <v>1</v>
      </c>
    </row>
    <row r="180" spans="1:19" x14ac:dyDescent="0.2">
      <c r="A180" s="14" t="s">
        <v>672</v>
      </c>
      <c r="B180" s="39" t="s">
        <v>679</v>
      </c>
      <c r="C180" s="17"/>
      <c r="D180" s="17"/>
      <c r="F180" s="17"/>
      <c r="H180" s="17"/>
      <c r="J180" s="17"/>
      <c r="K180" s="17"/>
      <c r="M180" s="19"/>
      <c r="N180" s="19"/>
      <c r="P180" s="2">
        <v>1</v>
      </c>
      <c r="Q180" s="19"/>
      <c r="S180" s="2">
        <v>1</v>
      </c>
    </row>
    <row r="181" spans="1:19" x14ac:dyDescent="0.2">
      <c r="A181" s="14" t="s">
        <v>200</v>
      </c>
      <c r="B181" s="39" t="s">
        <v>735</v>
      </c>
      <c r="C181" s="17"/>
      <c r="D181" s="17"/>
      <c r="F181" s="17"/>
      <c r="H181" s="17"/>
      <c r="J181" s="17"/>
      <c r="K181" s="17"/>
      <c r="M181" s="19"/>
      <c r="N181" s="19"/>
      <c r="P181" s="2">
        <v>1</v>
      </c>
      <c r="Q181" s="19"/>
    </row>
    <row r="182" spans="1:19" x14ac:dyDescent="0.2">
      <c r="A182" s="14" t="s">
        <v>138</v>
      </c>
      <c r="B182" s="39" t="s">
        <v>339</v>
      </c>
      <c r="C182" s="17"/>
      <c r="D182" s="17"/>
      <c r="F182" s="17"/>
      <c r="H182" s="17"/>
      <c r="I182" s="2">
        <v>3</v>
      </c>
      <c r="J182" s="17"/>
      <c r="K182" s="17"/>
      <c r="L182" s="2">
        <v>2</v>
      </c>
      <c r="M182" s="19"/>
      <c r="N182" s="19"/>
      <c r="O182" s="2">
        <v>2</v>
      </c>
      <c r="P182" s="2">
        <v>2</v>
      </c>
      <c r="Q182" s="19"/>
      <c r="R182" s="2">
        <v>2</v>
      </c>
      <c r="S182" s="2">
        <v>1</v>
      </c>
    </row>
    <row r="183" spans="1:19" x14ac:dyDescent="0.2">
      <c r="A183" s="14" t="s">
        <v>201</v>
      </c>
      <c r="B183" s="39" t="s">
        <v>358</v>
      </c>
      <c r="C183" s="17"/>
      <c r="D183" s="17"/>
      <c r="E183" s="2">
        <v>1</v>
      </c>
      <c r="F183" s="17"/>
      <c r="H183" s="17"/>
      <c r="J183" s="17"/>
      <c r="K183" s="17"/>
      <c r="L183" s="2">
        <v>10</v>
      </c>
      <c r="M183" s="19"/>
      <c r="N183" s="19"/>
      <c r="P183" s="2">
        <v>9</v>
      </c>
      <c r="Q183" s="19"/>
      <c r="S183" s="2">
        <v>5</v>
      </c>
    </row>
    <row r="184" spans="1:19" x14ac:dyDescent="0.2">
      <c r="A184" s="14" t="s">
        <v>308</v>
      </c>
      <c r="B184" s="39" t="s">
        <v>506</v>
      </c>
      <c r="C184" s="17"/>
      <c r="D184" s="17"/>
      <c r="F184" s="17"/>
      <c r="H184" s="17"/>
      <c r="J184" s="17"/>
      <c r="K184" s="17"/>
      <c r="L184" s="2">
        <v>1</v>
      </c>
      <c r="M184" s="19"/>
      <c r="N184" s="19"/>
      <c r="P184" s="2">
        <v>2</v>
      </c>
      <c r="Q184" s="19"/>
      <c r="S184" s="2">
        <v>3</v>
      </c>
    </row>
    <row r="185" spans="1:19" x14ac:dyDescent="0.2">
      <c r="A185" s="14" t="s">
        <v>1048</v>
      </c>
      <c r="B185" s="39" t="s">
        <v>1095</v>
      </c>
      <c r="C185" s="17"/>
      <c r="D185" s="17"/>
      <c r="F185" s="17"/>
      <c r="H185" s="17"/>
      <c r="J185" s="17"/>
      <c r="K185" s="17"/>
      <c r="M185" s="19"/>
      <c r="N185" s="19"/>
      <c r="P185" s="2">
        <v>1</v>
      </c>
      <c r="Q185" s="19"/>
    </row>
    <row r="186" spans="1:19" x14ac:dyDescent="0.2">
      <c r="A186" s="14" t="s">
        <v>593</v>
      </c>
      <c r="B186" s="39" t="s">
        <v>613</v>
      </c>
      <c r="S186" s="2">
        <v>2</v>
      </c>
    </row>
    <row r="187" spans="1:19" x14ac:dyDescent="0.2">
      <c r="A187" s="14" t="s">
        <v>166</v>
      </c>
      <c r="B187" s="39" t="s">
        <v>433</v>
      </c>
      <c r="C187" s="17"/>
      <c r="D187" s="17"/>
      <c r="F187" s="17"/>
      <c r="H187" s="17"/>
      <c r="J187" s="17"/>
      <c r="K187" s="17"/>
      <c r="L187" s="2">
        <v>7</v>
      </c>
      <c r="M187" s="19"/>
      <c r="N187" s="19"/>
      <c r="P187" s="2">
        <v>7</v>
      </c>
      <c r="Q187" s="19"/>
      <c r="S187" s="2">
        <v>5</v>
      </c>
    </row>
    <row r="188" spans="1:19" x14ac:dyDescent="0.2">
      <c r="A188" s="14" t="s">
        <v>261</v>
      </c>
      <c r="B188" s="39" t="s">
        <v>660</v>
      </c>
      <c r="C188" s="17"/>
      <c r="D188" s="17"/>
      <c r="F188" s="17"/>
      <c r="H188" s="17"/>
      <c r="J188" s="17"/>
      <c r="K188" s="17"/>
      <c r="M188" s="19"/>
      <c r="N188" s="19"/>
      <c r="P188" s="2">
        <v>1</v>
      </c>
      <c r="Q188" s="19"/>
    </row>
    <row r="189" spans="1:19" x14ac:dyDescent="0.2">
      <c r="A189" s="14" t="s">
        <v>500</v>
      </c>
      <c r="B189" s="39" t="s">
        <v>505</v>
      </c>
      <c r="C189" s="17"/>
      <c r="D189" s="17"/>
      <c r="F189" s="17"/>
      <c r="H189" s="17"/>
      <c r="J189" s="17"/>
      <c r="K189" s="17"/>
      <c r="M189" s="19"/>
      <c r="N189" s="19"/>
      <c r="P189" s="2">
        <v>3</v>
      </c>
      <c r="Q189" s="19"/>
      <c r="S189" s="2">
        <v>4</v>
      </c>
    </row>
    <row r="190" spans="1:19" x14ac:dyDescent="0.2">
      <c r="A190" s="14" t="s">
        <v>395</v>
      </c>
      <c r="B190" s="39" t="s">
        <v>357</v>
      </c>
      <c r="C190" s="17"/>
      <c r="D190" s="17"/>
      <c r="F190" s="17"/>
      <c r="H190" s="17"/>
      <c r="J190" s="17"/>
      <c r="K190" s="17"/>
      <c r="M190" s="19"/>
      <c r="N190" s="19"/>
      <c r="P190" s="2">
        <v>1</v>
      </c>
      <c r="Q190" s="19"/>
    </row>
    <row r="191" spans="1:19" x14ac:dyDescent="0.2">
      <c r="A191" s="14" t="s">
        <v>167</v>
      </c>
      <c r="B191" s="39" t="s">
        <v>393</v>
      </c>
      <c r="C191" s="17"/>
      <c r="D191" s="17"/>
      <c r="F191" s="17"/>
      <c r="H191" s="17"/>
      <c r="J191" s="17"/>
      <c r="K191" s="17"/>
      <c r="L191" s="2">
        <v>6</v>
      </c>
      <c r="M191" s="19"/>
      <c r="N191" s="19"/>
      <c r="P191" s="2">
        <v>9</v>
      </c>
      <c r="Q191" s="19"/>
      <c r="S191" s="2">
        <v>8</v>
      </c>
    </row>
    <row r="192" spans="1:19" x14ac:dyDescent="0.2">
      <c r="A192" s="14" t="s">
        <v>309</v>
      </c>
      <c r="B192" s="39" t="s">
        <v>504</v>
      </c>
      <c r="C192" s="17"/>
      <c r="D192" s="17"/>
      <c r="F192" s="17"/>
      <c r="H192" s="17"/>
      <c r="J192" s="17"/>
      <c r="K192" s="17"/>
      <c r="L192" s="2">
        <v>3</v>
      </c>
      <c r="M192" s="19"/>
      <c r="N192" s="19"/>
      <c r="P192" s="2">
        <v>1</v>
      </c>
      <c r="Q192" s="19"/>
      <c r="S192" s="2">
        <v>1</v>
      </c>
    </row>
    <row r="193" spans="1:19" x14ac:dyDescent="0.2">
      <c r="A193" s="14" t="s">
        <v>202</v>
      </c>
      <c r="B193" s="39" t="s">
        <v>392</v>
      </c>
      <c r="C193" s="17"/>
      <c r="D193" s="17"/>
      <c r="F193" s="17"/>
      <c r="H193" s="17"/>
      <c r="I193" s="2">
        <v>7</v>
      </c>
      <c r="J193" s="17"/>
      <c r="K193" s="17"/>
      <c r="L193" s="2">
        <v>13</v>
      </c>
      <c r="M193" s="19"/>
      <c r="N193" s="19"/>
      <c r="P193" s="2">
        <v>11</v>
      </c>
      <c r="Q193" s="19"/>
      <c r="R193" s="2">
        <v>1</v>
      </c>
      <c r="S193" s="2">
        <v>13</v>
      </c>
    </row>
    <row r="194" spans="1:19" x14ac:dyDescent="0.2">
      <c r="A194" s="14" t="s">
        <v>203</v>
      </c>
      <c r="B194" s="39" t="s">
        <v>391</v>
      </c>
      <c r="C194" s="17"/>
      <c r="D194" s="17"/>
      <c r="E194" s="2">
        <v>1</v>
      </c>
      <c r="F194" s="17"/>
      <c r="H194" s="17"/>
      <c r="I194" s="2">
        <v>1</v>
      </c>
      <c r="J194" s="17"/>
      <c r="K194" s="17"/>
      <c r="L194" s="2">
        <v>6</v>
      </c>
      <c r="M194" s="19"/>
      <c r="N194" s="19"/>
      <c r="P194" s="2">
        <v>1</v>
      </c>
      <c r="Q194" s="19"/>
      <c r="S194" s="2">
        <v>5</v>
      </c>
    </row>
    <row r="195" spans="1:19" x14ac:dyDescent="0.2">
      <c r="A195" s="14" t="s">
        <v>300</v>
      </c>
      <c r="B195" s="39" t="s">
        <v>503</v>
      </c>
      <c r="C195" s="17"/>
      <c r="D195" s="17"/>
      <c r="F195" s="17"/>
      <c r="H195" s="17"/>
      <c r="I195" s="2">
        <v>5</v>
      </c>
      <c r="J195" s="17"/>
      <c r="K195" s="17"/>
      <c r="L195" s="2">
        <v>10</v>
      </c>
      <c r="M195" s="19"/>
      <c r="N195" s="19"/>
      <c r="P195" s="2">
        <v>9</v>
      </c>
      <c r="Q195" s="19"/>
      <c r="S195" s="2">
        <v>13</v>
      </c>
    </row>
    <row r="196" spans="1:19" x14ac:dyDescent="0.2">
      <c r="A196" s="14" t="s">
        <v>413</v>
      </c>
      <c r="B196" s="39" t="s">
        <v>434</v>
      </c>
      <c r="C196" s="17"/>
      <c r="D196" s="17"/>
      <c r="F196" s="17"/>
      <c r="H196" s="17"/>
      <c r="J196" s="17"/>
      <c r="K196" s="17"/>
      <c r="M196" s="19"/>
      <c r="N196" s="19"/>
      <c r="P196" s="2">
        <v>1</v>
      </c>
      <c r="Q196" s="19"/>
      <c r="S196" s="2">
        <v>3</v>
      </c>
    </row>
    <row r="197" spans="1:19" x14ac:dyDescent="0.2">
      <c r="A197" s="14" t="s">
        <v>467</v>
      </c>
      <c r="B197" s="39" t="s">
        <v>1094</v>
      </c>
      <c r="C197" s="17"/>
      <c r="D197" s="17"/>
      <c r="F197" s="17"/>
      <c r="H197" s="17"/>
      <c r="J197" s="17"/>
      <c r="K197" s="17"/>
      <c r="M197" s="19"/>
      <c r="N197" s="19"/>
      <c r="P197" s="2">
        <v>2</v>
      </c>
      <c r="Q197" s="19"/>
      <c r="S197" s="2">
        <v>3</v>
      </c>
    </row>
    <row r="198" spans="1:19" x14ac:dyDescent="0.2">
      <c r="A198" s="14" t="s">
        <v>128</v>
      </c>
      <c r="B198" s="39" t="s">
        <v>328</v>
      </c>
      <c r="C198" s="17"/>
      <c r="D198" s="17"/>
      <c r="F198" s="17"/>
      <c r="H198" s="17"/>
      <c r="J198" s="17"/>
      <c r="K198" s="17"/>
      <c r="M198" s="19"/>
      <c r="N198" s="19"/>
      <c r="Q198" s="19"/>
      <c r="R198" s="2">
        <v>1</v>
      </c>
    </row>
    <row r="199" spans="1:19" x14ac:dyDescent="0.2">
      <c r="A199" s="14" t="s">
        <v>169</v>
      </c>
      <c r="B199" s="39" t="s">
        <v>390</v>
      </c>
      <c r="C199" s="17"/>
      <c r="D199" s="17"/>
      <c r="F199" s="17"/>
      <c r="H199" s="17"/>
      <c r="I199" s="2">
        <v>2</v>
      </c>
      <c r="J199" s="17"/>
      <c r="K199" s="17"/>
      <c r="L199" s="2">
        <v>9</v>
      </c>
      <c r="M199" s="19"/>
      <c r="N199" s="19"/>
      <c r="P199" s="2">
        <v>12</v>
      </c>
      <c r="Q199" s="19"/>
      <c r="S199" s="2">
        <v>17</v>
      </c>
    </row>
    <row r="200" spans="1:19" x14ac:dyDescent="0.2">
      <c r="A200" s="14" t="s">
        <v>839</v>
      </c>
      <c r="B200" s="39" t="s">
        <v>897</v>
      </c>
      <c r="C200" s="17"/>
      <c r="D200" s="17"/>
      <c r="F200" s="17"/>
      <c r="H200" s="17"/>
      <c r="J200" s="17"/>
      <c r="K200" s="17"/>
      <c r="M200" s="19"/>
      <c r="N200" s="19"/>
      <c r="P200" s="2">
        <v>8</v>
      </c>
      <c r="Q200" s="19"/>
      <c r="S200" s="2">
        <v>5</v>
      </c>
    </row>
    <row r="201" spans="1:19" x14ac:dyDescent="0.2">
      <c r="A201" s="14" t="s">
        <v>1053</v>
      </c>
      <c r="B201" s="39" t="s">
        <v>1093</v>
      </c>
      <c r="C201" s="17"/>
      <c r="D201" s="17"/>
      <c r="F201" s="17"/>
      <c r="H201" s="17"/>
      <c r="J201" s="17"/>
      <c r="K201" s="17"/>
      <c r="M201" s="19"/>
      <c r="N201" s="19"/>
      <c r="P201" s="2">
        <v>1</v>
      </c>
      <c r="Q201" s="19"/>
    </row>
    <row r="202" spans="1:19" x14ac:dyDescent="0.2">
      <c r="A202" s="14" t="s">
        <v>9</v>
      </c>
      <c r="B202" s="39" t="s">
        <v>442</v>
      </c>
      <c r="C202" s="17"/>
      <c r="D202" s="17"/>
      <c r="E202" s="2">
        <v>2</v>
      </c>
      <c r="F202" s="17"/>
      <c r="H202" s="17"/>
      <c r="I202" s="2">
        <v>7</v>
      </c>
      <c r="J202" s="17"/>
      <c r="K202" s="17"/>
      <c r="L202" s="2">
        <v>4</v>
      </c>
      <c r="M202" s="19"/>
      <c r="N202" s="19"/>
      <c r="O202" s="2">
        <v>3</v>
      </c>
      <c r="Q202" s="19"/>
      <c r="R202" s="2">
        <v>7</v>
      </c>
    </row>
    <row r="203" spans="1:19" x14ac:dyDescent="0.2">
      <c r="A203" s="14" t="s">
        <v>597</v>
      </c>
      <c r="B203" s="39" t="s">
        <v>606</v>
      </c>
      <c r="C203" s="17"/>
      <c r="D203" s="17"/>
      <c r="F203" s="17"/>
      <c r="H203" s="17"/>
      <c r="J203" s="17"/>
      <c r="K203" s="17"/>
      <c r="M203" s="19"/>
      <c r="N203" s="19"/>
      <c r="P203" s="2">
        <v>1</v>
      </c>
      <c r="Q203" s="19"/>
      <c r="S203" s="2">
        <v>2</v>
      </c>
    </row>
    <row r="204" spans="1:19" x14ac:dyDescent="0.2">
      <c r="A204" s="14" t="s">
        <v>170</v>
      </c>
      <c r="B204" s="39" t="s">
        <v>435</v>
      </c>
      <c r="C204" s="17"/>
      <c r="D204" s="17"/>
      <c r="F204" s="17"/>
      <c r="H204" s="17"/>
      <c r="J204" s="17"/>
      <c r="K204" s="17"/>
      <c r="M204" s="19"/>
      <c r="N204" s="19"/>
      <c r="P204" s="2">
        <v>13</v>
      </c>
      <c r="Q204" s="19"/>
      <c r="S204" s="2">
        <v>13</v>
      </c>
    </row>
    <row r="205" spans="1:19" x14ac:dyDescent="0.2">
      <c r="A205" s="14" t="s">
        <v>275</v>
      </c>
      <c r="B205" s="39" t="s">
        <v>436</v>
      </c>
      <c r="C205" s="17"/>
      <c r="D205" s="17"/>
      <c r="F205" s="17"/>
      <c r="H205" s="17"/>
      <c r="J205" s="17"/>
      <c r="K205" s="17"/>
      <c r="L205" s="2">
        <v>4</v>
      </c>
      <c r="M205" s="19"/>
      <c r="N205" s="19"/>
      <c r="Q205" s="19"/>
      <c r="S205" s="2">
        <v>2</v>
      </c>
    </row>
    <row r="206" spans="1:19" x14ac:dyDescent="0.2">
      <c r="A206" s="14" t="s">
        <v>262</v>
      </c>
      <c r="B206" s="39" t="s">
        <v>389</v>
      </c>
      <c r="C206" s="17"/>
      <c r="D206" s="17"/>
      <c r="F206" s="17"/>
      <c r="H206" s="17"/>
      <c r="I206" s="2">
        <v>2</v>
      </c>
      <c r="J206" s="17"/>
      <c r="K206" s="17"/>
      <c r="L206" s="2">
        <v>4</v>
      </c>
      <c r="M206" s="19"/>
      <c r="N206" s="19"/>
      <c r="P206" s="2">
        <v>9</v>
      </c>
      <c r="Q206" s="19"/>
      <c r="S206" s="2">
        <v>13</v>
      </c>
    </row>
    <row r="207" spans="1:19" x14ac:dyDescent="0.2">
      <c r="A207" s="14" t="s">
        <v>600</v>
      </c>
      <c r="B207" s="39" t="s">
        <v>603</v>
      </c>
      <c r="C207" s="17"/>
      <c r="D207" s="17"/>
      <c r="F207" s="17"/>
      <c r="H207" s="17"/>
      <c r="J207" s="17"/>
      <c r="K207" s="17"/>
      <c r="M207" s="19"/>
      <c r="N207" s="19"/>
      <c r="P207" s="2">
        <v>2</v>
      </c>
      <c r="Q207" s="19"/>
    </row>
    <row r="208" spans="1:19" x14ac:dyDescent="0.2">
      <c r="A208" s="14" t="s">
        <v>601</v>
      </c>
      <c r="B208" s="39" t="s">
        <v>602</v>
      </c>
      <c r="C208" s="17"/>
      <c r="D208" s="17"/>
      <c r="F208" s="17"/>
      <c r="H208" s="17"/>
      <c r="J208" s="17"/>
      <c r="K208" s="17"/>
      <c r="M208" s="19"/>
      <c r="N208" s="19"/>
      <c r="P208" s="2">
        <v>3</v>
      </c>
      <c r="Q208" s="19"/>
      <c r="S208" s="2">
        <v>3</v>
      </c>
    </row>
    <row r="209" spans="1:19" x14ac:dyDescent="0.2">
      <c r="A209" s="14" t="s">
        <v>755</v>
      </c>
      <c r="B209" s="39" t="s">
        <v>757</v>
      </c>
      <c r="C209" s="17"/>
      <c r="D209" s="17"/>
      <c r="F209" s="17"/>
      <c r="H209" s="17"/>
      <c r="J209" s="17"/>
      <c r="K209" s="17"/>
      <c r="M209" s="19"/>
      <c r="N209" s="19"/>
      <c r="Q209" s="19"/>
      <c r="S209" s="2">
        <v>6</v>
      </c>
    </row>
    <row r="211" spans="1:19" x14ac:dyDescent="0.2">
      <c r="A211" s="14" t="s">
        <v>55</v>
      </c>
      <c r="B211" s="39" t="s">
        <v>388</v>
      </c>
      <c r="C211" s="17"/>
      <c r="D211" s="17"/>
      <c r="F211" s="17"/>
      <c r="H211" s="17"/>
      <c r="J211" s="17"/>
      <c r="K211" s="17"/>
      <c r="L211" s="2">
        <v>2</v>
      </c>
      <c r="M211" s="19"/>
      <c r="N211" s="19"/>
      <c r="P211" s="2">
        <v>2</v>
      </c>
      <c r="Q211" s="19"/>
      <c r="S211" s="2">
        <v>7</v>
      </c>
    </row>
    <row r="212" spans="1:19" x14ac:dyDescent="0.2">
      <c r="A212" s="14" t="s">
        <v>1314</v>
      </c>
      <c r="B212" s="39" t="s">
        <v>1315</v>
      </c>
      <c r="C212" s="17"/>
      <c r="D212" s="17"/>
      <c r="F212" s="17"/>
      <c r="H212" s="17"/>
      <c r="J212" s="17"/>
      <c r="K212" s="17"/>
      <c r="M212" s="19"/>
      <c r="N212" s="19"/>
      <c r="Q212" s="19"/>
      <c r="S212" s="2">
        <v>1</v>
      </c>
    </row>
    <row r="213" spans="1:19" x14ac:dyDescent="0.2">
      <c r="A213" s="14" t="s">
        <v>667</v>
      </c>
      <c r="B213" s="39" t="s">
        <v>1104</v>
      </c>
      <c r="C213" s="17"/>
      <c r="D213" s="17"/>
      <c r="F213" s="17"/>
      <c r="H213" s="17"/>
      <c r="J213" s="17"/>
      <c r="K213" s="17"/>
      <c r="M213" s="19"/>
      <c r="N213" s="19"/>
      <c r="P213" s="2">
        <v>1</v>
      </c>
      <c r="Q213" s="19"/>
    </row>
    <row r="214" spans="1:19" x14ac:dyDescent="0.2">
      <c r="A214" s="14" t="s">
        <v>38</v>
      </c>
      <c r="B214" s="39" t="s">
        <v>652</v>
      </c>
      <c r="C214" s="17"/>
      <c r="D214" s="17"/>
      <c r="F214" s="17"/>
      <c r="H214" s="17"/>
      <c r="J214" s="17"/>
      <c r="K214" s="17"/>
      <c r="M214" s="19"/>
      <c r="N214" s="19"/>
      <c r="P214" s="2">
        <v>1</v>
      </c>
      <c r="Q214" s="19"/>
    </row>
    <row r="215" spans="1:19" x14ac:dyDescent="0.2">
      <c r="A215" s="14" t="s">
        <v>981</v>
      </c>
      <c r="B215" s="39" t="s">
        <v>942</v>
      </c>
      <c r="C215" s="17"/>
      <c r="D215" s="17"/>
      <c r="F215" s="17"/>
      <c r="H215" s="17"/>
      <c r="J215" s="17"/>
      <c r="K215" s="17"/>
      <c r="M215" s="19"/>
      <c r="N215" s="19"/>
      <c r="Q215" s="19"/>
      <c r="S215" s="2">
        <v>3</v>
      </c>
    </row>
    <row r="216" spans="1:19" x14ac:dyDescent="0.2">
      <c r="A216" s="14" t="s">
        <v>48</v>
      </c>
      <c r="B216" s="39" t="s">
        <v>387</v>
      </c>
      <c r="C216" s="17"/>
      <c r="D216" s="17"/>
      <c r="F216" s="17"/>
      <c r="H216" s="17"/>
      <c r="J216" s="17"/>
      <c r="K216" s="17"/>
      <c r="L216" s="2">
        <v>6</v>
      </c>
      <c r="M216" s="19"/>
      <c r="N216" s="19"/>
      <c r="P216" s="2">
        <v>2</v>
      </c>
      <c r="Q216" s="19"/>
      <c r="S216" s="2">
        <v>5</v>
      </c>
    </row>
    <row r="217" spans="1:19" x14ac:dyDescent="0.2">
      <c r="A217" s="14" t="s">
        <v>484</v>
      </c>
      <c r="B217" s="39" t="s">
        <v>523</v>
      </c>
      <c r="C217" s="17"/>
      <c r="D217" s="17"/>
      <c r="F217" s="17"/>
      <c r="H217" s="17"/>
      <c r="J217" s="17"/>
      <c r="K217" s="17"/>
      <c r="M217" s="19"/>
      <c r="N217" s="19"/>
      <c r="P217" s="2">
        <v>1</v>
      </c>
      <c r="Q217" s="19"/>
    </row>
    <row r="218" spans="1:19" x14ac:dyDescent="0.2">
      <c r="A218" s="14" t="s">
        <v>1021</v>
      </c>
      <c r="B218" s="39" t="s">
        <v>1105</v>
      </c>
      <c r="C218" s="17"/>
      <c r="D218" s="17"/>
      <c r="F218" s="17"/>
      <c r="H218" s="17"/>
      <c r="J218" s="17"/>
      <c r="K218" s="17"/>
      <c r="M218" s="19"/>
      <c r="N218" s="19"/>
      <c r="P218" s="2">
        <v>1</v>
      </c>
      <c r="Q218" s="19"/>
    </row>
    <row r="219" spans="1:19" x14ac:dyDescent="0.2">
      <c r="A219" s="14" t="s">
        <v>1004</v>
      </c>
      <c r="B219" s="39" t="s">
        <v>1009</v>
      </c>
      <c r="C219" s="17"/>
      <c r="D219" s="17"/>
      <c r="F219" s="17"/>
      <c r="H219" s="17"/>
      <c r="J219" s="17"/>
      <c r="K219" s="17"/>
      <c r="M219" s="19"/>
      <c r="N219" s="19"/>
      <c r="P219" s="2">
        <v>1</v>
      </c>
      <c r="Q219" s="19"/>
      <c r="S219" s="2">
        <v>1</v>
      </c>
    </row>
    <row r="220" spans="1:19" x14ac:dyDescent="0.2">
      <c r="A220" s="14" t="s">
        <v>842</v>
      </c>
      <c r="B220" s="39" t="s">
        <v>921</v>
      </c>
      <c r="S220" s="2">
        <v>1</v>
      </c>
    </row>
    <row r="221" spans="1:19" x14ac:dyDescent="0.2">
      <c r="A221" s="14" t="s">
        <v>1023</v>
      </c>
      <c r="B221" s="39" t="s">
        <v>542</v>
      </c>
      <c r="C221" s="17"/>
      <c r="D221" s="17"/>
      <c r="F221" s="17"/>
      <c r="H221" s="17"/>
      <c r="J221" s="17"/>
      <c r="K221" s="17"/>
      <c r="M221" s="19"/>
      <c r="N221" s="19"/>
      <c r="P221" s="2">
        <v>2</v>
      </c>
      <c r="Q221" s="19"/>
      <c r="S221" s="2">
        <v>3</v>
      </c>
    </row>
    <row r="222" spans="1:19" x14ac:dyDescent="0.2">
      <c r="A222" s="14" t="s">
        <v>39</v>
      </c>
      <c r="B222" s="39" t="s">
        <v>937</v>
      </c>
      <c r="C222" s="17"/>
      <c r="D222" s="17"/>
      <c r="F222" s="17"/>
      <c r="H222" s="17"/>
      <c r="J222" s="17"/>
      <c r="K222" s="17"/>
      <c r="L222" s="2">
        <v>1</v>
      </c>
      <c r="M222" s="19"/>
      <c r="N222" s="19"/>
      <c r="Q222" s="19"/>
    </row>
    <row r="223" spans="1:19" x14ac:dyDescent="0.2">
      <c r="A223" s="14" t="s">
        <v>493</v>
      </c>
      <c r="B223" s="39" t="s">
        <v>517</v>
      </c>
      <c r="C223" s="17"/>
      <c r="D223" s="17"/>
      <c r="F223" s="17"/>
      <c r="H223" s="17"/>
      <c r="J223" s="17"/>
      <c r="K223" s="17"/>
      <c r="M223" s="19"/>
      <c r="N223" s="19"/>
      <c r="P223" s="2">
        <v>3</v>
      </c>
      <c r="Q223" s="19"/>
      <c r="S223" s="2">
        <v>4</v>
      </c>
    </row>
    <row r="224" spans="1:19" x14ac:dyDescent="0.2">
      <c r="A224" s="14" t="s">
        <v>50</v>
      </c>
      <c r="B224" s="39" t="s">
        <v>51</v>
      </c>
      <c r="C224" s="17"/>
      <c r="D224" s="17"/>
      <c r="F224" s="17"/>
      <c r="H224" s="17"/>
      <c r="J224" s="17"/>
      <c r="K224" s="17"/>
      <c r="L224" s="2">
        <v>4</v>
      </c>
      <c r="M224" s="19"/>
      <c r="N224" s="19"/>
      <c r="Q224" s="19"/>
      <c r="S224" s="2">
        <v>1</v>
      </c>
    </row>
    <row r="225" spans="1:28" x14ac:dyDescent="0.2">
      <c r="A225" s="14" t="s">
        <v>263</v>
      </c>
      <c r="B225" s="39" t="s">
        <v>1379</v>
      </c>
      <c r="S225" s="2">
        <v>1</v>
      </c>
    </row>
    <row r="226" spans="1:28" x14ac:dyDescent="0.2">
      <c r="A226" s="14" t="s">
        <v>1002</v>
      </c>
      <c r="B226" s="39" t="s">
        <v>1008</v>
      </c>
      <c r="C226" s="17"/>
      <c r="D226" s="17"/>
      <c r="F226" s="17"/>
      <c r="H226" s="17"/>
      <c r="J226" s="17"/>
      <c r="K226" s="17"/>
      <c r="M226" s="19"/>
      <c r="N226" s="19"/>
      <c r="P226" s="2">
        <v>1</v>
      </c>
      <c r="Q226" s="19"/>
    </row>
    <row r="227" spans="1:28" x14ac:dyDescent="0.2">
      <c r="A227" s="14" t="s">
        <v>52</v>
      </c>
      <c r="B227" s="39" t="s">
        <v>383</v>
      </c>
      <c r="C227" s="17"/>
      <c r="D227" s="17"/>
      <c r="F227" s="17"/>
      <c r="H227" s="17"/>
      <c r="J227" s="17"/>
      <c r="K227" s="17"/>
      <c r="L227" s="2">
        <v>5</v>
      </c>
      <c r="M227" s="19"/>
      <c r="N227" s="19"/>
      <c r="Q227" s="19"/>
    </row>
    <row r="228" spans="1:28" x14ac:dyDescent="0.2">
      <c r="A228" s="14" t="s">
        <v>310</v>
      </c>
      <c r="B228" s="39" t="s">
        <v>544</v>
      </c>
      <c r="C228" s="17"/>
      <c r="D228" s="17"/>
      <c r="F228" s="17"/>
      <c r="H228" s="17"/>
      <c r="J228" s="17"/>
      <c r="K228" s="17"/>
      <c r="L228" s="2">
        <v>2</v>
      </c>
      <c r="M228" s="19"/>
      <c r="N228" s="19"/>
      <c r="Q228" s="19"/>
    </row>
    <row r="229" spans="1:28" x14ac:dyDescent="0.2">
      <c r="A229" s="14" t="s">
        <v>53</v>
      </c>
      <c r="B229" s="39" t="s">
        <v>464</v>
      </c>
      <c r="P229" s="2">
        <v>3</v>
      </c>
      <c r="S229" s="2">
        <v>3</v>
      </c>
    </row>
    <row r="230" spans="1:28" x14ac:dyDescent="0.2">
      <c r="A230" s="14" t="s">
        <v>172</v>
      </c>
      <c r="B230" s="39" t="s">
        <v>385</v>
      </c>
      <c r="S230" s="2">
        <v>2</v>
      </c>
    </row>
    <row r="231" spans="1:28" x14ac:dyDescent="0.2">
      <c r="A231" s="14" t="s">
        <v>40</v>
      </c>
      <c r="B231" s="39" t="s">
        <v>938</v>
      </c>
      <c r="P231" s="2">
        <v>1</v>
      </c>
    </row>
    <row r="234" spans="1:28" s="1" customFormat="1" ht="15" x14ac:dyDescent="0.25">
      <c r="A234" s="141" t="s">
        <v>110</v>
      </c>
      <c r="B234" s="39"/>
      <c r="C234" s="25"/>
      <c r="D234" s="25"/>
      <c r="E234" s="8"/>
      <c r="F234" s="25"/>
      <c r="G234" s="8"/>
      <c r="H234" s="25"/>
      <c r="I234" s="8"/>
      <c r="J234" s="25"/>
      <c r="K234" s="25"/>
      <c r="L234" s="8"/>
      <c r="M234" s="25"/>
      <c r="N234" s="25"/>
      <c r="O234" s="2"/>
      <c r="P234" s="2"/>
      <c r="Q234" s="19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x14ac:dyDescent="0.2">
      <c r="A235" s="140" t="s">
        <v>139</v>
      </c>
      <c r="B235" s="143"/>
      <c r="C235" s="17"/>
      <c r="D235" s="21"/>
      <c r="E235" s="4">
        <v>11.414999999999999</v>
      </c>
      <c r="F235" s="21"/>
      <c r="G235" s="4">
        <v>1.08214285714286</v>
      </c>
      <c r="H235" s="21"/>
      <c r="I235" s="4">
        <v>4.7894736842105301</v>
      </c>
      <c r="J235" s="17"/>
      <c r="K235" s="17"/>
      <c r="L235" s="4">
        <v>5.5789473684210504</v>
      </c>
      <c r="M235" s="19"/>
      <c r="O235" s="4">
        <v>15.72</v>
      </c>
      <c r="P235" s="4"/>
      <c r="Q235" s="19"/>
      <c r="R235" s="2">
        <v>13.06</v>
      </c>
    </row>
    <row r="236" spans="1:28" x14ac:dyDescent="0.2">
      <c r="A236" s="14" t="s">
        <v>106</v>
      </c>
      <c r="B236" s="39" t="s">
        <v>438</v>
      </c>
      <c r="C236" s="17"/>
      <c r="D236" s="21"/>
      <c r="E236" s="4"/>
      <c r="F236" s="21"/>
      <c r="G236" s="4"/>
      <c r="H236" s="21"/>
      <c r="I236" s="4">
        <v>3</v>
      </c>
      <c r="J236" s="17"/>
      <c r="K236" s="17"/>
      <c r="L236" s="4">
        <v>1.6368421052631601</v>
      </c>
      <c r="M236" s="19"/>
      <c r="O236" s="4">
        <v>1.2</v>
      </c>
      <c r="P236" s="4"/>
      <c r="Q236" s="19"/>
    </row>
    <row r="237" spans="1:28" x14ac:dyDescent="0.2">
      <c r="A237" s="14" t="s">
        <v>36</v>
      </c>
      <c r="B237" s="39" t="s">
        <v>37</v>
      </c>
      <c r="C237" s="17"/>
      <c r="D237" s="21"/>
      <c r="E237" s="4"/>
      <c r="F237" s="21"/>
      <c r="G237" s="4"/>
      <c r="H237" s="21"/>
      <c r="I237" s="4">
        <v>0.31578947368421001</v>
      </c>
      <c r="J237" s="17"/>
      <c r="K237" s="17"/>
      <c r="L237" s="4">
        <v>1.2157894736842101</v>
      </c>
      <c r="M237" s="19"/>
      <c r="O237" s="4"/>
      <c r="P237" s="4"/>
      <c r="Q237" s="19"/>
    </row>
    <row r="238" spans="1:28" x14ac:dyDescent="0.2">
      <c r="A238" s="14" t="s">
        <v>214</v>
      </c>
      <c r="B238" s="39" t="s">
        <v>495</v>
      </c>
      <c r="C238" s="17"/>
      <c r="D238" s="21"/>
      <c r="E238" s="4"/>
      <c r="F238" s="21"/>
      <c r="G238" s="4"/>
      <c r="H238" s="21"/>
      <c r="I238" s="4"/>
      <c r="J238" s="17"/>
      <c r="K238" s="17"/>
      <c r="L238" s="4"/>
      <c r="M238" s="19"/>
      <c r="O238" s="4"/>
      <c r="P238" s="4"/>
      <c r="Q238" s="19"/>
      <c r="R238" s="2">
        <v>0.12</v>
      </c>
    </row>
    <row r="239" spans="1:28" x14ac:dyDescent="0.2">
      <c r="A239" s="14" t="s">
        <v>16</v>
      </c>
      <c r="B239" s="39" t="s">
        <v>326</v>
      </c>
      <c r="C239" s="17"/>
      <c r="D239" s="21"/>
      <c r="E239" s="4"/>
      <c r="F239" s="21"/>
      <c r="G239" s="4"/>
      <c r="H239" s="21"/>
      <c r="I239" s="4">
        <v>5.2631578947368403E-3</v>
      </c>
      <c r="J239" s="17"/>
      <c r="K239" s="17"/>
      <c r="L239" s="4"/>
      <c r="M239" s="19"/>
      <c r="O239" s="4"/>
      <c r="P239" s="4"/>
      <c r="Q239" s="19"/>
    </row>
    <row r="240" spans="1:28" x14ac:dyDescent="0.2">
      <c r="A240" s="14" t="s">
        <v>15</v>
      </c>
      <c r="B240" s="39" t="s">
        <v>440</v>
      </c>
      <c r="C240" s="17"/>
      <c r="D240" s="21"/>
      <c r="E240" s="4"/>
      <c r="F240" s="21"/>
      <c r="G240" s="4">
        <v>1.4285714285714299E-2</v>
      </c>
      <c r="H240" s="21"/>
      <c r="I240" s="4">
        <v>1.0526315789473699</v>
      </c>
      <c r="J240" s="17"/>
      <c r="K240" s="17"/>
      <c r="L240" s="4">
        <v>5.2631578947368397E-2</v>
      </c>
      <c r="M240" s="19"/>
      <c r="O240" s="4">
        <v>0.04</v>
      </c>
      <c r="P240" s="4"/>
    </row>
    <row r="241" spans="1:18" x14ac:dyDescent="0.2">
      <c r="A241" s="14" t="s">
        <v>278</v>
      </c>
      <c r="B241" s="39" t="s">
        <v>949</v>
      </c>
      <c r="C241" s="17"/>
      <c r="D241" s="21"/>
      <c r="E241" s="4"/>
      <c r="F241" s="21"/>
      <c r="G241" s="4"/>
      <c r="H241" s="21"/>
      <c r="I241" s="4"/>
      <c r="J241" s="17"/>
      <c r="K241" s="17"/>
      <c r="L241" s="4"/>
      <c r="M241" s="19"/>
      <c r="O241" s="4"/>
      <c r="P241" s="4"/>
      <c r="Q241" s="19"/>
      <c r="R241" s="2">
        <v>0.06</v>
      </c>
    </row>
    <row r="242" spans="1:18" x14ac:dyDescent="0.2">
      <c r="A242" s="14" t="s">
        <v>5</v>
      </c>
      <c r="B242" s="39" t="s">
        <v>81</v>
      </c>
      <c r="C242" s="17"/>
      <c r="D242" s="21"/>
      <c r="E242" s="4">
        <v>1</v>
      </c>
      <c r="F242" s="21"/>
      <c r="G242" s="4"/>
      <c r="H242" s="21"/>
      <c r="I242" s="4">
        <v>1.0526315789473699</v>
      </c>
      <c r="J242" s="17"/>
      <c r="K242" s="17"/>
      <c r="L242" s="4">
        <v>5.2631578947368397E-2</v>
      </c>
      <c r="M242" s="19"/>
      <c r="O242" s="4">
        <v>0.04</v>
      </c>
      <c r="P242" s="4"/>
      <c r="Q242" s="19"/>
      <c r="R242" s="2">
        <v>0.25</v>
      </c>
    </row>
    <row r="243" spans="1:18" x14ac:dyDescent="0.2">
      <c r="A243" s="14" t="s">
        <v>54</v>
      </c>
      <c r="B243" s="39" t="s">
        <v>870</v>
      </c>
      <c r="C243" s="17"/>
      <c r="D243" s="21"/>
      <c r="E243" s="4"/>
      <c r="F243" s="21"/>
      <c r="G243" s="4"/>
      <c r="H243" s="21"/>
      <c r="I243" s="4"/>
      <c r="J243" s="17"/>
      <c r="K243" s="17"/>
      <c r="L243" s="4">
        <v>5.7894736842105297E-2</v>
      </c>
      <c r="O243" s="4">
        <v>4.0000000000000001E-3</v>
      </c>
      <c r="P243" s="4"/>
      <c r="Q243" s="19"/>
      <c r="R243" s="2">
        <v>0.01</v>
      </c>
    </row>
    <row r="244" spans="1:18" x14ac:dyDescent="0.2">
      <c r="A244" s="14" t="s">
        <v>6</v>
      </c>
      <c r="B244" s="39" t="s">
        <v>441</v>
      </c>
      <c r="C244" s="17"/>
      <c r="D244" s="21"/>
      <c r="E244" s="4">
        <v>0.01</v>
      </c>
      <c r="F244" s="21"/>
      <c r="G244" s="4"/>
      <c r="H244" s="21"/>
      <c r="I244" s="4">
        <v>0.268421052631579</v>
      </c>
      <c r="J244" s="17"/>
      <c r="K244" s="17"/>
      <c r="L244" s="4">
        <v>0.121052631578947</v>
      </c>
      <c r="M244" s="19"/>
      <c r="O244" s="4"/>
      <c r="P244" s="4"/>
      <c r="Q244" s="19"/>
      <c r="R244" s="2">
        <v>0.05</v>
      </c>
    </row>
    <row r="245" spans="1:18" x14ac:dyDescent="0.2">
      <c r="A245" s="14" t="s">
        <v>20</v>
      </c>
      <c r="B245" s="39" t="s">
        <v>973</v>
      </c>
      <c r="C245" s="17"/>
      <c r="D245" s="21"/>
      <c r="E245" s="4">
        <v>5.0000000000000001E-3</v>
      </c>
      <c r="F245" s="21"/>
      <c r="G245" s="4"/>
      <c r="H245" s="21"/>
      <c r="I245" s="4"/>
      <c r="J245" s="17"/>
      <c r="K245" s="17"/>
      <c r="L245" s="4">
        <v>5.2631578947368403E-3</v>
      </c>
      <c r="M245" s="19"/>
      <c r="O245" s="4">
        <v>0.05</v>
      </c>
      <c r="P245" s="4"/>
      <c r="R245" s="2">
        <v>0.01</v>
      </c>
    </row>
    <row r="246" spans="1:18" x14ac:dyDescent="0.2">
      <c r="A246" s="14" t="s">
        <v>176</v>
      </c>
      <c r="B246" s="39" t="s">
        <v>353</v>
      </c>
      <c r="C246" s="17"/>
      <c r="D246" s="21"/>
      <c r="E246" s="4"/>
      <c r="F246" s="21"/>
      <c r="G246" s="4"/>
      <c r="H246" s="21"/>
      <c r="I246" s="4"/>
      <c r="J246" s="17"/>
      <c r="K246" s="17"/>
      <c r="L246" s="4"/>
      <c r="M246" s="19"/>
      <c r="O246" s="4">
        <v>4.0000000000000001E-3</v>
      </c>
      <c r="P246" s="4"/>
      <c r="Q246" s="19"/>
    </row>
    <row r="247" spans="1:18" x14ac:dyDescent="0.2">
      <c r="A247" s="14" t="s">
        <v>1131</v>
      </c>
      <c r="B247" s="39" t="s">
        <v>1132</v>
      </c>
      <c r="R247" s="2">
        <v>0.01</v>
      </c>
    </row>
    <row r="248" spans="1:18" x14ac:dyDescent="0.2">
      <c r="A248" s="14" t="s">
        <v>82</v>
      </c>
      <c r="B248" s="39" t="s">
        <v>83</v>
      </c>
      <c r="C248" s="17"/>
      <c r="D248" s="21"/>
      <c r="E248" s="4"/>
      <c r="F248" s="21"/>
      <c r="G248" s="4"/>
      <c r="H248" s="21"/>
      <c r="I248" s="4"/>
      <c r="J248" s="17"/>
      <c r="K248" s="17"/>
      <c r="L248" s="4"/>
      <c r="M248" s="19"/>
      <c r="O248" s="4">
        <v>0.04</v>
      </c>
      <c r="P248" s="4"/>
      <c r="R248" s="2">
        <v>0.25</v>
      </c>
    </row>
    <row r="249" spans="1:18" x14ac:dyDescent="0.2">
      <c r="A249" s="14" t="s">
        <v>31</v>
      </c>
      <c r="B249" s="39" t="s">
        <v>327</v>
      </c>
      <c r="C249" s="17"/>
      <c r="D249" s="21"/>
      <c r="E249" s="4">
        <v>0.01</v>
      </c>
      <c r="F249" s="21"/>
      <c r="G249" s="4">
        <v>1.4285714285714299E-2</v>
      </c>
      <c r="H249" s="21"/>
      <c r="I249" s="4">
        <v>0.105263157894737</v>
      </c>
      <c r="J249" s="17"/>
      <c r="K249" s="17"/>
      <c r="L249" s="4">
        <v>1.05263157894737E-2</v>
      </c>
      <c r="M249" s="19"/>
      <c r="O249" s="4">
        <v>1.04</v>
      </c>
      <c r="P249" s="4"/>
      <c r="Q249" s="19"/>
      <c r="R249" s="2">
        <v>0.61</v>
      </c>
    </row>
    <row r="250" spans="1:18" x14ac:dyDescent="0.2">
      <c r="A250" s="14" t="s">
        <v>303</v>
      </c>
      <c r="B250" s="39" t="s">
        <v>421</v>
      </c>
      <c r="C250" s="139"/>
      <c r="D250" s="145"/>
      <c r="E250" s="4"/>
      <c r="F250" s="145"/>
      <c r="G250" s="4"/>
      <c r="H250" s="145"/>
      <c r="I250" s="4"/>
      <c r="J250" s="139"/>
      <c r="K250" s="139"/>
      <c r="L250" s="4">
        <v>5.2631578947368403E-3</v>
      </c>
      <c r="M250" s="19"/>
      <c r="O250" s="4">
        <v>4.0000000000000001E-3</v>
      </c>
      <c r="P250" s="4"/>
      <c r="Q250" s="19"/>
    </row>
    <row r="251" spans="1:18" x14ac:dyDescent="0.2">
      <c r="A251" s="140" t="s">
        <v>132</v>
      </c>
      <c r="B251" s="143" t="s">
        <v>330</v>
      </c>
      <c r="C251" s="17"/>
      <c r="D251" s="21"/>
      <c r="E251" s="4">
        <v>5.0000000000000001E-3</v>
      </c>
      <c r="F251" s="21"/>
      <c r="G251" s="4"/>
      <c r="H251" s="21"/>
      <c r="I251" s="4"/>
      <c r="J251" s="17"/>
      <c r="K251" s="17"/>
      <c r="L251" s="3"/>
      <c r="M251" s="19"/>
      <c r="O251" s="4"/>
      <c r="P251" s="4"/>
      <c r="Q251" s="19"/>
    </row>
    <row r="252" spans="1:18" x14ac:dyDescent="0.2">
      <c r="A252" s="14" t="s">
        <v>28</v>
      </c>
      <c r="B252" s="39" t="s">
        <v>332</v>
      </c>
      <c r="C252" s="17"/>
      <c r="D252" s="21"/>
      <c r="E252" s="4"/>
      <c r="F252" s="21"/>
      <c r="G252" s="4">
        <v>7.14285714285714E-3</v>
      </c>
      <c r="H252" s="21"/>
      <c r="I252" s="4">
        <v>1.5789473684210499E-2</v>
      </c>
      <c r="J252" s="17"/>
      <c r="K252" s="17"/>
      <c r="L252" s="4">
        <v>0.268421052631579</v>
      </c>
      <c r="M252" s="19"/>
      <c r="O252" s="4">
        <v>0.01</v>
      </c>
      <c r="P252" s="4"/>
      <c r="Q252" s="19"/>
      <c r="R252" s="2">
        <v>0.06</v>
      </c>
    </row>
    <row r="253" spans="1:18" x14ac:dyDescent="0.2">
      <c r="A253" s="14" t="s">
        <v>246</v>
      </c>
      <c r="B253" s="39" t="s">
        <v>333</v>
      </c>
      <c r="C253" s="17"/>
      <c r="D253" s="21"/>
      <c r="E253" s="4">
        <v>5.0000000000000001E-3</v>
      </c>
      <c r="F253" s="21"/>
      <c r="G253" s="4">
        <v>1.02142857142857</v>
      </c>
      <c r="H253" s="21"/>
      <c r="I253" s="4">
        <v>6.3157894736842093E-2</v>
      </c>
      <c r="J253" s="17"/>
      <c r="K253" s="17"/>
      <c r="L253" s="4">
        <v>3.7473684210526299</v>
      </c>
      <c r="M253" s="19"/>
      <c r="O253" s="4">
        <v>0.97</v>
      </c>
      <c r="P253" s="4"/>
      <c r="Q253" s="19"/>
      <c r="R253" s="2">
        <v>0.06</v>
      </c>
    </row>
    <row r="254" spans="1:18" x14ac:dyDescent="0.2">
      <c r="A254" s="14" t="s">
        <v>297</v>
      </c>
      <c r="B254" s="39" t="s">
        <v>519</v>
      </c>
      <c r="C254" s="139"/>
      <c r="D254" s="145"/>
      <c r="E254" s="4"/>
      <c r="F254" s="145"/>
      <c r="G254" s="4"/>
      <c r="H254" s="145"/>
      <c r="I254" s="4"/>
      <c r="J254" s="139"/>
      <c r="K254" s="139"/>
      <c r="L254" s="4">
        <v>6.8421052631578994E-2</v>
      </c>
      <c r="M254" s="19"/>
      <c r="O254" s="4">
        <v>4.0000000000000001E-3</v>
      </c>
      <c r="P254" s="4"/>
      <c r="Q254" s="19"/>
    </row>
    <row r="255" spans="1:18" x14ac:dyDescent="0.2">
      <c r="A255" s="14" t="s">
        <v>1328</v>
      </c>
      <c r="B255" s="39" t="s">
        <v>1336</v>
      </c>
      <c r="R255" s="2">
        <v>0.01</v>
      </c>
    </row>
    <row r="256" spans="1:18" x14ac:dyDescent="0.2">
      <c r="A256" s="14" t="s">
        <v>24</v>
      </c>
      <c r="B256" s="39" t="s">
        <v>320</v>
      </c>
      <c r="C256" s="17"/>
      <c r="D256" s="21"/>
      <c r="E256" s="4">
        <v>0.40500000000000003</v>
      </c>
      <c r="F256" s="21"/>
      <c r="G256" s="4"/>
      <c r="H256" s="21"/>
      <c r="I256" s="4">
        <v>0.157894736842105</v>
      </c>
      <c r="J256" s="17"/>
      <c r="K256" s="17"/>
      <c r="L256" s="4">
        <v>0.110526315789474</v>
      </c>
      <c r="M256" s="19"/>
      <c r="O256" s="4">
        <v>0.64</v>
      </c>
      <c r="P256" s="4"/>
      <c r="Q256" s="19"/>
      <c r="R256" s="2">
        <v>0.25</v>
      </c>
    </row>
    <row r="257" spans="1:18" x14ac:dyDescent="0.2">
      <c r="A257" s="14" t="s">
        <v>109</v>
      </c>
      <c r="B257" s="39" t="s">
        <v>362</v>
      </c>
      <c r="C257" s="139"/>
      <c r="D257" s="145"/>
      <c r="E257" s="4">
        <v>1.4999999999999999E-2</v>
      </c>
      <c r="F257" s="145"/>
      <c r="G257" s="4">
        <v>7.1428571428571397E-2</v>
      </c>
      <c r="H257" s="145"/>
      <c r="I257" s="4">
        <v>0.105263157894737</v>
      </c>
      <c r="J257" s="139"/>
      <c r="K257" s="139"/>
      <c r="L257" s="4">
        <v>4.3684210526315796</v>
      </c>
      <c r="M257" s="19"/>
      <c r="O257" s="4">
        <v>0.08</v>
      </c>
      <c r="P257" s="4"/>
      <c r="Q257" s="19"/>
      <c r="R257" s="2">
        <v>0.26</v>
      </c>
    </row>
    <row r="258" spans="1:18" x14ac:dyDescent="0.2">
      <c r="A258" s="14" t="s">
        <v>59</v>
      </c>
      <c r="B258" s="39" t="s">
        <v>60</v>
      </c>
      <c r="C258" s="17"/>
      <c r="D258" s="21"/>
      <c r="E258" s="4"/>
      <c r="F258" s="21"/>
      <c r="G258" s="4"/>
      <c r="H258" s="21"/>
      <c r="I258" s="4"/>
      <c r="J258" s="17"/>
      <c r="K258" s="17"/>
      <c r="L258" s="4"/>
      <c r="M258" s="19"/>
      <c r="O258" s="4">
        <v>0.04</v>
      </c>
      <c r="P258" s="4"/>
      <c r="Q258" s="19"/>
    </row>
    <row r="259" spans="1:18" x14ac:dyDescent="0.2">
      <c r="A259" s="14" t="s">
        <v>22</v>
      </c>
      <c r="B259" s="39" t="s">
        <v>87</v>
      </c>
      <c r="C259" s="17"/>
      <c r="D259" s="21"/>
      <c r="E259" s="4">
        <v>1</v>
      </c>
      <c r="F259" s="21"/>
      <c r="G259" s="4">
        <v>0.15</v>
      </c>
      <c r="H259" s="21"/>
      <c r="I259" s="4">
        <v>0.27368421052631597</v>
      </c>
      <c r="J259" s="17"/>
      <c r="K259" s="17"/>
      <c r="L259" s="4">
        <v>0.52631578947368396</v>
      </c>
      <c r="M259" s="19"/>
      <c r="O259" s="4">
        <v>1</v>
      </c>
      <c r="P259" s="4"/>
      <c r="Q259" s="19"/>
      <c r="R259" s="2">
        <v>0.5</v>
      </c>
    </row>
    <row r="260" spans="1:18" x14ac:dyDescent="0.2">
      <c r="A260" s="14" t="s">
        <v>7</v>
      </c>
      <c r="B260" s="39" t="s">
        <v>335</v>
      </c>
      <c r="C260" s="17"/>
      <c r="D260" s="21"/>
      <c r="E260" s="4">
        <v>0.39500000000000002</v>
      </c>
      <c r="F260" s="21"/>
      <c r="G260" s="4">
        <v>1.50714285714286</v>
      </c>
      <c r="H260" s="21"/>
      <c r="I260" s="4">
        <v>2.8947368421052602</v>
      </c>
      <c r="J260" s="17"/>
      <c r="K260" s="17"/>
      <c r="L260" s="4">
        <v>0.84736842105263199</v>
      </c>
      <c r="M260" s="19"/>
      <c r="O260" s="4">
        <v>7.56</v>
      </c>
      <c r="P260" s="4"/>
      <c r="Q260" s="19"/>
      <c r="R260" s="2">
        <v>1.88</v>
      </c>
    </row>
    <row r="261" spans="1:18" x14ac:dyDescent="0.2">
      <c r="A261" s="14" t="s">
        <v>11</v>
      </c>
      <c r="B261" s="39" t="s">
        <v>47</v>
      </c>
      <c r="C261" s="17"/>
      <c r="D261" s="21"/>
      <c r="E261" s="4"/>
      <c r="F261" s="21"/>
      <c r="G261" s="4">
        <v>0.71428571428571397</v>
      </c>
      <c r="H261" s="21"/>
      <c r="I261" s="4">
        <v>10.057894736842099</v>
      </c>
      <c r="J261" s="17"/>
      <c r="K261" s="17"/>
      <c r="L261" s="4">
        <v>11.4894736842105</v>
      </c>
      <c r="M261" s="19"/>
      <c r="O261" s="4">
        <v>15.81</v>
      </c>
      <c r="P261" s="4"/>
      <c r="Q261" s="19"/>
      <c r="R261" s="2">
        <v>5.05</v>
      </c>
    </row>
    <row r="262" spans="1:18" x14ac:dyDescent="0.2">
      <c r="A262" s="14" t="s">
        <v>135</v>
      </c>
      <c r="B262" s="39" t="s">
        <v>318</v>
      </c>
      <c r="C262" s="17"/>
      <c r="D262" s="21"/>
      <c r="E262" s="4"/>
      <c r="F262" s="21"/>
      <c r="G262" s="4"/>
      <c r="H262" s="21"/>
      <c r="I262" s="4"/>
      <c r="J262" s="17"/>
      <c r="K262" s="17"/>
      <c r="L262" s="4"/>
      <c r="M262" s="19"/>
      <c r="O262" s="4">
        <v>4.0000000000000001E-3</v>
      </c>
      <c r="P262" s="4"/>
      <c r="Q262" s="19"/>
    </row>
    <row r="263" spans="1:18" x14ac:dyDescent="0.2">
      <c r="A263" s="14" t="s">
        <v>226</v>
      </c>
      <c r="B263" s="39" t="s">
        <v>337</v>
      </c>
      <c r="C263" s="17"/>
      <c r="D263" s="21"/>
      <c r="E263" s="4"/>
      <c r="F263" s="21"/>
      <c r="G263" s="4"/>
      <c r="H263" s="21"/>
      <c r="I263" s="4"/>
      <c r="J263" s="17"/>
      <c r="K263" s="17"/>
      <c r="L263" s="4"/>
      <c r="M263" s="19"/>
      <c r="O263" s="4"/>
      <c r="P263" s="4"/>
      <c r="Q263" s="19"/>
      <c r="R263" s="2">
        <v>0.01</v>
      </c>
    </row>
    <row r="264" spans="1:18" x14ac:dyDescent="0.2">
      <c r="A264" s="14" t="s">
        <v>8</v>
      </c>
      <c r="B264" s="39" t="s">
        <v>336</v>
      </c>
      <c r="C264" s="17"/>
      <c r="D264" s="21"/>
      <c r="E264" s="4">
        <v>0.01</v>
      </c>
      <c r="F264" s="21"/>
      <c r="G264" s="4"/>
      <c r="H264" s="21"/>
      <c r="I264" s="4"/>
      <c r="J264" s="17"/>
      <c r="K264" s="17"/>
      <c r="L264" s="4">
        <v>5.2631578947368397E-2</v>
      </c>
      <c r="M264" s="19"/>
      <c r="O264" s="4">
        <v>1.2</v>
      </c>
      <c r="P264" s="4"/>
      <c r="Q264" s="19"/>
      <c r="R264" s="2">
        <v>0.01</v>
      </c>
    </row>
    <row r="265" spans="1:18" x14ac:dyDescent="0.2">
      <c r="A265" s="14" t="s">
        <v>138</v>
      </c>
      <c r="B265" s="39" t="s">
        <v>339</v>
      </c>
      <c r="C265" s="17"/>
      <c r="D265" s="21"/>
      <c r="E265" s="4"/>
      <c r="F265" s="21"/>
      <c r="G265" s="4"/>
      <c r="H265" s="21"/>
      <c r="I265" s="4">
        <v>6.3157894736842093E-2</v>
      </c>
      <c r="J265" s="17"/>
      <c r="K265" s="17"/>
      <c r="L265" s="4">
        <v>5.7894736842105297E-2</v>
      </c>
      <c r="M265" s="19"/>
      <c r="O265" s="4">
        <v>0.01</v>
      </c>
      <c r="P265" s="4"/>
      <c r="Q265" s="19"/>
      <c r="R265" s="2">
        <v>0.01</v>
      </c>
    </row>
    <row r="266" spans="1:18" x14ac:dyDescent="0.2">
      <c r="A266" s="14" t="s">
        <v>167</v>
      </c>
      <c r="B266" s="39" t="s">
        <v>393</v>
      </c>
      <c r="C266" s="17"/>
      <c r="D266" s="21"/>
      <c r="E266" s="4"/>
      <c r="F266" s="21"/>
      <c r="G266" s="4"/>
      <c r="H266" s="21"/>
      <c r="I266" s="4"/>
      <c r="J266" s="17"/>
      <c r="K266" s="17"/>
      <c r="L266" s="4">
        <v>1.7</v>
      </c>
      <c r="M266" s="19"/>
      <c r="O266" s="4">
        <v>0.08</v>
      </c>
      <c r="P266" s="4"/>
      <c r="Q266" s="19"/>
    </row>
    <row r="267" spans="1:18" x14ac:dyDescent="0.2">
      <c r="A267" s="14" t="s">
        <v>128</v>
      </c>
      <c r="B267" s="39" t="s">
        <v>328</v>
      </c>
      <c r="D267" s="135"/>
      <c r="E267" s="4"/>
      <c r="F267" s="135"/>
      <c r="G267" s="4"/>
      <c r="H267" s="135"/>
      <c r="I267" s="4"/>
      <c r="L267"/>
      <c r="M267" s="19"/>
      <c r="O267"/>
      <c r="P267"/>
      <c r="Q267" s="19"/>
      <c r="R267" s="2">
        <v>0.01</v>
      </c>
    </row>
    <row r="268" spans="1:18" x14ac:dyDescent="0.2">
      <c r="A268" s="14" t="s">
        <v>9</v>
      </c>
      <c r="B268" s="39" t="s">
        <v>442</v>
      </c>
      <c r="C268" s="17"/>
      <c r="D268" s="21"/>
      <c r="E268" s="4">
        <v>0.01</v>
      </c>
      <c r="F268" s="21"/>
      <c r="G268" s="4"/>
      <c r="H268" s="21"/>
      <c r="I268" s="4">
        <v>0.65263157894736801</v>
      </c>
      <c r="J268" s="17"/>
      <c r="K268" s="17"/>
      <c r="L268" s="4">
        <v>0.168421052631579</v>
      </c>
      <c r="M268" s="19"/>
      <c r="O268" s="4">
        <v>0.01</v>
      </c>
      <c r="P268" s="4"/>
      <c r="Q268" s="19"/>
      <c r="R268" s="2">
        <v>0.76</v>
      </c>
    </row>
    <row r="269" spans="1:18" x14ac:dyDescent="0.2">
      <c r="D269" s="135"/>
      <c r="E269" s="4"/>
      <c r="F269" s="135"/>
      <c r="G269" s="4"/>
      <c r="H269" s="135"/>
      <c r="I269" s="4"/>
      <c r="L269"/>
      <c r="M269" s="19"/>
      <c r="O269"/>
      <c r="P269"/>
      <c r="Q269" s="19"/>
    </row>
    <row r="270" spans="1:18" x14ac:dyDescent="0.2">
      <c r="L270"/>
      <c r="M270" s="19"/>
      <c r="O270"/>
      <c r="P270"/>
      <c r="Q270" s="19"/>
    </row>
    <row r="271" spans="1:18" x14ac:dyDescent="0.2">
      <c r="L271"/>
      <c r="M271" s="19"/>
      <c r="O271"/>
      <c r="P271"/>
      <c r="Q271" s="19"/>
    </row>
    <row r="272" spans="1:18" x14ac:dyDescent="0.2">
      <c r="L272"/>
      <c r="M272" s="19"/>
    </row>
    <row r="273" spans="12:13" x14ac:dyDescent="0.2">
      <c r="L273"/>
      <c r="M273" s="19"/>
    </row>
    <row r="274" spans="12:13" x14ac:dyDescent="0.2">
      <c r="L274"/>
      <c r="M274" s="19"/>
    </row>
    <row r="275" spans="12:13" x14ac:dyDescent="0.2">
      <c r="L275"/>
      <c r="M275" s="19"/>
    </row>
    <row r="276" spans="12:13" x14ac:dyDescent="0.2">
      <c r="L276"/>
      <c r="M276" s="19"/>
    </row>
    <row r="277" spans="12:13" x14ac:dyDescent="0.2">
      <c r="L277" s="14"/>
    </row>
    <row r="278" spans="12:13" x14ac:dyDescent="0.2">
      <c r="L278" s="14"/>
    </row>
    <row r="279" spans="12:13" x14ac:dyDescent="0.2">
      <c r="L279" s="14"/>
    </row>
    <row r="280" spans="12:13" x14ac:dyDescent="0.2">
      <c r="L280" s="14"/>
    </row>
    <row r="281" spans="12:13" x14ac:dyDescent="0.2">
      <c r="L281" s="14"/>
    </row>
    <row r="282" spans="12:13" x14ac:dyDescent="0.2">
      <c r="L282" s="14"/>
    </row>
    <row r="283" spans="12:13" x14ac:dyDescent="0.2">
      <c r="L283"/>
      <c r="M283" s="19"/>
    </row>
    <row r="284" spans="12:13" x14ac:dyDescent="0.2">
      <c r="L284"/>
      <c r="M284" s="19"/>
    </row>
    <row r="285" spans="12:13" x14ac:dyDescent="0.2">
      <c r="L285" s="14"/>
      <c r="M285" s="19"/>
    </row>
    <row r="286" spans="12:13" x14ac:dyDescent="0.2">
      <c r="L286"/>
      <c r="M286" s="19"/>
    </row>
    <row r="287" spans="12:13" x14ac:dyDescent="0.2">
      <c r="L287" s="14"/>
    </row>
    <row r="288" spans="12:13" x14ac:dyDescent="0.2">
      <c r="L288"/>
      <c r="M288" s="19"/>
    </row>
    <row r="289" spans="12:13" x14ac:dyDescent="0.2">
      <c r="L289"/>
      <c r="M289" s="19"/>
    </row>
    <row r="290" spans="12:13" x14ac:dyDescent="0.2">
      <c r="L290"/>
      <c r="M290" s="19"/>
    </row>
    <row r="291" spans="12:13" x14ac:dyDescent="0.2">
      <c r="L291"/>
      <c r="M291" s="19"/>
    </row>
    <row r="292" spans="12:13" x14ac:dyDescent="0.2">
      <c r="L292"/>
      <c r="M292" s="19"/>
    </row>
    <row r="293" spans="12:13" x14ac:dyDescent="0.2">
      <c r="L293"/>
      <c r="M293" s="19"/>
    </row>
    <row r="294" spans="12:13" x14ac:dyDescent="0.2">
      <c r="L294"/>
      <c r="M294" s="19"/>
    </row>
    <row r="295" spans="12:13" x14ac:dyDescent="0.2">
      <c r="L295"/>
      <c r="M295" s="19"/>
    </row>
    <row r="296" spans="12:13" x14ac:dyDescent="0.2">
      <c r="L296"/>
      <c r="M296" s="19"/>
    </row>
    <row r="297" spans="12:13" x14ac:dyDescent="0.2">
      <c r="L297"/>
      <c r="M297" s="19"/>
    </row>
    <row r="298" spans="12:13" x14ac:dyDescent="0.2">
      <c r="L298"/>
      <c r="M298" s="19"/>
    </row>
    <row r="299" spans="12:13" x14ac:dyDescent="0.2">
      <c r="L299"/>
      <c r="M299" s="19"/>
    </row>
    <row r="300" spans="12:13" x14ac:dyDescent="0.2">
      <c r="L300"/>
      <c r="M300" s="19"/>
    </row>
    <row r="301" spans="12:13" x14ac:dyDescent="0.2">
      <c r="L301"/>
      <c r="M301" s="19"/>
    </row>
    <row r="302" spans="12:13" x14ac:dyDescent="0.2">
      <c r="L302"/>
      <c r="M302" s="19"/>
    </row>
    <row r="303" spans="12:13" x14ac:dyDescent="0.2">
      <c r="L303"/>
      <c r="M303" s="19"/>
    </row>
    <row r="304" spans="12:13" x14ac:dyDescent="0.2">
      <c r="L304"/>
      <c r="M304" s="19"/>
    </row>
    <row r="305" spans="12:13" x14ac:dyDescent="0.2">
      <c r="L305"/>
      <c r="M305" s="19"/>
    </row>
    <row r="306" spans="12:13" x14ac:dyDescent="0.2">
      <c r="L306"/>
      <c r="M306" s="19"/>
    </row>
    <row r="307" spans="12:13" x14ac:dyDescent="0.2">
      <c r="L307"/>
      <c r="M307" s="19"/>
    </row>
    <row r="308" spans="12:13" x14ac:dyDescent="0.2">
      <c r="L308"/>
      <c r="M308" s="19"/>
    </row>
    <row r="309" spans="12:13" x14ac:dyDescent="0.2">
      <c r="L309"/>
      <c r="M309" s="19"/>
    </row>
    <row r="310" spans="12:13" x14ac:dyDescent="0.2">
      <c r="L310"/>
      <c r="M310" s="19"/>
    </row>
    <row r="311" spans="12:13" x14ac:dyDescent="0.2">
      <c r="L311"/>
      <c r="M311" s="19"/>
    </row>
    <row r="312" spans="12:13" x14ac:dyDescent="0.2">
      <c r="L312"/>
      <c r="M312" s="19"/>
    </row>
    <row r="313" spans="12:13" x14ac:dyDescent="0.2">
      <c r="L313"/>
      <c r="M313" s="19"/>
    </row>
    <row r="314" spans="12:13" x14ac:dyDescent="0.2">
      <c r="L314"/>
      <c r="M314" s="19"/>
    </row>
    <row r="315" spans="12:13" x14ac:dyDescent="0.2">
      <c r="L315"/>
      <c r="M315" s="19"/>
    </row>
    <row r="316" spans="12:13" x14ac:dyDescent="0.2">
      <c r="L316"/>
      <c r="M316" s="19"/>
    </row>
  </sheetData>
  <sortState ref="A240:AB268">
    <sortCondition ref="A240:A268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79"/>
  <sheetViews>
    <sheetView zoomScale="85" zoomScaleNormal="85" workbookViewId="0"/>
  </sheetViews>
  <sheetFormatPr defaultColWidth="9" defaultRowHeight="14.25" x14ac:dyDescent="0.2"/>
  <cols>
    <col min="1" max="1" width="30.875" customWidth="1"/>
    <col min="2" max="2" width="31.875" style="7" customWidth="1"/>
    <col min="3" max="15" width="8.125" style="19" customWidth="1"/>
    <col min="16" max="17" width="8.125" customWidth="1"/>
    <col min="18" max="18" width="8.125" style="19" customWidth="1"/>
  </cols>
  <sheetData>
    <row r="1" spans="1:28" ht="15" x14ac:dyDescent="0.25">
      <c r="A1" t="s">
        <v>1310</v>
      </c>
      <c r="B1" s="1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2"/>
      <c r="Q1" s="2"/>
      <c r="R1" s="15"/>
      <c r="S1" s="2"/>
      <c r="T1" s="2"/>
      <c r="U1" s="2"/>
      <c r="V1" s="2"/>
      <c r="W1" s="2"/>
      <c r="X1" s="2"/>
      <c r="Y1" s="2"/>
      <c r="Z1" s="2"/>
      <c r="AA1" s="2"/>
    </row>
    <row r="2" spans="1:28" ht="15" x14ac:dyDescent="0.25">
      <c r="A2" s="1" t="s">
        <v>1304</v>
      </c>
      <c r="B2" s="1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2"/>
      <c r="Q2" s="2"/>
      <c r="R2" s="15"/>
      <c r="S2" s="2"/>
      <c r="T2" s="2"/>
      <c r="U2" s="2"/>
      <c r="V2" s="2"/>
      <c r="W2" s="2"/>
      <c r="X2" s="2"/>
      <c r="Y2" s="2"/>
      <c r="Z2" s="2"/>
      <c r="AA2" s="2"/>
    </row>
    <row r="3" spans="1:28" x14ac:dyDescent="0.2">
      <c r="A3" s="14"/>
      <c r="B3" s="39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2"/>
      <c r="Q3" s="2"/>
      <c r="R3" s="15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s="1" customFormat="1" ht="15" x14ac:dyDescent="0.25">
      <c r="A4" s="141" t="s">
        <v>98</v>
      </c>
      <c r="B4" s="39"/>
      <c r="C4" s="25">
        <v>2005</v>
      </c>
      <c r="D4" s="25">
        <v>2006</v>
      </c>
      <c r="E4" s="25">
        <v>2007</v>
      </c>
      <c r="F4" s="25">
        <v>2008</v>
      </c>
      <c r="G4" s="25">
        <v>2009</v>
      </c>
      <c r="H4" s="25">
        <v>2010</v>
      </c>
      <c r="I4" s="25">
        <v>2011</v>
      </c>
      <c r="J4" s="25">
        <v>2012</v>
      </c>
      <c r="K4" s="25">
        <v>2013</v>
      </c>
      <c r="L4" s="25">
        <v>2014</v>
      </c>
      <c r="M4" s="25">
        <v>2015</v>
      </c>
      <c r="N4" s="25">
        <v>2016</v>
      </c>
      <c r="O4" s="25">
        <v>2017</v>
      </c>
      <c r="P4" s="8">
        <v>2018</v>
      </c>
      <c r="Q4" s="8">
        <v>2018</v>
      </c>
      <c r="R4" s="25">
        <v>2019</v>
      </c>
      <c r="S4" s="8"/>
      <c r="T4" s="8"/>
      <c r="U4" s="8"/>
      <c r="V4" s="8"/>
      <c r="W4" s="8"/>
      <c r="X4" s="8"/>
      <c r="Y4" s="8"/>
      <c r="Z4" s="8"/>
      <c r="AA4" s="8"/>
      <c r="AB4" s="8"/>
    </row>
    <row r="5" spans="1:28" s="11" customFormat="1" ht="15" x14ac:dyDescent="0.25">
      <c r="A5" s="142"/>
      <c r="B5" s="143"/>
      <c r="C5" s="41"/>
      <c r="D5" s="41"/>
      <c r="E5" s="144"/>
      <c r="F5" s="20"/>
      <c r="G5" s="144"/>
      <c r="H5" s="20"/>
      <c r="I5" s="144"/>
      <c r="J5" s="20"/>
      <c r="K5" s="20"/>
      <c r="L5" s="144"/>
      <c r="M5" s="144"/>
      <c r="N5" s="144"/>
      <c r="O5" s="18"/>
      <c r="P5" s="33" t="s">
        <v>314</v>
      </c>
      <c r="Q5" s="33" t="s">
        <v>814</v>
      </c>
      <c r="R5" s="18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x14ac:dyDescent="0.2">
      <c r="A6" s="14" t="s">
        <v>26</v>
      </c>
      <c r="B6" s="39"/>
      <c r="C6" s="21"/>
      <c r="D6" s="21"/>
      <c r="E6" s="135"/>
      <c r="F6" s="21"/>
      <c r="G6" s="135"/>
      <c r="H6" s="21"/>
      <c r="I6" s="135"/>
      <c r="J6" s="21"/>
      <c r="K6" s="17"/>
      <c r="L6" s="135"/>
      <c r="M6" s="135"/>
      <c r="N6" s="15"/>
      <c r="O6" s="15"/>
      <c r="P6" s="4">
        <v>17.010000000000002</v>
      </c>
      <c r="Q6" s="4"/>
      <c r="R6" s="15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x14ac:dyDescent="0.2">
      <c r="A7" s="14" t="s">
        <v>27</v>
      </c>
      <c r="B7" s="39"/>
      <c r="C7" s="21"/>
      <c r="D7" s="21"/>
      <c r="E7" s="135"/>
      <c r="F7" s="21"/>
      <c r="G7" s="135"/>
      <c r="H7" s="21"/>
      <c r="I7" s="135"/>
      <c r="J7" s="21"/>
      <c r="K7" s="17"/>
      <c r="L7" s="135"/>
      <c r="M7" s="135"/>
      <c r="N7" s="15"/>
      <c r="O7" s="15"/>
      <c r="P7" s="4">
        <v>2.5299999999999998</v>
      </c>
      <c r="Q7" s="4"/>
      <c r="R7" s="15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x14ac:dyDescent="0.2">
      <c r="A8" s="14" t="s">
        <v>100</v>
      </c>
      <c r="B8" s="39"/>
      <c r="C8" s="21"/>
      <c r="D8" s="21"/>
      <c r="E8" s="135"/>
      <c r="F8" s="21"/>
      <c r="G8" s="135"/>
      <c r="H8" s="21"/>
      <c r="I8" s="135"/>
      <c r="J8" s="21"/>
      <c r="K8" s="17"/>
      <c r="L8" s="135"/>
      <c r="M8" s="135"/>
      <c r="N8" s="15"/>
      <c r="O8" s="15"/>
      <c r="P8" s="4">
        <v>0.15</v>
      </c>
      <c r="Q8" s="4"/>
      <c r="R8" s="15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x14ac:dyDescent="0.2">
      <c r="A9" s="14" t="s">
        <v>23</v>
      </c>
      <c r="B9" s="39"/>
      <c r="C9" s="21"/>
      <c r="D9" s="21"/>
      <c r="E9" s="135"/>
      <c r="F9" s="21"/>
      <c r="G9" s="135"/>
      <c r="H9" s="21"/>
      <c r="I9" s="135"/>
      <c r="J9" s="21"/>
      <c r="K9" s="17"/>
      <c r="L9" s="135"/>
      <c r="M9" s="135"/>
      <c r="N9" s="15"/>
      <c r="O9" s="15"/>
      <c r="P9" s="4">
        <v>19.510000000000002</v>
      </c>
      <c r="Q9" s="4">
        <v>39.65</v>
      </c>
      <c r="R9" s="15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x14ac:dyDescent="0.2">
      <c r="A10" s="14" t="s">
        <v>101</v>
      </c>
      <c r="B10" s="39"/>
      <c r="C10" s="21"/>
      <c r="D10" s="21"/>
      <c r="E10" s="135"/>
      <c r="F10" s="21"/>
      <c r="G10" s="135"/>
      <c r="H10" s="21"/>
      <c r="I10" s="135"/>
      <c r="J10" s="21"/>
      <c r="K10" s="17"/>
      <c r="L10" s="135"/>
      <c r="M10" s="135"/>
      <c r="N10" s="15"/>
      <c r="O10" s="15"/>
      <c r="P10" s="4">
        <v>0.01</v>
      </c>
      <c r="Q10" s="4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x14ac:dyDescent="0.2">
      <c r="A11" s="14" t="s">
        <v>323</v>
      </c>
      <c r="B11" s="39"/>
      <c r="C11" s="21"/>
      <c r="D11" s="21"/>
      <c r="E11" s="135"/>
      <c r="F11" s="21"/>
      <c r="G11" s="135"/>
      <c r="H11" s="21"/>
      <c r="I11" s="135"/>
      <c r="J11" s="21"/>
      <c r="K11" s="17"/>
      <c r="L11" s="135"/>
      <c r="M11" s="135"/>
      <c r="N11" s="15"/>
      <c r="O11" s="15"/>
      <c r="P11" s="4">
        <v>0</v>
      </c>
      <c r="Q11" s="4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x14ac:dyDescent="0.2">
      <c r="A12" s="14" t="s">
        <v>322</v>
      </c>
      <c r="B12" s="39"/>
      <c r="C12" s="21"/>
      <c r="D12" s="21"/>
      <c r="E12" s="135"/>
      <c r="F12" s="21"/>
      <c r="G12" s="135"/>
      <c r="H12" s="21"/>
      <c r="I12" s="135"/>
      <c r="J12" s="21"/>
      <c r="K12" s="17"/>
      <c r="L12" s="135"/>
      <c r="M12" s="135"/>
      <c r="N12" s="15"/>
      <c r="O12" s="15"/>
      <c r="P12" s="4">
        <v>0</v>
      </c>
      <c r="Q12" s="4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x14ac:dyDescent="0.2">
      <c r="A13" s="14"/>
      <c r="B13" s="39"/>
      <c r="C13" s="21"/>
      <c r="D13" s="21"/>
      <c r="E13" s="135"/>
      <c r="F13" s="21"/>
      <c r="G13" s="135"/>
      <c r="H13" s="21"/>
      <c r="I13" s="135"/>
      <c r="J13" s="21"/>
      <c r="K13" s="17"/>
      <c r="L13" s="135"/>
      <c r="M13" s="135"/>
      <c r="N13" s="15"/>
      <c r="O13" s="15"/>
      <c r="P13" s="2"/>
      <c r="Q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s="10" customFormat="1" ht="15" x14ac:dyDescent="0.25">
      <c r="A14" s="141" t="s">
        <v>104</v>
      </c>
      <c r="B14" s="39"/>
      <c r="C14" s="25"/>
      <c r="D14" s="25"/>
      <c r="E14" s="25"/>
      <c r="F14" s="25"/>
      <c r="G14" s="25"/>
      <c r="H14" s="25"/>
      <c r="I14" s="25"/>
      <c r="J14" s="25"/>
      <c r="K14" s="25"/>
      <c r="L14" s="32"/>
      <c r="M14" s="32"/>
      <c r="N14" s="32"/>
      <c r="O14" s="25"/>
      <c r="P14" s="8">
        <v>8</v>
      </c>
      <c r="Q14" s="8">
        <v>8</v>
      </c>
      <c r="R14" s="19"/>
      <c r="S14" s="8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s="10" customFormat="1" ht="15" x14ac:dyDescent="0.25">
      <c r="A15" s="141" t="s">
        <v>1133</v>
      </c>
      <c r="B15" s="39"/>
      <c r="C15" s="25"/>
      <c r="D15" s="25"/>
      <c r="E15" s="25"/>
      <c r="F15" s="25"/>
      <c r="G15" s="25"/>
      <c r="H15" s="25"/>
      <c r="I15" s="25"/>
      <c r="J15" s="25"/>
      <c r="K15" s="25"/>
      <c r="L15" s="32"/>
      <c r="M15" s="32"/>
      <c r="N15" s="32"/>
      <c r="O15" s="25"/>
      <c r="P15" s="2">
        <v>8</v>
      </c>
      <c r="Q15" s="8"/>
      <c r="R15" s="19"/>
      <c r="S15" s="8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s="11" customFormat="1" x14ac:dyDescent="0.2">
      <c r="A16" s="14" t="s">
        <v>36</v>
      </c>
      <c r="B16" s="39" t="s">
        <v>37</v>
      </c>
      <c r="C16" s="15"/>
      <c r="D16" s="15"/>
      <c r="E16" s="15"/>
      <c r="F16" s="15"/>
      <c r="G16" s="15"/>
      <c r="H16" s="15"/>
      <c r="I16" s="15"/>
      <c r="J16" s="15"/>
      <c r="K16" s="15"/>
      <c r="L16" s="18"/>
      <c r="M16" s="18"/>
      <c r="N16" s="18"/>
      <c r="O16" s="15"/>
      <c r="P16" s="2">
        <v>1</v>
      </c>
      <c r="Q16" s="2"/>
      <c r="R16" s="19"/>
      <c r="S16" s="2"/>
      <c r="T16" s="9"/>
      <c r="U16" s="9"/>
      <c r="V16" s="9"/>
      <c r="W16" s="9"/>
      <c r="X16" s="9"/>
      <c r="Y16" s="9"/>
      <c r="Z16" s="9"/>
      <c r="AA16" s="9"/>
      <c r="AB16" s="9"/>
    </row>
    <row r="17" spans="1:28" s="11" customFormat="1" x14ac:dyDescent="0.2">
      <c r="A17" s="14" t="s">
        <v>214</v>
      </c>
      <c r="B17" s="39" t="s">
        <v>495</v>
      </c>
      <c r="C17" s="15"/>
      <c r="D17" s="15"/>
      <c r="E17" s="15"/>
      <c r="F17" s="15"/>
      <c r="G17" s="15"/>
      <c r="H17" s="15"/>
      <c r="I17" s="15"/>
      <c r="J17" s="15"/>
      <c r="K17" s="15"/>
      <c r="L17" s="18"/>
      <c r="M17" s="18"/>
      <c r="N17" s="18"/>
      <c r="O17" s="15"/>
      <c r="P17" s="2"/>
      <c r="Q17" s="2">
        <v>7</v>
      </c>
      <c r="R17" s="19"/>
      <c r="S17" s="2"/>
      <c r="T17" s="9"/>
      <c r="U17" s="9"/>
      <c r="V17" s="9"/>
      <c r="W17" s="9"/>
      <c r="X17" s="9"/>
      <c r="Y17" s="9"/>
      <c r="Z17" s="9"/>
      <c r="AA17" s="9"/>
      <c r="AB17" s="9"/>
    </row>
    <row r="18" spans="1:28" s="11" customFormat="1" x14ac:dyDescent="0.2">
      <c r="A18" s="14" t="s">
        <v>1152</v>
      </c>
      <c r="B18" s="39"/>
      <c r="C18" s="15"/>
      <c r="D18" s="15"/>
      <c r="E18" s="15"/>
      <c r="F18" s="15"/>
      <c r="G18" s="15"/>
      <c r="H18" s="15"/>
      <c r="I18" s="15"/>
      <c r="J18" s="15"/>
      <c r="K18" s="15"/>
      <c r="L18" s="18"/>
      <c r="M18" s="18"/>
      <c r="N18" s="18"/>
      <c r="O18" s="15"/>
      <c r="P18" s="2">
        <v>1</v>
      </c>
      <c r="Q18" s="2">
        <v>6</v>
      </c>
      <c r="R18" s="19"/>
      <c r="S18" s="2"/>
      <c r="T18" s="9"/>
      <c r="U18" s="9"/>
      <c r="V18" s="9"/>
      <c r="W18" s="9"/>
      <c r="X18" s="9"/>
      <c r="Y18" s="9"/>
      <c r="Z18" s="9"/>
      <c r="AA18" s="9"/>
      <c r="AB18" s="9"/>
    </row>
    <row r="19" spans="1:28" x14ac:dyDescent="0.2">
      <c r="A19" s="14" t="s">
        <v>20</v>
      </c>
      <c r="B19" s="7" t="s">
        <v>319</v>
      </c>
      <c r="P19" s="2">
        <v>8</v>
      </c>
    </row>
    <row r="20" spans="1:28" x14ac:dyDescent="0.2">
      <c r="A20" s="14" t="s">
        <v>43</v>
      </c>
      <c r="B20" s="39" t="s">
        <v>520</v>
      </c>
      <c r="Q20">
        <v>1</v>
      </c>
    </row>
    <row r="21" spans="1:28" x14ac:dyDescent="0.2">
      <c r="A21" s="14" t="s">
        <v>31</v>
      </c>
      <c r="B21" s="39" t="s">
        <v>327</v>
      </c>
      <c r="P21" s="2">
        <v>2</v>
      </c>
    </row>
    <row r="22" spans="1:28" x14ac:dyDescent="0.2">
      <c r="A22" s="14" t="s">
        <v>122</v>
      </c>
      <c r="B22" s="7" t="s">
        <v>884</v>
      </c>
      <c r="P22" s="2">
        <v>1</v>
      </c>
    </row>
    <row r="23" spans="1:28" x14ac:dyDescent="0.2">
      <c r="A23" s="14" t="s">
        <v>29</v>
      </c>
      <c r="B23" s="7" t="s">
        <v>333</v>
      </c>
      <c r="P23" s="2">
        <v>6</v>
      </c>
    </row>
    <row r="24" spans="1:28" x14ac:dyDescent="0.2">
      <c r="A24" s="14" t="s">
        <v>24</v>
      </c>
      <c r="B24" s="7" t="s">
        <v>320</v>
      </c>
      <c r="P24" s="2">
        <v>3</v>
      </c>
    </row>
    <row r="25" spans="1:28" x14ac:dyDescent="0.2">
      <c r="A25" s="14" t="s">
        <v>22</v>
      </c>
      <c r="B25" s="7" t="s">
        <v>87</v>
      </c>
      <c r="P25" s="2">
        <v>3</v>
      </c>
    </row>
    <row r="26" spans="1:28" x14ac:dyDescent="0.2">
      <c r="A26" s="14" t="s">
        <v>7</v>
      </c>
      <c r="B26" s="7" t="s">
        <v>335</v>
      </c>
      <c r="P26" s="2">
        <v>2</v>
      </c>
    </row>
    <row r="27" spans="1:28" x14ac:dyDescent="0.2">
      <c r="A27" s="14" t="s">
        <v>11</v>
      </c>
      <c r="B27" s="7" t="s">
        <v>47</v>
      </c>
      <c r="P27" s="2">
        <v>1</v>
      </c>
    </row>
    <row r="29" spans="1:28" x14ac:dyDescent="0.2">
      <c r="A29" s="14" t="s">
        <v>477</v>
      </c>
      <c r="B29" s="7" t="s">
        <v>533</v>
      </c>
      <c r="Q29">
        <v>2</v>
      </c>
    </row>
    <row r="30" spans="1:28" x14ac:dyDescent="0.2">
      <c r="A30" s="14" t="s">
        <v>248</v>
      </c>
      <c r="B30" s="7" t="s">
        <v>478</v>
      </c>
      <c r="Q30">
        <v>1</v>
      </c>
    </row>
    <row r="31" spans="1:28" x14ac:dyDescent="0.2">
      <c r="A31" s="14" t="s">
        <v>173</v>
      </c>
      <c r="B31" s="7" t="s">
        <v>343</v>
      </c>
      <c r="Q31">
        <v>2</v>
      </c>
    </row>
    <row r="32" spans="1:28" x14ac:dyDescent="0.2">
      <c r="A32" s="14" t="s">
        <v>264</v>
      </c>
      <c r="B32" s="7" t="s">
        <v>631</v>
      </c>
      <c r="Q32">
        <v>2</v>
      </c>
    </row>
    <row r="33" spans="1:17" x14ac:dyDescent="0.2">
      <c r="A33" s="14" t="s">
        <v>269</v>
      </c>
      <c r="B33" s="7" t="s">
        <v>452</v>
      </c>
      <c r="Q33">
        <v>2</v>
      </c>
    </row>
    <row r="34" spans="1:17" x14ac:dyDescent="0.2">
      <c r="A34" s="14" t="s">
        <v>293</v>
      </c>
      <c r="B34" s="7" t="s">
        <v>356</v>
      </c>
      <c r="Q34">
        <v>1</v>
      </c>
    </row>
    <row r="35" spans="1:17" x14ac:dyDescent="0.2">
      <c r="A35" s="14" t="s">
        <v>270</v>
      </c>
      <c r="B35" s="7" t="s">
        <v>355</v>
      </c>
      <c r="Q35">
        <v>1</v>
      </c>
    </row>
    <row r="36" spans="1:17" x14ac:dyDescent="0.2">
      <c r="A36" s="14" t="s">
        <v>244</v>
      </c>
      <c r="B36" s="7" t="s">
        <v>354</v>
      </c>
      <c r="Q36">
        <v>1</v>
      </c>
    </row>
    <row r="37" spans="1:17" x14ac:dyDescent="0.2">
      <c r="A37" s="14" t="s">
        <v>559</v>
      </c>
      <c r="B37" s="7" t="s">
        <v>649</v>
      </c>
      <c r="Q37">
        <v>1</v>
      </c>
    </row>
    <row r="38" spans="1:17" x14ac:dyDescent="0.2">
      <c r="A38" s="14" t="s">
        <v>216</v>
      </c>
      <c r="B38" s="7" t="s">
        <v>351</v>
      </c>
      <c r="Q38">
        <v>2</v>
      </c>
    </row>
    <row r="39" spans="1:17" x14ac:dyDescent="0.2">
      <c r="A39" s="14" t="s">
        <v>1153</v>
      </c>
      <c r="B39" s="7" t="s">
        <v>1206</v>
      </c>
      <c r="Q39">
        <v>1</v>
      </c>
    </row>
    <row r="40" spans="1:17" x14ac:dyDescent="0.2">
      <c r="A40" s="14" t="s">
        <v>486</v>
      </c>
      <c r="B40" s="7" t="s">
        <v>525</v>
      </c>
      <c r="Q40">
        <v>2</v>
      </c>
    </row>
    <row r="41" spans="1:17" x14ac:dyDescent="0.2">
      <c r="A41" s="14" t="s">
        <v>179</v>
      </c>
      <c r="B41" s="7" t="s">
        <v>348</v>
      </c>
      <c r="Q41">
        <v>2</v>
      </c>
    </row>
    <row r="42" spans="1:17" x14ac:dyDescent="0.2">
      <c r="A42" s="14" t="s">
        <v>234</v>
      </c>
      <c r="B42" s="7" t="s">
        <v>448</v>
      </c>
      <c r="Q42">
        <v>4</v>
      </c>
    </row>
    <row r="43" spans="1:17" x14ac:dyDescent="0.2">
      <c r="A43" s="14" t="s">
        <v>1037</v>
      </c>
      <c r="B43" s="7" t="s">
        <v>622</v>
      </c>
      <c r="Q43">
        <v>1</v>
      </c>
    </row>
    <row r="44" spans="1:17" x14ac:dyDescent="0.2">
      <c r="A44" s="14" t="s">
        <v>303</v>
      </c>
      <c r="B44" s="7" t="s">
        <v>1241</v>
      </c>
      <c r="Q44">
        <v>1</v>
      </c>
    </row>
    <row r="45" spans="1:17" x14ac:dyDescent="0.2">
      <c r="A45" s="14" t="s">
        <v>1145</v>
      </c>
      <c r="B45" s="7" t="s">
        <v>422</v>
      </c>
      <c r="Q45">
        <v>2</v>
      </c>
    </row>
    <row r="46" spans="1:17" x14ac:dyDescent="0.2">
      <c r="A46" s="14" t="s">
        <v>296</v>
      </c>
      <c r="B46" s="7" t="s">
        <v>547</v>
      </c>
      <c r="Q46">
        <v>4</v>
      </c>
    </row>
    <row r="47" spans="1:17" x14ac:dyDescent="0.2">
      <c r="A47" s="14" t="s">
        <v>304</v>
      </c>
      <c r="B47" s="7" t="s">
        <v>345</v>
      </c>
      <c r="Q47">
        <v>1</v>
      </c>
    </row>
    <row r="48" spans="1:17" x14ac:dyDescent="0.2">
      <c r="A48" s="14" t="s">
        <v>252</v>
      </c>
      <c r="B48" s="7" t="s">
        <v>528</v>
      </c>
      <c r="Q48">
        <v>1</v>
      </c>
    </row>
    <row r="49" spans="1:17" x14ac:dyDescent="0.2">
      <c r="A49" s="14" t="s">
        <v>487</v>
      </c>
      <c r="B49" s="7" t="s">
        <v>529</v>
      </c>
      <c r="Q49">
        <v>2</v>
      </c>
    </row>
    <row r="50" spans="1:17" x14ac:dyDescent="0.2">
      <c r="A50" s="14" t="s">
        <v>409</v>
      </c>
      <c r="B50" s="7" t="s">
        <v>423</v>
      </c>
      <c r="Q50">
        <v>1</v>
      </c>
    </row>
    <row r="51" spans="1:17" x14ac:dyDescent="0.2">
      <c r="A51" s="14" t="s">
        <v>186</v>
      </c>
      <c r="B51" s="7" t="s">
        <v>376</v>
      </c>
      <c r="Q51">
        <v>2</v>
      </c>
    </row>
    <row r="52" spans="1:17" x14ac:dyDescent="0.2">
      <c r="A52" s="14" t="s">
        <v>297</v>
      </c>
      <c r="B52" s="7" t="s">
        <v>519</v>
      </c>
      <c r="Q52">
        <v>1</v>
      </c>
    </row>
    <row r="53" spans="1:17" x14ac:dyDescent="0.2">
      <c r="A53" s="14" t="s">
        <v>187</v>
      </c>
      <c r="B53" s="7" t="s">
        <v>375</v>
      </c>
      <c r="Q53">
        <v>2</v>
      </c>
    </row>
    <row r="54" spans="1:17" x14ac:dyDescent="0.2">
      <c r="A54" s="14" t="s">
        <v>218</v>
      </c>
      <c r="B54" s="7" t="s">
        <v>445</v>
      </c>
      <c r="Q54">
        <v>1</v>
      </c>
    </row>
    <row r="55" spans="1:17" x14ac:dyDescent="0.2">
      <c r="A55" s="14" t="s">
        <v>190</v>
      </c>
      <c r="B55" s="7" t="s">
        <v>371</v>
      </c>
      <c r="Q55">
        <v>1</v>
      </c>
    </row>
    <row r="56" spans="1:17" x14ac:dyDescent="0.2">
      <c r="A56" s="14" t="s">
        <v>159</v>
      </c>
      <c r="B56" s="7" t="s">
        <v>913</v>
      </c>
      <c r="Q56">
        <v>2</v>
      </c>
    </row>
    <row r="57" spans="1:17" x14ac:dyDescent="0.2">
      <c r="A57" s="14" t="s">
        <v>283</v>
      </c>
      <c r="B57" s="7" t="s">
        <v>369</v>
      </c>
      <c r="Q57">
        <v>1</v>
      </c>
    </row>
    <row r="58" spans="1:17" x14ac:dyDescent="0.2">
      <c r="A58" s="14" t="s">
        <v>396</v>
      </c>
      <c r="B58" s="7" t="s">
        <v>367</v>
      </c>
      <c r="Q58">
        <v>1</v>
      </c>
    </row>
    <row r="59" spans="1:17" x14ac:dyDescent="0.2">
      <c r="A59" s="14" t="s">
        <v>219</v>
      </c>
      <c r="B59" s="7" t="s">
        <v>427</v>
      </c>
      <c r="Q59">
        <v>2</v>
      </c>
    </row>
    <row r="60" spans="1:17" x14ac:dyDescent="0.2">
      <c r="A60" s="14" t="s">
        <v>579</v>
      </c>
      <c r="B60" s="7" t="s">
        <v>675</v>
      </c>
      <c r="Q60">
        <v>1</v>
      </c>
    </row>
    <row r="61" spans="1:17" x14ac:dyDescent="0.2">
      <c r="A61" s="14" t="s">
        <v>474</v>
      </c>
      <c r="B61" s="7" t="s">
        <v>537</v>
      </c>
      <c r="Q61">
        <v>2</v>
      </c>
    </row>
    <row r="62" spans="1:17" x14ac:dyDescent="0.2">
      <c r="A62" s="14" t="s">
        <v>109</v>
      </c>
      <c r="B62" s="7" t="s">
        <v>362</v>
      </c>
      <c r="Q62">
        <v>6</v>
      </c>
    </row>
    <row r="63" spans="1:17" x14ac:dyDescent="0.2">
      <c r="A63" s="14" t="s">
        <v>195</v>
      </c>
      <c r="B63" s="7" t="s">
        <v>361</v>
      </c>
      <c r="Q63">
        <v>5</v>
      </c>
    </row>
    <row r="64" spans="1:17" x14ac:dyDescent="0.2">
      <c r="A64" s="14" t="s">
        <v>220</v>
      </c>
      <c r="B64" s="7" t="s">
        <v>428</v>
      </c>
      <c r="Q64">
        <v>1</v>
      </c>
    </row>
    <row r="65" spans="1:17" x14ac:dyDescent="0.2">
      <c r="A65" s="14" t="s">
        <v>166</v>
      </c>
      <c r="B65" s="7" t="s">
        <v>433</v>
      </c>
      <c r="Q65">
        <v>1</v>
      </c>
    </row>
    <row r="66" spans="1:17" x14ac:dyDescent="0.2">
      <c r="A66" s="14" t="s">
        <v>467</v>
      </c>
      <c r="B66" s="7" t="s">
        <v>454</v>
      </c>
      <c r="Q66">
        <v>2</v>
      </c>
    </row>
    <row r="67" spans="1:17" x14ac:dyDescent="0.2">
      <c r="A67" s="14" t="s">
        <v>169</v>
      </c>
      <c r="B67" s="7" t="s">
        <v>390</v>
      </c>
      <c r="Q67">
        <v>3</v>
      </c>
    </row>
    <row r="68" spans="1:17" x14ac:dyDescent="0.2">
      <c r="A68" s="14" t="s">
        <v>206</v>
      </c>
      <c r="B68" s="7" t="s">
        <v>502</v>
      </c>
      <c r="Q68">
        <v>1</v>
      </c>
    </row>
    <row r="69" spans="1:17" x14ac:dyDescent="0.2">
      <c r="A69" s="14" t="s">
        <v>262</v>
      </c>
      <c r="B69" s="7" t="s">
        <v>389</v>
      </c>
      <c r="Q69">
        <v>1</v>
      </c>
    </row>
    <row r="70" spans="1:17" x14ac:dyDescent="0.2">
      <c r="A70" s="14" t="s">
        <v>601</v>
      </c>
      <c r="B70" s="7" t="s">
        <v>602</v>
      </c>
      <c r="Q70">
        <v>1</v>
      </c>
    </row>
    <row r="72" spans="1:17" x14ac:dyDescent="0.2">
      <c r="A72" s="14" t="s">
        <v>55</v>
      </c>
      <c r="B72" s="7" t="s">
        <v>388</v>
      </c>
      <c r="Q72">
        <v>4</v>
      </c>
    </row>
    <row r="73" spans="1:17" x14ac:dyDescent="0.2">
      <c r="A73" s="14" t="s">
        <v>150</v>
      </c>
      <c r="B73" s="7" t="s">
        <v>386</v>
      </c>
      <c r="Q73">
        <v>5</v>
      </c>
    </row>
    <row r="74" spans="1:17" x14ac:dyDescent="0.2">
      <c r="A74" s="14" t="s">
        <v>48</v>
      </c>
      <c r="B74" s="7" t="s">
        <v>387</v>
      </c>
      <c r="Q74">
        <v>1</v>
      </c>
    </row>
    <row r="75" spans="1:17" x14ac:dyDescent="0.2">
      <c r="A75" s="14" t="s">
        <v>493</v>
      </c>
      <c r="B75" s="7" t="s">
        <v>517</v>
      </c>
      <c r="Q75">
        <v>2</v>
      </c>
    </row>
    <row r="76" spans="1:17" x14ac:dyDescent="0.2">
      <c r="A76" s="14" t="s">
        <v>494</v>
      </c>
      <c r="B76" s="7" t="s">
        <v>516</v>
      </c>
      <c r="Q76">
        <v>1</v>
      </c>
    </row>
    <row r="77" spans="1:17" x14ac:dyDescent="0.2">
      <c r="A77" s="14" t="s">
        <v>50</v>
      </c>
      <c r="B77" s="7" t="s">
        <v>51</v>
      </c>
      <c r="Q77">
        <v>2</v>
      </c>
    </row>
    <row r="78" spans="1:17" x14ac:dyDescent="0.2">
      <c r="A78" s="14" t="s">
        <v>52</v>
      </c>
      <c r="B78" s="7" t="s">
        <v>383</v>
      </c>
      <c r="Q78">
        <v>1</v>
      </c>
    </row>
    <row r="79" spans="1:17" x14ac:dyDescent="0.2">
      <c r="A79" s="14" t="s">
        <v>41</v>
      </c>
      <c r="B79" s="7" t="s">
        <v>42</v>
      </c>
      <c r="Q79">
        <v>1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MB372"/>
  <sheetViews>
    <sheetView zoomScale="70" zoomScaleNormal="70" workbookViewId="0">
      <selection activeCell="Z15" sqref="Z15"/>
    </sheetView>
  </sheetViews>
  <sheetFormatPr defaultColWidth="9" defaultRowHeight="12.75" x14ac:dyDescent="0.2"/>
  <cols>
    <col min="1" max="1" width="28.875" style="26" customWidth="1"/>
    <col min="2" max="2" width="33" style="87" bestFit="1" customWidth="1"/>
    <col min="3" max="5" width="7.25" style="104" customWidth="1"/>
    <col min="6" max="6" width="7.25" style="27" customWidth="1"/>
    <col min="7" max="7" width="7.25" style="104" customWidth="1"/>
    <col min="8" max="8" width="7.25" style="27" customWidth="1"/>
    <col min="9" max="9" width="7.25" style="104" customWidth="1"/>
    <col min="10" max="10" width="7.25" style="27" customWidth="1"/>
    <col min="11" max="12" width="7.25" style="104" customWidth="1"/>
    <col min="13" max="14" width="7.25" style="27" customWidth="1"/>
    <col min="15" max="15" width="7.25" style="104" customWidth="1"/>
    <col min="16" max="19" width="7.25" style="27" customWidth="1"/>
    <col min="20" max="21" width="6.625" style="27" customWidth="1"/>
    <col min="22" max="28" width="7" style="27" customWidth="1"/>
    <col min="29" max="1025" width="10.75" style="26" customWidth="1"/>
    <col min="1026" max="16384" width="9" style="26"/>
  </cols>
  <sheetData>
    <row r="1" spans="1:1012" x14ac:dyDescent="0.2">
      <c r="A1" s="26" t="s">
        <v>1520</v>
      </c>
      <c r="B1" s="86"/>
    </row>
    <row r="2" spans="1:1012" x14ac:dyDescent="0.2">
      <c r="A2" s="86" t="s">
        <v>1418</v>
      </c>
      <c r="B2" s="86"/>
    </row>
    <row r="4" spans="1:1012" s="86" customFormat="1" x14ac:dyDescent="0.2">
      <c r="A4" s="86" t="s">
        <v>1414</v>
      </c>
      <c r="C4" s="89">
        <v>2005</v>
      </c>
      <c r="D4" s="89">
        <v>2006</v>
      </c>
      <c r="E4" s="89">
        <v>2007</v>
      </c>
      <c r="F4" s="90">
        <v>2008</v>
      </c>
      <c r="G4" s="89">
        <v>2009</v>
      </c>
      <c r="H4" s="90">
        <v>2010</v>
      </c>
      <c r="I4" s="89">
        <v>2011</v>
      </c>
      <c r="J4" s="90">
        <v>2012</v>
      </c>
      <c r="K4" s="89">
        <v>2013</v>
      </c>
      <c r="L4" s="89">
        <v>2014</v>
      </c>
      <c r="M4" s="90">
        <v>2015</v>
      </c>
      <c r="N4" s="90">
        <v>2015</v>
      </c>
      <c r="O4" s="89">
        <v>2016</v>
      </c>
      <c r="P4" s="90">
        <v>2017</v>
      </c>
      <c r="Q4" s="90">
        <v>2017</v>
      </c>
      <c r="R4" s="90">
        <v>2018</v>
      </c>
      <c r="S4" s="90">
        <v>2018</v>
      </c>
      <c r="T4" s="90">
        <v>2019</v>
      </c>
      <c r="U4" s="90">
        <v>2019</v>
      </c>
      <c r="V4" s="90">
        <v>2020</v>
      </c>
      <c r="W4" s="90">
        <v>2020</v>
      </c>
      <c r="X4" s="90">
        <v>2021</v>
      </c>
      <c r="Y4" s="90">
        <v>2021</v>
      </c>
      <c r="Z4" s="90">
        <v>2022</v>
      </c>
      <c r="AA4" s="90">
        <v>2022</v>
      </c>
      <c r="AB4" s="90"/>
    </row>
    <row r="5" spans="1:1012" s="88" customFormat="1" x14ac:dyDescent="0.2">
      <c r="A5" s="257" t="s">
        <v>1415</v>
      </c>
      <c r="B5" s="265"/>
      <c r="C5" s="263"/>
      <c r="D5" s="263"/>
      <c r="E5" s="263"/>
      <c r="F5" s="264"/>
      <c r="G5" s="263"/>
      <c r="H5" s="264"/>
      <c r="I5" s="263"/>
      <c r="J5" s="264"/>
      <c r="K5" s="263"/>
      <c r="L5" s="263"/>
      <c r="M5" s="280" t="s">
        <v>314</v>
      </c>
      <c r="N5" s="280" t="s">
        <v>814</v>
      </c>
      <c r="O5" s="263"/>
      <c r="P5" s="264" t="s">
        <v>314</v>
      </c>
      <c r="Q5" s="264" t="s">
        <v>814</v>
      </c>
      <c r="R5" s="264" t="s">
        <v>314</v>
      </c>
      <c r="S5" s="264" t="s">
        <v>814</v>
      </c>
      <c r="T5" s="264" t="s">
        <v>314</v>
      </c>
      <c r="U5" s="264" t="s">
        <v>814</v>
      </c>
      <c r="V5" s="264" t="s">
        <v>314</v>
      </c>
      <c r="W5" s="264" t="s">
        <v>814</v>
      </c>
      <c r="X5" s="264" t="s">
        <v>314</v>
      </c>
      <c r="Y5" s="264" t="s">
        <v>814</v>
      </c>
      <c r="Z5" s="264" t="s">
        <v>314</v>
      </c>
      <c r="AA5" s="281" t="s">
        <v>814</v>
      </c>
      <c r="AB5" s="90"/>
    </row>
    <row r="6" spans="1:1012" s="88" customFormat="1" x14ac:dyDescent="0.2">
      <c r="A6" s="379" t="s">
        <v>1416</v>
      </c>
      <c r="B6" s="412"/>
      <c r="C6" s="275"/>
      <c r="D6" s="275"/>
      <c r="E6" s="275"/>
      <c r="F6" s="276">
        <v>26</v>
      </c>
      <c r="G6" s="275"/>
      <c r="H6" s="381">
        <v>26</v>
      </c>
      <c r="I6" s="275"/>
      <c r="J6" s="381">
        <v>26</v>
      </c>
      <c r="K6" s="275"/>
      <c r="L6" s="275"/>
      <c r="M6" s="276">
        <v>26</v>
      </c>
      <c r="N6" s="276">
        <v>26</v>
      </c>
      <c r="O6" s="275"/>
      <c r="P6" s="276">
        <v>25</v>
      </c>
      <c r="Q6" s="276">
        <v>25</v>
      </c>
      <c r="R6" s="276">
        <v>24</v>
      </c>
      <c r="S6" s="276">
        <v>24</v>
      </c>
      <c r="T6" s="276">
        <v>24</v>
      </c>
      <c r="U6" s="276">
        <v>24</v>
      </c>
      <c r="V6" s="276">
        <v>24</v>
      </c>
      <c r="W6" s="276">
        <v>24</v>
      </c>
      <c r="X6" s="276">
        <v>24</v>
      </c>
      <c r="Y6" s="276">
        <v>24</v>
      </c>
      <c r="Z6" s="276">
        <v>24</v>
      </c>
      <c r="AA6" s="277">
        <v>24</v>
      </c>
      <c r="AB6" s="90"/>
    </row>
    <row r="7" spans="1:1012" s="88" customFormat="1" x14ac:dyDescent="0.2">
      <c r="A7" s="93"/>
      <c r="C7" s="105"/>
      <c r="D7" s="105"/>
      <c r="E7" s="105"/>
      <c r="F7" s="90"/>
      <c r="G7" s="105"/>
      <c r="H7" s="91"/>
      <c r="I7" s="105"/>
      <c r="J7" s="91"/>
      <c r="K7" s="105"/>
      <c r="L7" s="105"/>
      <c r="M7" s="92"/>
      <c r="N7" s="92"/>
      <c r="O7" s="105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</row>
    <row r="8" spans="1:1012" x14ac:dyDescent="0.2">
      <c r="A8" s="93" t="s">
        <v>1413</v>
      </c>
      <c r="B8" s="94"/>
      <c r="C8" s="97"/>
      <c r="D8" s="97"/>
      <c r="E8" s="97"/>
      <c r="G8" s="97"/>
      <c r="I8" s="97"/>
      <c r="K8" s="97"/>
      <c r="L8" s="98"/>
      <c r="O8" s="99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1"/>
      <c r="ACW8" s="101"/>
      <c r="ACX8" s="101"/>
      <c r="ACY8" s="101"/>
      <c r="ACZ8" s="101"/>
      <c r="ADA8" s="101"/>
      <c r="ADB8" s="101"/>
      <c r="ADC8" s="101"/>
      <c r="ADD8" s="101"/>
      <c r="ADE8" s="101"/>
      <c r="ADF8" s="101"/>
      <c r="ADG8" s="101"/>
      <c r="ADH8" s="101"/>
      <c r="ADI8" s="101"/>
      <c r="ADJ8" s="101"/>
      <c r="ADK8" s="101"/>
      <c r="ADL8" s="101"/>
      <c r="ADM8" s="101"/>
      <c r="ADN8" s="101"/>
      <c r="ADO8" s="101"/>
      <c r="ADP8" s="101"/>
      <c r="ADQ8" s="101"/>
      <c r="ADR8" s="101"/>
      <c r="ADS8" s="101"/>
      <c r="ADT8" s="101"/>
      <c r="ADU8" s="101"/>
      <c r="ADV8" s="101"/>
      <c r="ADW8" s="101"/>
      <c r="ADX8" s="101"/>
      <c r="ADY8" s="101"/>
      <c r="ADZ8" s="101"/>
      <c r="AEA8" s="101"/>
      <c r="AEB8" s="101"/>
      <c r="AEC8" s="101"/>
      <c r="AED8" s="101"/>
      <c r="AEE8" s="101"/>
      <c r="AEF8" s="101"/>
      <c r="AEG8" s="101"/>
      <c r="AEH8" s="101"/>
      <c r="AEI8" s="101"/>
      <c r="AEJ8" s="101"/>
      <c r="AEK8" s="101"/>
      <c r="AEL8" s="101"/>
      <c r="AEM8" s="101"/>
      <c r="AEN8" s="101"/>
      <c r="AEO8" s="101"/>
      <c r="AEP8" s="101"/>
      <c r="AEQ8" s="101"/>
      <c r="AER8" s="101"/>
      <c r="AES8" s="101"/>
      <c r="AET8" s="101"/>
      <c r="AEU8" s="101"/>
      <c r="AEV8" s="101"/>
      <c r="AEW8" s="101"/>
      <c r="AEX8" s="101"/>
      <c r="AEY8" s="101"/>
      <c r="AEZ8" s="101"/>
      <c r="AFA8" s="101"/>
      <c r="AFB8" s="101"/>
      <c r="AFC8" s="101"/>
      <c r="AFD8" s="101"/>
      <c r="AFE8" s="101"/>
      <c r="AFF8" s="101"/>
      <c r="AFG8" s="101"/>
      <c r="AFH8" s="101"/>
      <c r="AFI8" s="101"/>
      <c r="AFJ8" s="101"/>
      <c r="AFK8" s="101"/>
      <c r="AFL8" s="101"/>
      <c r="AFM8" s="101"/>
      <c r="AFN8" s="101"/>
      <c r="AFO8" s="101"/>
      <c r="AFP8" s="101"/>
      <c r="AFQ8" s="101"/>
      <c r="AFR8" s="101"/>
      <c r="AFS8" s="101"/>
      <c r="AFT8" s="101"/>
      <c r="AFU8" s="101"/>
      <c r="AFV8" s="101"/>
      <c r="AFW8" s="101"/>
      <c r="AFX8" s="101"/>
      <c r="AFY8" s="101"/>
      <c r="AFZ8" s="101"/>
      <c r="AGA8" s="101"/>
      <c r="AGB8" s="101"/>
      <c r="AGC8" s="101"/>
      <c r="AGD8" s="101"/>
      <c r="AGE8" s="101"/>
      <c r="AGF8" s="101"/>
      <c r="AGG8" s="101"/>
      <c r="AGH8" s="101"/>
      <c r="AGI8" s="101"/>
      <c r="AGJ8" s="101"/>
      <c r="AGK8" s="101"/>
      <c r="AGL8" s="101"/>
      <c r="AGM8" s="101"/>
      <c r="AGN8" s="101"/>
      <c r="AGO8" s="101"/>
      <c r="AGP8" s="101"/>
      <c r="AGQ8" s="101"/>
      <c r="AGR8" s="101"/>
      <c r="AGS8" s="101"/>
      <c r="AGT8" s="101"/>
      <c r="AGU8" s="101"/>
      <c r="AGV8" s="101"/>
      <c r="AGW8" s="101"/>
      <c r="AGX8" s="101"/>
      <c r="AGY8" s="101"/>
      <c r="AGZ8" s="101"/>
      <c r="AHA8" s="101"/>
      <c r="AHB8" s="101"/>
      <c r="AHC8" s="101"/>
      <c r="AHD8" s="101"/>
      <c r="AHE8" s="101"/>
      <c r="AHF8" s="101"/>
      <c r="AHG8" s="101"/>
      <c r="AHH8" s="101"/>
      <c r="AHI8" s="101"/>
      <c r="AHJ8" s="101"/>
      <c r="AHK8" s="101"/>
      <c r="AHL8" s="101"/>
      <c r="AHM8" s="101"/>
      <c r="AHN8" s="101"/>
      <c r="AHO8" s="101"/>
      <c r="AHP8" s="101"/>
      <c r="AHQ8" s="101"/>
      <c r="AHR8" s="101"/>
      <c r="AHS8" s="101"/>
      <c r="AHT8" s="101"/>
      <c r="AHU8" s="101"/>
      <c r="AHV8" s="101"/>
      <c r="AHW8" s="101"/>
      <c r="AHX8" s="101"/>
      <c r="AHY8" s="101"/>
      <c r="AHZ8" s="101"/>
      <c r="AIA8" s="101"/>
      <c r="AIB8" s="101"/>
      <c r="AIC8" s="101"/>
      <c r="AID8" s="101"/>
      <c r="AIE8" s="101"/>
      <c r="AIF8" s="101"/>
      <c r="AIG8" s="101"/>
      <c r="AIH8" s="101"/>
      <c r="AII8" s="101"/>
      <c r="AIJ8" s="101"/>
      <c r="AIK8" s="101"/>
      <c r="AIL8" s="101"/>
      <c r="AIM8" s="101"/>
      <c r="AIN8" s="101"/>
      <c r="AIO8" s="101"/>
      <c r="AIP8" s="101"/>
      <c r="AIQ8" s="101"/>
      <c r="AIR8" s="101"/>
      <c r="AIS8" s="101"/>
      <c r="AIT8" s="101"/>
      <c r="AIU8" s="101"/>
      <c r="AIV8" s="101"/>
      <c r="AIW8" s="101"/>
      <c r="AIX8" s="101"/>
      <c r="AIY8" s="101"/>
      <c r="AIZ8" s="101"/>
      <c r="AJA8" s="101"/>
      <c r="AJB8" s="101"/>
      <c r="AJC8" s="101"/>
      <c r="AJD8" s="101"/>
      <c r="AJE8" s="101"/>
      <c r="AJF8" s="101"/>
      <c r="AJG8" s="101"/>
      <c r="AJH8" s="101"/>
      <c r="AJI8" s="101"/>
      <c r="AJJ8" s="101"/>
      <c r="AJK8" s="101"/>
      <c r="AJL8" s="101"/>
      <c r="AJM8" s="101"/>
      <c r="AJN8" s="101"/>
      <c r="AJO8" s="101"/>
      <c r="AJP8" s="101"/>
      <c r="AJQ8" s="101"/>
      <c r="AJR8" s="101"/>
      <c r="AJS8" s="101"/>
      <c r="AJT8" s="101"/>
      <c r="AJU8" s="101"/>
      <c r="AJV8" s="101"/>
      <c r="AJW8" s="101"/>
      <c r="AJX8" s="101"/>
      <c r="AJY8" s="101"/>
      <c r="AJZ8" s="101"/>
      <c r="AKA8" s="101"/>
      <c r="AKB8" s="101"/>
      <c r="AKC8" s="101"/>
      <c r="AKD8" s="101"/>
      <c r="AKE8" s="101"/>
      <c r="AKF8" s="101"/>
      <c r="AKG8" s="101"/>
      <c r="AKH8" s="101"/>
      <c r="AKI8" s="101"/>
      <c r="AKJ8" s="101"/>
      <c r="AKK8" s="101"/>
      <c r="AKL8" s="101"/>
      <c r="AKM8" s="101"/>
      <c r="AKN8" s="101"/>
      <c r="AKO8" s="101"/>
      <c r="AKP8" s="101"/>
      <c r="AKQ8" s="101"/>
      <c r="AKR8" s="101"/>
      <c r="AKS8" s="101"/>
      <c r="AKT8" s="101"/>
      <c r="AKU8" s="101"/>
      <c r="AKV8" s="101"/>
      <c r="AKW8" s="101"/>
      <c r="AKX8" s="101"/>
      <c r="AKY8" s="101"/>
      <c r="AKZ8" s="101"/>
      <c r="ALA8" s="101"/>
      <c r="ALB8" s="101"/>
      <c r="ALC8" s="101"/>
      <c r="ALD8" s="101"/>
      <c r="ALE8" s="101"/>
      <c r="ALF8" s="101"/>
      <c r="ALG8" s="101"/>
      <c r="ALH8" s="101"/>
      <c r="ALI8" s="101"/>
      <c r="ALJ8" s="101"/>
      <c r="ALK8" s="101"/>
      <c r="ALL8" s="101"/>
      <c r="ALM8" s="101"/>
      <c r="ALN8" s="101"/>
      <c r="ALO8" s="101"/>
      <c r="ALP8" s="101"/>
      <c r="ALQ8" s="101"/>
      <c r="ALR8" s="101"/>
      <c r="ALS8" s="101"/>
      <c r="ALT8" s="101"/>
      <c r="ALU8" s="101"/>
      <c r="ALV8" s="101"/>
      <c r="ALW8" s="101"/>
      <c r="ALX8" s="101"/>
    </row>
    <row r="9" spans="1:1012" x14ac:dyDescent="0.2">
      <c r="A9" s="257" t="s">
        <v>26</v>
      </c>
      <c r="B9" s="258"/>
      <c r="C9" s="259"/>
      <c r="D9" s="259"/>
      <c r="E9" s="259"/>
      <c r="F9" s="260">
        <v>2.0538461538461501</v>
      </c>
      <c r="G9" s="259"/>
      <c r="H9" s="260">
        <v>4</v>
      </c>
      <c r="I9" s="259"/>
      <c r="J9" s="260">
        <v>0.41499999999999998</v>
      </c>
      <c r="K9" s="259"/>
      <c r="L9" s="524"/>
      <c r="M9" s="260">
        <v>13.28</v>
      </c>
      <c r="N9" s="260"/>
      <c r="O9" s="403"/>
      <c r="P9" s="260">
        <v>11.69</v>
      </c>
      <c r="Q9" s="260"/>
      <c r="R9" s="260">
        <v>16.600000000000001</v>
      </c>
      <c r="S9" s="260"/>
      <c r="T9" s="260">
        <v>17.760000000000002</v>
      </c>
      <c r="U9" s="260"/>
      <c r="V9" s="260">
        <v>14.295833333333334</v>
      </c>
      <c r="W9" s="260"/>
      <c r="X9" s="260">
        <v>8.5958333333333332</v>
      </c>
      <c r="Y9" s="260"/>
      <c r="Z9" s="260">
        <v>10.483000000000001</v>
      </c>
      <c r="AA9" s="517"/>
    </row>
    <row r="10" spans="1:1012" x14ac:dyDescent="0.2">
      <c r="A10" s="266" t="s">
        <v>27</v>
      </c>
      <c r="C10" s="95"/>
      <c r="D10" s="95"/>
      <c r="E10" s="95"/>
      <c r="F10" s="96">
        <v>0.27307692307692299</v>
      </c>
      <c r="G10" s="95"/>
      <c r="H10" s="96">
        <v>7.69230769230769E-2</v>
      </c>
      <c r="I10" s="95"/>
      <c r="J10" s="96">
        <v>0.01</v>
      </c>
      <c r="K10" s="95"/>
      <c r="L10" s="526"/>
      <c r="M10" s="96">
        <v>0.08</v>
      </c>
      <c r="N10" s="96"/>
      <c r="O10" s="411"/>
      <c r="P10" s="96">
        <v>0.2</v>
      </c>
      <c r="Q10" s="96"/>
      <c r="R10" s="96">
        <v>0.08</v>
      </c>
      <c r="S10" s="96"/>
      <c r="T10" s="96">
        <v>0.13</v>
      </c>
      <c r="U10" s="96"/>
      <c r="V10" s="96">
        <v>5.4166666666666675E-2</v>
      </c>
      <c r="W10" s="96"/>
      <c r="X10" s="96">
        <v>9.1666666666666674E-2</v>
      </c>
      <c r="Y10" s="96"/>
      <c r="Z10" s="96">
        <v>4.0000000000000001E-3</v>
      </c>
      <c r="AA10" s="518"/>
    </row>
    <row r="11" spans="1:1012" x14ac:dyDescent="0.2">
      <c r="A11" s="266" t="s">
        <v>100</v>
      </c>
      <c r="C11" s="95"/>
      <c r="D11" s="95"/>
      <c r="E11" s="95"/>
      <c r="F11" s="96">
        <v>1.2692307692307701</v>
      </c>
      <c r="G11" s="95"/>
      <c r="H11" s="96">
        <v>1.34615384615385</v>
      </c>
      <c r="I11" s="95"/>
      <c r="J11" s="96">
        <v>0.42499999999999999</v>
      </c>
      <c r="K11" s="95"/>
      <c r="L11" s="526"/>
      <c r="M11" s="96">
        <v>0.81</v>
      </c>
      <c r="N11" s="96"/>
      <c r="O11" s="411"/>
      <c r="P11" s="96">
        <v>0.56999999999999995</v>
      </c>
      <c r="Q11" s="96"/>
      <c r="R11" s="96">
        <v>0.28000000000000003</v>
      </c>
      <c r="S11" s="96"/>
      <c r="T11" s="96">
        <v>0.69</v>
      </c>
      <c r="U11" s="96"/>
      <c r="V11" s="96">
        <v>1.1916666666666667</v>
      </c>
      <c r="W11" s="96"/>
      <c r="X11" s="96">
        <v>1.9333333333333336</v>
      </c>
      <c r="Y11" s="96"/>
      <c r="Z11" s="96">
        <v>2.5099999999999998</v>
      </c>
      <c r="AA11" s="518"/>
    </row>
    <row r="12" spans="1:1012" x14ac:dyDescent="0.2">
      <c r="A12" s="266" t="s">
        <v>322</v>
      </c>
      <c r="C12" s="95"/>
      <c r="D12" s="95"/>
      <c r="E12" s="95"/>
      <c r="F12" s="96"/>
      <c r="G12" s="95"/>
      <c r="H12" s="96"/>
      <c r="I12" s="95"/>
      <c r="J12" s="96"/>
      <c r="K12" s="95"/>
      <c r="L12" s="526"/>
      <c r="M12" s="96">
        <v>0</v>
      </c>
      <c r="N12" s="96"/>
      <c r="O12" s="411"/>
      <c r="P12" s="96">
        <v>0</v>
      </c>
      <c r="Q12" s="96"/>
      <c r="R12" s="96">
        <v>0</v>
      </c>
      <c r="S12" s="96"/>
      <c r="T12" s="96">
        <v>0.01</v>
      </c>
      <c r="U12" s="96"/>
      <c r="V12" s="96">
        <v>0</v>
      </c>
      <c r="W12" s="96"/>
      <c r="X12" s="96">
        <v>0</v>
      </c>
      <c r="Y12" s="96"/>
      <c r="Z12" s="96">
        <v>0</v>
      </c>
      <c r="AA12" s="518"/>
    </row>
    <row r="13" spans="1:1012" x14ac:dyDescent="0.2">
      <c r="A13" s="266" t="s">
        <v>323</v>
      </c>
      <c r="C13" s="95"/>
      <c r="D13" s="95"/>
      <c r="E13" s="95"/>
      <c r="F13" s="96"/>
      <c r="G13" s="95"/>
      <c r="H13" s="96"/>
      <c r="I13" s="95"/>
      <c r="J13" s="96"/>
      <c r="K13" s="95"/>
      <c r="L13" s="526"/>
      <c r="M13" s="96">
        <v>0</v>
      </c>
      <c r="N13" s="96"/>
      <c r="O13" s="411"/>
      <c r="P13" s="96">
        <v>0.2</v>
      </c>
      <c r="Q13" s="96"/>
      <c r="R13" s="96">
        <v>0.64</v>
      </c>
      <c r="S13" s="96"/>
      <c r="T13" s="96">
        <v>0.5</v>
      </c>
      <c r="U13" s="96"/>
      <c r="V13" s="96">
        <v>0.6333333333333333</v>
      </c>
      <c r="W13" s="96"/>
      <c r="X13" s="96">
        <v>4.1666666666666666E-3</v>
      </c>
      <c r="Y13" s="96"/>
      <c r="Z13" s="96">
        <v>0.36299999999999999</v>
      </c>
      <c r="AA13" s="518"/>
    </row>
    <row r="14" spans="1:1012" x14ac:dyDescent="0.2">
      <c r="A14" s="266" t="s">
        <v>101</v>
      </c>
      <c r="C14" s="95"/>
      <c r="D14" s="95"/>
      <c r="E14" s="95"/>
      <c r="F14" s="96">
        <v>1.33076923076923</v>
      </c>
      <c r="G14" s="95"/>
      <c r="H14" s="96">
        <v>2.5538461538461501</v>
      </c>
      <c r="I14" s="95"/>
      <c r="J14" s="96">
        <v>7.4999999999999997E-2</v>
      </c>
      <c r="K14" s="95"/>
      <c r="L14" s="526"/>
      <c r="M14" s="96">
        <v>2.85</v>
      </c>
      <c r="N14" s="96"/>
      <c r="O14" s="411"/>
      <c r="P14" s="96">
        <v>4.8499999999999996</v>
      </c>
      <c r="Q14" s="96"/>
      <c r="R14" s="96">
        <v>9</v>
      </c>
      <c r="S14" s="96"/>
      <c r="T14" s="96">
        <v>6.57</v>
      </c>
      <c r="U14" s="96"/>
      <c r="V14" s="96">
        <v>7.2833333333333314</v>
      </c>
      <c r="W14" s="96"/>
      <c r="X14" s="96">
        <v>5.1208333333333309</v>
      </c>
      <c r="Y14" s="96"/>
      <c r="Z14" s="96">
        <v>2.129</v>
      </c>
      <c r="AA14" s="518"/>
    </row>
    <row r="15" spans="1:1012" x14ac:dyDescent="0.2">
      <c r="A15" s="269" t="s">
        <v>17</v>
      </c>
      <c r="B15" s="270"/>
      <c r="C15" s="271"/>
      <c r="D15" s="271"/>
      <c r="E15" s="271"/>
      <c r="F15" s="272">
        <v>3.5423076923076899</v>
      </c>
      <c r="G15" s="271"/>
      <c r="H15" s="272">
        <v>5.12307692307692</v>
      </c>
      <c r="I15" s="271"/>
      <c r="J15" s="272">
        <v>0.9</v>
      </c>
      <c r="K15" s="271"/>
      <c r="L15" s="528"/>
      <c r="M15" s="272">
        <v>10.55</v>
      </c>
      <c r="N15" s="272">
        <v>49.39</v>
      </c>
      <c r="O15" s="429"/>
      <c r="P15" s="272">
        <v>12.37</v>
      </c>
      <c r="Q15" s="272">
        <v>57.64</v>
      </c>
      <c r="R15" s="272">
        <v>16.68</v>
      </c>
      <c r="S15" s="272">
        <v>54.17</v>
      </c>
      <c r="T15" s="272">
        <v>18.39</v>
      </c>
      <c r="U15" s="272">
        <v>57.93</v>
      </c>
      <c r="V15" s="272">
        <v>14.675000000000002</v>
      </c>
      <c r="W15" s="272">
        <v>53.229166666666664</v>
      </c>
      <c r="X15" s="272">
        <v>10.549999999999999</v>
      </c>
      <c r="Y15" s="272">
        <v>58.045833333333327</v>
      </c>
      <c r="Z15" s="272">
        <v>12.558</v>
      </c>
      <c r="AA15" s="519">
        <v>50.137999999999998</v>
      </c>
    </row>
    <row r="16" spans="1:1012" x14ac:dyDescent="0.2">
      <c r="C16" s="95"/>
      <c r="D16" s="95"/>
      <c r="E16" s="95"/>
      <c r="F16" s="96"/>
      <c r="G16" s="95"/>
      <c r="H16" s="96"/>
      <c r="I16" s="95"/>
      <c r="J16" s="96"/>
      <c r="K16" s="102"/>
      <c r="L16" s="103"/>
      <c r="M16" s="96"/>
    </row>
    <row r="17" spans="1:28" x14ac:dyDescent="0.2">
      <c r="C17" s="95"/>
      <c r="D17" s="95"/>
      <c r="E17" s="95"/>
      <c r="F17" s="96"/>
      <c r="G17" s="95"/>
      <c r="H17" s="96"/>
      <c r="I17" s="95"/>
      <c r="J17" s="96"/>
      <c r="K17" s="102"/>
      <c r="L17" s="103"/>
      <c r="M17" s="96"/>
      <c r="N17" s="96"/>
    </row>
    <row r="18" spans="1:28" s="86" customFormat="1" x14ac:dyDescent="0.2">
      <c r="A18" s="86" t="s">
        <v>1412</v>
      </c>
      <c r="C18" s="89"/>
      <c r="D18" s="89"/>
      <c r="E18" s="89"/>
      <c r="F18" s="90"/>
      <c r="G18" s="89"/>
      <c r="H18" s="90"/>
      <c r="I18" s="89"/>
      <c r="J18" s="90"/>
      <c r="K18" s="89"/>
      <c r="L18" s="89"/>
      <c r="M18" s="90"/>
      <c r="N18" s="90"/>
      <c r="O18" s="89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s="86" customFormat="1" x14ac:dyDescent="0.2">
      <c r="C19" s="89"/>
      <c r="D19" s="89"/>
      <c r="E19" s="89"/>
      <c r="F19" s="90"/>
      <c r="G19" s="89"/>
      <c r="H19" s="90"/>
      <c r="I19" s="89"/>
      <c r="J19" s="90"/>
      <c r="K19" s="89"/>
      <c r="L19" s="89"/>
      <c r="M19" s="90"/>
      <c r="N19" s="90"/>
      <c r="O19" s="89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s="86" customFormat="1" x14ac:dyDescent="0.2">
      <c r="A20" s="86" t="s">
        <v>1395</v>
      </c>
      <c r="C20" s="89"/>
      <c r="D20" s="89"/>
      <c r="E20" s="89"/>
      <c r="F20" s="90"/>
      <c r="G20" s="89"/>
      <c r="H20" s="90"/>
      <c r="I20" s="89"/>
      <c r="J20" s="90"/>
      <c r="K20" s="89"/>
      <c r="L20" s="89"/>
      <c r="M20" s="90"/>
      <c r="N20" s="90"/>
      <c r="O20" s="89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x14ac:dyDescent="0.2">
      <c r="A21" s="257" t="s">
        <v>36</v>
      </c>
      <c r="B21" s="258" t="s">
        <v>37</v>
      </c>
      <c r="C21" s="261"/>
      <c r="D21" s="261"/>
      <c r="E21" s="261"/>
      <c r="F21" s="264">
        <v>1</v>
      </c>
      <c r="G21" s="261"/>
      <c r="H21" s="264">
        <v>3</v>
      </c>
      <c r="I21" s="261"/>
      <c r="J21" s="264"/>
      <c r="K21" s="261"/>
      <c r="L21" s="262"/>
      <c r="M21" s="264">
        <v>1</v>
      </c>
      <c r="N21" s="264"/>
      <c r="O21" s="263"/>
      <c r="P21" s="264">
        <v>2</v>
      </c>
      <c r="Q21" s="264">
        <v>1</v>
      </c>
      <c r="R21" s="264">
        <v>6</v>
      </c>
      <c r="S21" s="264">
        <v>2</v>
      </c>
      <c r="T21" s="264">
        <v>5</v>
      </c>
      <c r="U21" s="264"/>
      <c r="V21" s="264">
        <v>2</v>
      </c>
      <c r="W21" s="264"/>
      <c r="X21" s="264">
        <v>3</v>
      </c>
      <c r="Y21" s="264"/>
      <c r="Z21" s="264">
        <v>7</v>
      </c>
      <c r="AA21" s="281"/>
    </row>
    <row r="22" spans="1:28" x14ac:dyDescent="0.2">
      <c r="A22" s="266" t="s">
        <v>106</v>
      </c>
      <c r="B22" s="87" t="s">
        <v>1392</v>
      </c>
      <c r="C22" s="102"/>
      <c r="D22" s="102"/>
      <c r="E22" s="102"/>
      <c r="F22" s="27">
        <v>5</v>
      </c>
      <c r="G22" s="102"/>
      <c r="H22" s="27">
        <v>2</v>
      </c>
      <c r="I22" s="102"/>
      <c r="J22" s="27">
        <v>1</v>
      </c>
      <c r="K22" s="102"/>
      <c r="L22" s="103"/>
      <c r="M22" s="27">
        <v>2</v>
      </c>
      <c r="P22" s="27">
        <v>1</v>
      </c>
      <c r="R22" s="27">
        <v>4</v>
      </c>
      <c r="S22" s="27">
        <v>1</v>
      </c>
      <c r="T22" s="27">
        <v>4</v>
      </c>
      <c r="V22" s="27">
        <v>3</v>
      </c>
      <c r="W22" s="27">
        <v>1</v>
      </c>
      <c r="X22" s="27">
        <v>3</v>
      </c>
      <c r="Z22" s="27">
        <v>4</v>
      </c>
      <c r="AA22" s="267"/>
    </row>
    <row r="23" spans="1:28" x14ac:dyDescent="0.2">
      <c r="A23" s="266" t="s">
        <v>105</v>
      </c>
      <c r="B23" s="87" t="s">
        <v>1391</v>
      </c>
      <c r="C23" s="102"/>
      <c r="D23" s="102"/>
      <c r="E23" s="102"/>
      <c r="F23" s="27">
        <v>3</v>
      </c>
      <c r="G23" s="102"/>
      <c r="H23" s="27">
        <v>12</v>
      </c>
      <c r="I23" s="102"/>
      <c r="J23" s="27">
        <v>7</v>
      </c>
      <c r="K23" s="102"/>
      <c r="L23" s="103"/>
      <c r="M23" s="27">
        <v>2</v>
      </c>
      <c r="P23" s="27">
        <v>10</v>
      </c>
      <c r="Q23" s="27">
        <v>3</v>
      </c>
      <c r="R23" s="27">
        <v>17</v>
      </c>
      <c r="S23" s="27">
        <v>3</v>
      </c>
      <c r="T23" s="27">
        <v>12</v>
      </c>
      <c r="U23" s="27">
        <v>3</v>
      </c>
      <c r="V23" s="27">
        <v>21</v>
      </c>
      <c r="W23" s="27">
        <v>9</v>
      </c>
      <c r="X23" s="27">
        <v>15</v>
      </c>
      <c r="Y23" s="27">
        <v>4</v>
      </c>
      <c r="Z23" s="27">
        <v>18</v>
      </c>
      <c r="AA23" s="267"/>
    </row>
    <row r="24" spans="1:28" x14ac:dyDescent="0.2">
      <c r="A24" s="269" t="s">
        <v>214</v>
      </c>
      <c r="B24" s="270" t="s">
        <v>495</v>
      </c>
      <c r="C24" s="273"/>
      <c r="D24" s="273"/>
      <c r="E24" s="273"/>
      <c r="F24" s="276"/>
      <c r="G24" s="273"/>
      <c r="H24" s="276"/>
      <c r="I24" s="273"/>
      <c r="J24" s="276"/>
      <c r="K24" s="273"/>
      <c r="L24" s="274"/>
      <c r="M24" s="276">
        <v>3</v>
      </c>
      <c r="N24" s="276">
        <v>1</v>
      </c>
      <c r="O24" s="275"/>
      <c r="P24" s="276">
        <v>1</v>
      </c>
      <c r="Q24" s="276">
        <v>2</v>
      </c>
      <c r="R24" s="276">
        <v>14</v>
      </c>
      <c r="S24" s="276">
        <v>11</v>
      </c>
      <c r="T24" s="276">
        <v>5</v>
      </c>
      <c r="U24" s="276">
        <v>8</v>
      </c>
      <c r="V24" s="276">
        <v>4</v>
      </c>
      <c r="W24" s="276">
        <v>11</v>
      </c>
      <c r="X24" s="276">
        <v>7</v>
      </c>
      <c r="Y24" s="276">
        <v>12</v>
      </c>
      <c r="Z24" s="276">
        <v>2</v>
      </c>
      <c r="AA24" s="277">
        <v>9</v>
      </c>
    </row>
    <row r="25" spans="1:28" s="86" customFormat="1" x14ac:dyDescent="0.2">
      <c r="A25" s="86" t="s">
        <v>1411</v>
      </c>
      <c r="B25" s="88"/>
      <c r="C25" s="109"/>
      <c r="D25" s="109"/>
      <c r="E25" s="109"/>
      <c r="F25" s="90">
        <f>COUNT(F21:F24)</f>
        <v>3</v>
      </c>
      <c r="G25" s="89"/>
      <c r="H25" s="90">
        <f t="shared" ref="H25:Y25" si="0">COUNT(H21:H24)</f>
        <v>3</v>
      </c>
      <c r="I25" s="89"/>
      <c r="J25" s="90">
        <f t="shared" si="0"/>
        <v>2</v>
      </c>
      <c r="K25" s="89"/>
      <c r="L25" s="89"/>
      <c r="M25" s="90">
        <f t="shared" si="0"/>
        <v>4</v>
      </c>
      <c r="N25" s="90">
        <f t="shared" si="0"/>
        <v>1</v>
      </c>
      <c r="O25" s="89"/>
      <c r="P25" s="90">
        <f t="shared" si="0"/>
        <v>4</v>
      </c>
      <c r="Q25" s="90">
        <f t="shared" si="0"/>
        <v>3</v>
      </c>
      <c r="R25" s="90">
        <f t="shared" si="0"/>
        <v>4</v>
      </c>
      <c r="S25" s="90">
        <f t="shared" si="0"/>
        <v>4</v>
      </c>
      <c r="T25" s="90">
        <f t="shared" si="0"/>
        <v>4</v>
      </c>
      <c r="U25" s="90">
        <f t="shared" si="0"/>
        <v>2</v>
      </c>
      <c r="V25" s="90">
        <f t="shared" si="0"/>
        <v>4</v>
      </c>
      <c r="W25" s="90">
        <f t="shared" si="0"/>
        <v>3</v>
      </c>
      <c r="X25" s="90">
        <f t="shared" si="0"/>
        <v>4</v>
      </c>
      <c r="Y25" s="90">
        <f t="shared" si="0"/>
        <v>2</v>
      </c>
      <c r="Z25" s="90">
        <v>4</v>
      </c>
      <c r="AA25" s="90">
        <v>1</v>
      </c>
      <c r="AB25" s="90"/>
    </row>
    <row r="26" spans="1:28" x14ac:dyDescent="0.2">
      <c r="C26" s="102"/>
      <c r="D26" s="102"/>
      <c r="E26" s="102"/>
      <c r="G26" s="102"/>
      <c r="I26" s="102"/>
      <c r="K26" s="102"/>
      <c r="L26" s="103"/>
    </row>
    <row r="27" spans="1:28" s="86" customFormat="1" x14ac:dyDescent="0.2">
      <c r="A27" s="86" t="s">
        <v>1637</v>
      </c>
      <c r="B27" s="88"/>
      <c r="C27" s="109"/>
      <c r="D27" s="109"/>
      <c r="E27" s="109"/>
      <c r="F27" s="90"/>
      <c r="G27" s="109"/>
      <c r="H27" s="90"/>
      <c r="I27" s="109"/>
      <c r="J27" s="90"/>
      <c r="K27" s="109"/>
      <c r="L27" s="414"/>
      <c r="M27" s="90"/>
      <c r="N27" s="90"/>
      <c r="O27" s="89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x14ac:dyDescent="0.2">
      <c r="A28" s="564" t="s">
        <v>1131</v>
      </c>
      <c r="B28" s="395" t="s">
        <v>1399</v>
      </c>
      <c r="C28" s="263"/>
      <c r="D28" s="263"/>
      <c r="E28" s="263"/>
      <c r="F28" s="264"/>
      <c r="G28" s="263"/>
      <c r="H28" s="264"/>
      <c r="I28" s="263"/>
      <c r="J28" s="264"/>
      <c r="K28" s="263"/>
      <c r="L28" s="263"/>
      <c r="M28" s="264"/>
      <c r="N28" s="264"/>
      <c r="O28" s="263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81"/>
    </row>
    <row r="29" spans="1:28" x14ac:dyDescent="0.2">
      <c r="A29" s="565" t="s">
        <v>1272</v>
      </c>
      <c r="B29" s="107" t="s">
        <v>885</v>
      </c>
      <c r="R29" s="27">
        <v>1</v>
      </c>
      <c r="T29" s="27">
        <v>1</v>
      </c>
      <c r="Z29" s="27">
        <v>1</v>
      </c>
      <c r="AA29" s="267"/>
    </row>
    <row r="30" spans="1:28" x14ac:dyDescent="0.2">
      <c r="A30" s="565" t="s">
        <v>1271</v>
      </c>
      <c r="B30" s="107" t="s">
        <v>70</v>
      </c>
      <c r="AA30" s="267"/>
    </row>
    <row r="31" spans="1:28" x14ac:dyDescent="0.2">
      <c r="A31" s="266" t="s">
        <v>3</v>
      </c>
      <c r="B31" s="87" t="s">
        <v>1401</v>
      </c>
      <c r="C31" s="102"/>
      <c r="D31" s="102"/>
      <c r="E31" s="102"/>
      <c r="G31" s="102"/>
      <c r="H31" s="27">
        <v>1</v>
      </c>
      <c r="I31" s="102"/>
      <c r="K31" s="102"/>
      <c r="L31" s="103"/>
      <c r="AA31" s="267"/>
    </row>
    <row r="32" spans="1:28" x14ac:dyDescent="0.2">
      <c r="A32" s="566" t="s">
        <v>1270</v>
      </c>
      <c r="B32" s="419" t="s">
        <v>805</v>
      </c>
      <c r="C32" s="275"/>
      <c r="D32" s="275"/>
      <c r="E32" s="275"/>
      <c r="F32" s="276"/>
      <c r="G32" s="275"/>
      <c r="H32" s="276"/>
      <c r="I32" s="275"/>
      <c r="J32" s="276"/>
      <c r="K32" s="275"/>
      <c r="L32" s="275"/>
      <c r="M32" s="276"/>
      <c r="N32" s="276"/>
      <c r="O32" s="275"/>
      <c r="P32" s="276"/>
      <c r="Q32" s="276"/>
      <c r="R32" s="276">
        <v>2</v>
      </c>
      <c r="S32" s="276"/>
      <c r="T32" s="276">
        <v>1</v>
      </c>
      <c r="U32" s="276"/>
      <c r="V32" s="276">
        <v>1</v>
      </c>
      <c r="W32" s="276">
        <v>1</v>
      </c>
      <c r="X32" s="276"/>
      <c r="Y32" s="276"/>
      <c r="Z32" s="276">
        <v>1</v>
      </c>
      <c r="AA32" s="277"/>
    </row>
    <row r="33" spans="1:29" s="86" customFormat="1" x14ac:dyDescent="0.2">
      <c r="A33" s="86" t="s">
        <v>1411</v>
      </c>
      <c r="B33" s="88"/>
      <c r="C33" s="109"/>
      <c r="D33" s="109"/>
      <c r="E33" s="109"/>
      <c r="F33" s="90">
        <f>COUNT(F28:F32)</f>
        <v>0</v>
      </c>
      <c r="G33" s="89"/>
      <c r="H33" s="90">
        <f>COUNT(H28:H32)</f>
        <v>1</v>
      </c>
      <c r="I33" s="89">
        <f>COUNT(I28:I32)</f>
        <v>0</v>
      </c>
      <c r="J33" s="90">
        <f>COUNT(J28:J32)</f>
        <v>0</v>
      </c>
      <c r="K33" s="89"/>
      <c r="L33" s="89"/>
      <c r="M33" s="90">
        <f>COUNT(M28:M32)</f>
        <v>0</v>
      </c>
      <c r="N33" s="90">
        <f>COUNT(N28:N32)</f>
        <v>0</v>
      </c>
      <c r="O33" s="89"/>
      <c r="P33" s="90">
        <f t="shared" ref="P33:Y33" si="1">COUNT(P28:P32)</f>
        <v>0</v>
      </c>
      <c r="Q33" s="90">
        <f t="shared" si="1"/>
        <v>0</v>
      </c>
      <c r="R33" s="90">
        <f t="shared" si="1"/>
        <v>2</v>
      </c>
      <c r="S33" s="90">
        <f t="shared" si="1"/>
        <v>0</v>
      </c>
      <c r="T33" s="90">
        <f t="shared" si="1"/>
        <v>2</v>
      </c>
      <c r="U33" s="90">
        <f t="shared" si="1"/>
        <v>0</v>
      </c>
      <c r="V33" s="90">
        <f t="shared" si="1"/>
        <v>1</v>
      </c>
      <c r="W33" s="90">
        <f t="shared" si="1"/>
        <v>1</v>
      </c>
      <c r="X33" s="90">
        <f t="shared" si="1"/>
        <v>0</v>
      </c>
      <c r="Y33" s="90">
        <f t="shared" si="1"/>
        <v>0</v>
      </c>
      <c r="Z33" s="90">
        <v>2</v>
      </c>
      <c r="AA33" s="90">
        <v>0</v>
      </c>
      <c r="AB33" s="90"/>
    </row>
    <row r="34" spans="1:29" x14ac:dyDescent="0.2">
      <c r="C34" s="102"/>
      <c r="D34" s="102"/>
      <c r="E34" s="102"/>
      <c r="G34" s="102"/>
      <c r="I34" s="102"/>
      <c r="K34" s="102"/>
      <c r="L34" s="103"/>
    </row>
    <row r="35" spans="1:29" x14ac:dyDescent="0.2">
      <c r="A35" s="86" t="s">
        <v>1657</v>
      </c>
      <c r="C35" s="102"/>
      <c r="D35" s="102"/>
      <c r="E35" s="102"/>
      <c r="G35" s="102"/>
      <c r="I35" s="102"/>
      <c r="K35" s="102"/>
      <c r="L35" s="103"/>
      <c r="AC35" s="90" t="s">
        <v>1660</v>
      </c>
    </row>
    <row r="36" spans="1:29" x14ac:dyDescent="0.2">
      <c r="A36" s="257" t="s">
        <v>132</v>
      </c>
      <c r="B36" s="258" t="s">
        <v>330</v>
      </c>
      <c r="C36" s="261"/>
      <c r="D36" s="261"/>
      <c r="E36" s="261"/>
      <c r="F36" s="264"/>
      <c r="G36" s="261"/>
      <c r="H36" s="264"/>
      <c r="I36" s="261"/>
      <c r="J36" s="264"/>
      <c r="K36" s="261"/>
      <c r="L36" s="262"/>
      <c r="M36" s="264">
        <v>1</v>
      </c>
      <c r="N36" s="264"/>
      <c r="O36" s="263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81"/>
      <c r="AC36" s="26" t="s">
        <v>1659</v>
      </c>
    </row>
    <row r="37" spans="1:29" x14ac:dyDescent="0.2">
      <c r="A37" s="266" t="s">
        <v>128</v>
      </c>
      <c r="B37" s="87" t="s">
        <v>328</v>
      </c>
      <c r="P37" s="27">
        <v>1</v>
      </c>
      <c r="AA37" s="267"/>
      <c r="AC37" s="26" t="s">
        <v>1659</v>
      </c>
    </row>
    <row r="38" spans="1:29" x14ac:dyDescent="0.2">
      <c r="A38" s="266" t="s">
        <v>28</v>
      </c>
      <c r="B38" s="87" t="s">
        <v>332</v>
      </c>
      <c r="C38" s="102"/>
      <c r="D38" s="102"/>
      <c r="E38" s="102"/>
      <c r="G38" s="102"/>
      <c r="I38" s="102"/>
      <c r="K38" s="102"/>
      <c r="L38" s="103"/>
      <c r="T38" s="27">
        <v>1</v>
      </c>
      <c r="AA38" s="267"/>
      <c r="AC38" s="26" t="s">
        <v>1659</v>
      </c>
    </row>
    <row r="39" spans="1:29" x14ac:dyDescent="0.2">
      <c r="A39" s="266" t="s">
        <v>5</v>
      </c>
      <c r="B39" s="87" t="s">
        <v>81</v>
      </c>
      <c r="C39" s="102"/>
      <c r="D39" s="102"/>
      <c r="E39" s="102"/>
      <c r="G39" s="102"/>
      <c r="I39" s="102"/>
      <c r="K39" s="102"/>
      <c r="L39" s="103"/>
      <c r="T39" s="27">
        <v>1</v>
      </c>
      <c r="AA39" s="267"/>
      <c r="AC39" s="26" t="s">
        <v>1661</v>
      </c>
    </row>
    <row r="40" spans="1:29" x14ac:dyDescent="0.2">
      <c r="A40" s="266" t="s">
        <v>439</v>
      </c>
      <c r="B40" s="87" t="s">
        <v>1405</v>
      </c>
      <c r="C40" s="102"/>
      <c r="D40" s="102"/>
      <c r="E40" s="102"/>
      <c r="F40" s="27">
        <v>1</v>
      </c>
      <c r="G40" s="102"/>
      <c r="I40" s="102"/>
      <c r="K40" s="102"/>
      <c r="L40" s="103"/>
      <c r="V40" s="27">
        <v>1</v>
      </c>
      <c r="W40" s="27">
        <v>2</v>
      </c>
      <c r="AA40" s="267"/>
    </row>
    <row r="41" spans="1:29" x14ac:dyDescent="0.2">
      <c r="A41" s="266" t="s">
        <v>6</v>
      </c>
      <c r="B41" s="87" t="s">
        <v>441</v>
      </c>
      <c r="C41" s="102"/>
      <c r="D41" s="102"/>
      <c r="E41" s="102"/>
      <c r="F41" s="100"/>
      <c r="G41" s="102"/>
      <c r="H41" s="100"/>
      <c r="I41" s="102"/>
      <c r="J41" s="100">
        <v>1</v>
      </c>
      <c r="K41" s="102"/>
      <c r="L41" s="103"/>
      <c r="P41" s="27">
        <v>1</v>
      </c>
      <c r="R41" s="27">
        <v>3</v>
      </c>
      <c r="T41" s="27">
        <v>3</v>
      </c>
      <c r="V41" s="27">
        <v>2</v>
      </c>
      <c r="Z41" s="27">
        <v>2</v>
      </c>
      <c r="AA41" s="267"/>
      <c r="AC41" s="26" t="s">
        <v>1659</v>
      </c>
    </row>
    <row r="42" spans="1:29" x14ac:dyDescent="0.2">
      <c r="A42" s="266" t="s">
        <v>122</v>
      </c>
      <c r="B42" s="87" t="s">
        <v>884</v>
      </c>
      <c r="C42" s="102"/>
      <c r="D42" s="102"/>
      <c r="E42" s="102"/>
      <c r="G42" s="102"/>
      <c r="I42" s="102"/>
      <c r="K42" s="102"/>
      <c r="L42" s="103"/>
      <c r="P42" s="27">
        <v>1</v>
      </c>
      <c r="T42" s="27">
        <v>1</v>
      </c>
      <c r="V42" s="27">
        <v>3</v>
      </c>
      <c r="Z42" s="27">
        <v>3</v>
      </c>
      <c r="AA42" s="267"/>
      <c r="AC42" s="26" t="s">
        <v>1663</v>
      </c>
    </row>
    <row r="43" spans="1:29" x14ac:dyDescent="0.2">
      <c r="A43" s="266" t="s">
        <v>45</v>
      </c>
      <c r="B43" s="87" t="s">
        <v>338</v>
      </c>
      <c r="C43" s="102"/>
      <c r="D43" s="102"/>
      <c r="E43" s="102"/>
      <c r="G43" s="102"/>
      <c r="I43" s="102"/>
      <c r="K43" s="102"/>
      <c r="L43" s="103"/>
      <c r="V43" s="27">
        <v>1</v>
      </c>
      <c r="AA43" s="267"/>
      <c r="AC43" s="26" t="s">
        <v>1659</v>
      </c>
    </row>
    <row r="44" spans="1:29" x14ac:dyDescent="0.2">
      <c r="A44" s="266" t="s">
        <v>22</v>
      </c>
      <c r="B44" s="87" t="s">
        <v>87</v>
      </c>
      <c r="C44" s="102"/>
      <c r="D44" s="102"/>
      <c r="E44" s="102"/>
      <c r="G44" s="102"/>
      <c r="I44" s="102"/>
      <c r="K44" s="102"/>
      <c r="L44" s="103"/>
      <c r="V44" s="27">
        <v>1</v>
      </c>
      <c r="AA44" s="267"/>
      <c r="AC44" s="26" t="s">
        <v>1663</v>
      </c>
    </row>
    <row r="45" spans="1:29" x14ac:dyDescent="0.2">
      <c r="A45" s="266" t="s">
        <v>20</v>
      </c>
      <c r="B45" s="87" t="s">
        <v>319</v>
      </c>
      <c r="C45" s="102"/>
      <c r="D45" s="102"/>
      <c r="E45" s="102"/>
      <c r="F45" s="27">
        <v>2</v>
      </c>
      <c r="G45" s="102"/>
      <c r="H45" s="27">
        <v>1</v>
      </c>
      <c r="I45" s="102"/>
      <c r="J45" s="27">
        <v>2</v>
      </c>
      <c r="K45" s="102"/>
      <c r="L45" s="103"/>
      <c r="M45" s="27">
        <v>1</v>
      </c>
      <c r="P45" s="27">
        <v>2</v>
      </c>
      <c r="R45" s="27">
        <v>2</v>
      </c>
      <c r="T45" s="27">
        <v>2</v>
      </c>
      <c r="V45" s="27">
        <v>3</v>
      </c>
      <c r="X45" s="27">
        <v>3</v>
      </c>
      <c r="Z45" s="27">
        <v>2</v>
      </c>
      <c r="AA45" s="267"/>
      <c r="AC45" s="26" t="s">
        <v>1659</v>
      </c>
    </row>
    <row r="46" spans="1:29" x14ac:dyDescent="0.2">
      <c r="A46" s="266" t="s">
        <v>9</v>
      </c>
      <c r="B46" s="87" t="s">
        <v>1393</v>
      </c>
      <c r="C46" s="102"/>
      <c r="D46" s="102"/>
      <c r="E46" s="102"/>
      <c r="F46" s="27">
        <v>3</v>
      </c>
      <c r="G46" s="102"/>
      <c r="H46" s="27">
        <v>2</v>
      </c>
      <c r="I46" s="102"/>
      <c r="J46" s="27">
        <v>1</v>
      </c>
      <c r="K46" s="102"/>
      <c r="L46" s="103"/>
      <c r="M46" s="27">
        <v>1</v>
      </c>
      <c r="P46" s="27">
        <v>7</v>
      </c>
      <c r="R46" s="27">
        <v>1</v>
      </c>
      <c r="T46" s="27">
        <v>7</v>
      </c>
      <c r="V46" s="27">
        <v>6</v>
      </c>
      <c r="X46" s="27">
        <v>8</v>
      </c>
      <c r="Z46" s="27">
        <v>6</v>
      </c>
      <c r="AA46" s="267"/>
      <c r="AC46" s="26" t="s">
        <v>1659</v>
      </c>
    </row>
    <row r="47" spans="1:29" x14ac:dyDescent="0.2">
      <c r="A47" s="266" t="s">
        <v>1321</v>
      </c>
      <c r="B47" s="87" t="s">
        <v>1324</v>
      </c>
      <c r="C47" s="102"/>
      <c r="D47" s="102"/>
      <c r="E47" s="102"/>
      <c r="G47" s="102"/>
      <c r="I47" s="102"/>
      <c r="K47" s="102"/>
      <c r="L47" s="103"/>
      <c r="T47" s="27">
        <v>1</v>
      </c>
      <c r="V47" s="27">
        <v>3</v>
      </c>
      <c r="Z47" s="27">
        <v>6</v>
      </c>
      <c r="AA47" s="267"/>
      <c r="AC47" s="26" t="s">
        <v>1659</v>
      </c>
    </row>
    <row r="48" spans="1:29" x14ac:dyDescent="0.2">
      <c r="A48" s="266" t="s">
        <v>7</v>
      </c>
      <c r="B48" s="87" t="s">
        <v>1806</v>
      </c>
      <c r="C48" s="102"/>
      <c r="D48" s="102"/>
      <c r="E48" s="102"/>
      <c r="F48" s="27">
        <v>6</v>
      </c>
      <c r="G48" s="102"/>
      <c r="H48" s="27">
        <v>8</v>
      </c>
      <c r="I48" s="102"/>
      <c r="J48" s="27">
        <v>6</v>
      </c>
      <c r="K48" s="102"/>
      <c r="L48" s="103"/>
      <c r="M48" s="27">
        <v>12</v>
      </c>
      <c r="P48" s="27">
        <v>15</v>
      </c>
      <c r="R48" s="27">
        <v>15</v>
      </c>
      <c r="T48" s="27">
        <v>16</v>
      </c>
      <c r="V48" s="27">
        <v>16</v>
      </c>
      <c r="X48" s="27">
        <v>18</v>
      </c>
      <c r="Z48" s="27">
        <v>14</v>
      </c>
      <c r="AA48" s="267"/>
      <c r="AC48" s="26" t="s">
        <v>1659</v>
      </c>
    </row>
    <row r="49" spans="1:29" x14ac:dyDescent="0.2">
      <c r="A49" s="266" t="s">
        <v>15</v>
      </c>
      <c r="B49" s="87" t="s">
        <v>440</v>
      </c>
      <c r="C49" s="102"/>
      <c r="D49" s="102"/>
      <c r="E49" s="102"/>
      <c r="G49" s="102"/>
      <c r="H49" s="27">
        <v>1</v>
      </c>
      <c r="I49" s="102"/>
      <c r="J49" s="27">
        <v>2</v>
      </c>
      <c r="K49" s="102"/>
      <c r="L49" s="103"/>
      <c r="M49" s="27">
        <v>5</v>
      </c>
      <c r="P49" s="27">
        <v>6</v>
      </c>
      <c r="Q49" s="27">
        <v>1</v>
      </c>
      <c r="R49" s="27">
        <v>5</v>
      </c>
      <c r="T49" s="27">
        <v>9</v>
      </c>
      <c r="V49" s="27">
        <v>9</v>
      </c>
      <c r="X49" s="27">
        <v>7</v>
      </c>
      <c r="Z49" s="27">
        <v>6</v>
      </c>
      <c r="AA49" s="267"/>
      <c r="AC49" s="26" t="s">
        <v>1659</v>
      </c>
    </row>
    <row r="50" spans="1:29" x14ac:dyDescent="0.2">
      <c r="A50" s="266" t="s">
        <v>11</v>
      </c>
      <c r="B50" s="87" t="s">
        <v>47</v>
      </c>
      <c r="C50" s="27"/>
      <c r="D50" s="27"/>
      <c r="E50" s="27"/>
      <c r="G50" s="27"/>
      <c r="I50" s="27"/>
      <c r="J50" s="27">
        <v>2</v>
      </c>
      <c r="K50" s="27"/>
      <c r="L50" s="27"/>
      <c r="M50" s="27">
        <v>3</v>
      </c>
      <c r="O50" s="27"/>
      <c r="P50" s="27">
        <v>7</v>
      </c>
      <c r="R50" s="27">
        <v>10</v>
      </c>
      <c r="T50" s="27">
        <v>9</v>
      </c>
      <c r="V50" s="27">
        <v>8</v>
      </c>
      <c r="X50" s="27">
        <v>5</v>
      </c>
      <c r="Z50" s="27">
        <v>7</v>
      </c>
      <c r="AA50" s="267"/>
    </row>
    <row r="51" spans="1:29" x14ac:dyDescent="0.2">
      <c r="A51" s="266" t="s">
        <v>31</v>
      </c>
      <c r="B51" s="87" t="s">
        <v>327</v>
      </c>
      <c r="C51" s="102"/>
      <c r="D51" s="102"/>
      <c r="E51" s="102"/>
      <c r="G51" s="102"/>
      <c r="I51" s="102"/>
      <c r="K51" s="102"/>
      <c r="L51" s="103"/>
      <c r="M51" s="27">
        <v>3</v>
      </c>
      <c r="P51" s="27">
        <v>5</v>
      </c>
      <c r="R51" s="27">
        <v>7</v>
      </c>
      <c r="T51" s="27">
        <v>7</v>
      </c>
      <c r="V51" s="27">
        <v>6</v>
      </c>
      <c r="X51" s="27">
        <v>3</v>
      </c>
      <c r="Z51" s="27">
        <v>6</v>
      </c>
      <c r="AA51" s="267"/>
      <c r="AC51" s="26" t="s">
        <v>1659</v>
      </c>
    </row>
    <row r="52" spans="1:29" x14ac:dyDescent="0.2">
      <c r="A52" s="266" t="s">
        <v>8</v>
      </c>
      <c r="B52" s="87" t="s">
        <v>336</v>
      </c>
      <c r="C52" s="102"/>
      <c r="D52" s="102"/>
      <c r="E52" s="102"/>
      <c r="F52" s="27">
        <v>2</v>
      </c>
      <c r="G52" s="102"/>
      <c r="H52" s="27">
        <v>3</v>
      </c>
      <c r="I52" s="102"/>
      <c r="K52" s="102"/>
      <c r="L52" s="103"/>
      <c r="M52" s="27">
        <v>1</v>
      </c>
      <c r="P52" s="27">
        <v>6</v>
      </c>
      <c r="R52" s="27">
        <v>9</v>
      </c>
      <c r="T52" s="27">
        <v>9</v>
      </c>
      <c r="U52" s="27">
        <v>1</v>
      </c>
      <c r="V52" s="27">
        <v>7</v>
      </c>
      <c r="X52" s="27">
        <v>4</v>
      </c>
      <c r="Z52" s="27">
        <v>9</v>
      </c>
      <c r="AA52" s="267"/>
      <c r="AC52" s="26" t="s">
        <v>1659</v>
      </c>
    </row>
    <row r="53" spans="1:29" x14ac:dyDescent="0.2">
      <c r="A53" s="266" t="s">
        <v>43</v>
      </c>
      <c r="B53" s="87" t="s">
        <v>520</v>
      </c>
      <c r="C53" s="102"/>
      <c r="D53" s="102"/>
      <c r="E53" s="102"/>
      <c r="G53" s="102"/>
      <c r="I53" s="102"/>
      <c r="K53" s="102"/>
      <c r="L53" s="103"/>
      <c r="N53" s="27">
        <v>1</v>
      </c>
      <c r="P53" s="27">
        <v>2</v>
      </c>
      <c r="S53" s="27">
        <v>3</v>
      </c>
      <c r="T53" s="27">
        <v>2</v>
      </c>
      <c r="U53" s="27">
        <v>3</v>
      </c>
      <c r="V53" s="27">
        <v>1</v>
      </c>
      <c r="W53" s="27">
        <v>1</v>
      </c>
      <c r="X53" s="27">
        <v>3</v>
      </c>
      <c r="Y53" s="27">
        <v>3</v>
      </c>
      <c r="Z53" s="27">
        <v>4</v>
      </c>
      <c r="AA53" s="267"/>
      <c r="AC53" s="26" t="s">
        <v>1659</v>
      </c>
    </row>
    <row r="54" spans="1:29" x14ac:dyDescent="0.2">
      <c r="A54" s="266" t="s">
        <v>471</v>
      </c>
      <c r="B54" s="87" t="s">
        <v>472</v>
      </c>
      <c r="C54" s="102"/>
      <c r="D54" s="102"/>
      <c r="E54" s="102"/>
      <c r="G54" s="102"/>
      <c r="I54" s="102"/>
      <c r="K54" s="102"/>
      <c r="L54" s="103"/>
      <c r="T54" s="27">
        <v>1</v>
      </c>
      <c r="V54" s="27">
        <v>1</v>
      </c>
      <c r="X54" s="27">
        <v>1</v>
      </c>
      <c r="AA54" s="267"/>
    </row>
    <row r="55" spans="1:29" x14ac:dyDescent="0.2">
      <c r="A55" s="266" t="s">
        <v>121</v>
      </c>
      <c r="B55" s="87" t="s">
        <v>317</v>
      </c>
      <c r="C55" s="102"/>
      <c r="D55" s="102"/>
      <c r="E55" s="102"/>
      <c r="F55" s="27">
        <v>2</v>
      </c>
      <c r="G55" s="102"/>
      <c r="H55" s="27">
        <v>1</v>
      </c>
      <c r="I55" s="102"/>
      <c r="K55" s="102"/>
      <c r="L55" s="103"/>
      <c r="T55" s="27">
        <v>2</v>
      </c>
      <c r="X55" s="27">
        <v>1</v>
      </c>
      <c r="AA55" s="267"/>
      <c r="AC55" s="26" t="s">
        <v>1663</v>
      </c>
    </row>
    <row r="56" spans="1:29" s="86" customFormat="1" x14ac:dyDescent="0.2">
      <c r="A56" s="269" t="s">
        <v>57</v>
      </c>
      <c r="B56" s="270" t="s">
        <v>58</v>
      </c>
      <c r="C56" s="415"/>
      <c r="D56" s="415"/>
      <c r="E56" s="415"/>
      <c r="F56" s="255"/>
      <c r="G56" s="415"/>
      <c r="H56" s="255"/>
      <c r="I56" s="415"/>
      <c r="J56" s="255"/>
      <c r="K56" s="415"/>
      <c r="L56" s="416"/>
      <c r="M56" s="255"/>
      <c r="N56" s="255"/>
      <c r="O56" s="253"/>
      <c r="P56" s="255"/>
      <c r="Q56" s="255"/>
      <c r="R56" s="255"/>
      <c r="S56" s="255"/>
      <c r="T56" s="255"/>
      <c r="U56" s="255"/>
      <c r="V56" s="255"/>
      <c r="W56" s="255"/>
      <c r="X56" s="276">
        <v>1</v>
      </c>
      <c r="Y56" s="276"/>
      <c r="Z56" s="276"/>
      <c r="AA56" s="277"/>
      <c r="AB56" s="27"/>
      <c r="AC56" s="26" t="s">
        <v>1669</v>
      </c>
    </row>
    <row r="57" spans="1:29" s="86" customFormat="1" x14ac:dyDescent="0.2">
      <c r="A57" s="86" t="s">
        <v>1411</v>
      </c>
      <c r="B57" s="88"/>
      <c r="C57" s="109"/>
      <c r="D57" s="109"/>
      <c r="E57" s="109"/>
      <c r="F57" s="90">
        <f>COUNT(F36:F56)</f>
        <v>6</v>
      </c>
      <c r="G57" s="89"/>
      <c r="H57" s="90">
        <f>COUNT(H36:H56)</f>
        <v>6</v>
      </c>
      <c r="I57" s="89"/>
      <c r="J57" s="90">
        <f>COUNT(J36:J56)</f>
        <v>6</v>
      </c>
      <c r="K57" s="89"/>
      <c r="L57" s="89"/>
      <c r="M57" s="90">
        <f>COUNT(M36:M56)</f>
        <v>8</v>
      </c>
      <c r="N57" s="90">
        <f>COUNT(N36:N56)</f>
        <v>1</v>
      </c>
      <c r="O57" s="89"/>
      <c r="P57" s="90">
        <f t="shared" ref="P57:Y57" si="2">COUNT(P36:P56)</f>
        <v>11</v>
      </c>
      <c r="Q57" s="90">
        <f t="shared" si="2"/>
        <v>1</v>
      </c>
      <c r="R57" s="90">
        <f t="shared" si="2"/>
        <v>8</v>
      </c>
      <c r="S57" s="90">
        <f t="shared" si="2"/>
        <v>1</v>
      </c>
      <c r="T57" s="90">
        <f t="shared" si="2"/>
        <v>15</v>
      </c>
      <c r="U57" s="90">
        <f t="shared" si="2"/>
        <v>2</v>
      </c>
      <c r="V57" s="90">
        <f t="shared" si="2"/>
        <v>15</v>
      </c>
      <c r="W57" s="90">
        <f t="shared" si="2"/>
        <v>2</v>
      </c>
      <c r="X57" s="90">
        <f t="shared" si="2"/>
        <v>11</v>
      </c>
      <c r="Y57" s="90">
        <f t="shared" si="2"/>
        <v>1</v>
      </c>
      <c r="Z57" s="90">
        <v>11</v>
      </c>
      <c r="AA57" s="90"/>
      <c r="AB57" s="90"/>
      <c r="AC57" s="26"/>
    </row>
    <row r="58" spans="1:29" x14ac:dyDescent="0.2">
      <c r="C58" s="102"/>
      <c r="D58" s="102"/>
      <c r="E58" s="102"/>
      <c r="G58" s="102"/>
      <c r="I58" s="102"/>
      <c r="K58" s="102"/>
      <c r="L58" s="103"/>
    </row>
    <row r="59" spans="1:29" x14ac:dyDescent="0.2">
      <c r="A59" s="86" t="s">
        <v>1658</v>
      </c>
      <c r="AC59" s="90" t="s">
        <v>1660</v>
      </c>
    </row>
    <row r="60" spans="1:29" x14ac:dyDescent="0.2">
      <c r="A60" s="257" t="s">
        <v>540</v>
      </c>
      <c r="B60" s="258" t="s">
        <v>548</v>
      </c>
      <c r="C60" s="261"/>
      <c r="D60" s="261"/>
      <c r="E60" s="261"/>
      <c r="F60" s="264"/>
      <c r="G60" s="261"/>
      <c r="H60" s="264"/>
      <c r="I60" s="261"/>
      <c r="J60" s="264">
        <v>1</v>
      </c>
      <c r="K60" s="261"/>
      <c r="L60" s="262"/>
      <c r="M60" s="264"/>
      <c r="N60" s="264"/>
      <c r="O60" s="263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81"/>
    </row>
    <row r="61" spans="1:29" x14ac:dyDescent="0.2">
      <c r="A61" s="266" t="s">
        <v>469</v>
      </c>
      <c r="B61" s="87" t="s">
        <v>447</v>
      </c>
      <c r="C61" s="102"/>
      <c r="D61" s="102"/>
      <c r="E61" s="102"/>
      <c r="G61" s="102"/>
      <c r="I61" s="102"/>
      <c r="J61" s="27">
        <v>1</v>
      </c>
      <c r="K61" s="102"/>
      <c r="L61" s="103"/>
      <c r="AA61" s="267"/>
      <c r="AC61" s="26" t="s">
        <v>1663</v>
      </c>
    </row>
    <row r="62" spans="1:29" x14ac:dyDescent="0.2">
      <c r="A62" s="266" t="s">
        <v>541</v>
      </c>
      <c r="B62" s="87" t="s">
        <v>546</v>
      </c>
      <c r="C62" s="102"/>
      <c r="D62" s="102"/>
      <c r="E62" s="102"/>
      <c r="G62" s="102"/>
      <c r="I62" s="102"/>
      <c r="J62" s="27">
        <v>1</v>
      </c>
      <c r="K62" s="102"/>
      <c r="L62" s="103"/>
      <c r="AA62" s="267"/>
      <c r="AC62" s="26" t="s">
        <v>1662</v>
      </c>
    </row>
    <row r="63" spans="1:29" x14ac:dyDescent="0.2">
      <c r="A63" s="266" t="s">
        <v>559</v>
      </c>
      <c r="B63" s="87" t="s">
        <v>649</v>
      </c>
      <c r="C63" s="102"/>
      <c r="D63" s="102"/>
      <c r="E63" s="102"/>
      <c r="G63" s="102"/>
      <c r="I63" s="102"/>
      <c r="K63" s="102"/>
      <c r="L63" s="103"/>
      <c r="N63" s="27">
        <v>1</v>
      </c>
      <c r="AA63" s="267"/>
      <c r="AC63" s="26" t="s">
        <v>1659</v>
      </c>
    </row>
    <row r="64" spans="1:29" x14ac:dyDescent="0.2">
      <c r="A64" s="266" t="s">
        <v>567</v>
      </c>
      <c r="B64" s="87" t="s">
        <v>683</v>
      </c>
      <c r="C64" s="102"/>
      <c r="D64" s="102"/>
      <c r="E64" s="102"/>
      <c r="G64" s="102"/>
      <c r="I64" s="102"/>
      <c r="K64" s="102"/>
      <c r="L64" s="103"/>
      <c r="N64" s="27">
        <v>1</v>
      </c>
      <c r="AA64" s="267"/>
    </row>
    <row r="65" spans="1:29" x14ac:dyDescent="0.2">
      <c r="A65" s="266" t="s">
        <v>571</v>
      </c>
      <c r="B65" s="87" t="s">
        <v>635</v>
      </c>
      <c r="C65" s="102"/>
      <c r="D65" s="102"/>
      <c r="E65" s="102"/>
      <c r="G65" s="102"/>
      <c r="I65" s="102"/>
      <c r="K65" s="102"/>
      <c r="L65" s="103"/>
      <c r="N65" s="27">
        <v>1</v>
      </c>
      <c r="AA65" s="267"/>
      <c r="AC65" s="26" t="s">
        <v>1659</v>
      </c>
    </row>
    <row r="66" spans="1:29" x14ac:dyDescent="0.2">
      <c r="A66" s="266" t="s">
        <v>578</v>
      </c>
      <c r="B66" s="87" t="s">
        <v>636</v>
      </c>
      <c r="C66" s="102"/>
      <c r="D66" s="102"/>
      <c r="E66" s="102"/>
      <c r="G66" s="102"/>
      <c r="I66" s="102"/>
      <c r="K66" s="102"/>
      <c r="L66" s="103"/>
      <c r="N66" s="27">
        <v>1</v>
      </c>
      <c r="AA66" s="267"/>
    </row>
    <row r="67" spans="1:29" x14ac:dyDescent="0.2">
      <c r="A67" s="266" t="s">
        <v>306</v>
      </c>
      <c r="B67" s="87" t="s">
        <v>512</v>
      </c>
      <c r="C67" s="102"/>
      <c r="D67" s="102"/>
      <c r="E67" s="102"/>
      <c r="G67" s="102"/>
      <c r="I67" s="102"/>
      <c r="K67" s="102"/>
      <c r="L67" s="103"/>
      <c r="N67" s="27">
        <v>1</v>
      </c>
      <c r="AA67" s="267">
        <v>1</v>
      </c>
      <c r="AC67" s="26" t="s">
        <v>1659</v>
      </c>
    </row>
    <row r="68" spans="1:29" x14ac:dyDescent="0.2">
      <c r="A68" s="266" t="s">
        <v>583</v>
      </c>
      <c r="B68" s="87" t="s">
        <v>615</v>
      </c>
      <c r="C68" s="102"/>
      <c r="D68" s="102"/>
      <c r="E68" s="102"/>
      <c r="G68" s="102"/>
      <c r="I68" s="102"/>
      <c r="K68" s="102"/>
      <c r="L68" s="103"/>
      <c r="N68" s="27">
        <v>1</v>
      </c>
      <c r="AA68" s="267"/>
      <c r="AC68" s="26" t="s">
        <v>1659</v>
      </c>
    </row>
    <row r="69" spans="1:29" x14ac:dyDescent="0.2">
      <c r="A69" s="266" t="s">
        <v>259</v>
      </c>
      <c r="B69" s="87" t="s">
        <v>640</v>
      </c>
      <c r="C69" s="102"/>
      <c r="D69" s="102"/>
      <c r="E69" s="102"/>
      <c r="G69" s="102"/>
      <c r="I69" s="102"/>
      <c r="K69" s="102"/>
      <c r="L69" s="103"/>
      <c r="N69" s="27">
        <v>1</v>
      </c>
      <c r="AA69" s="267"/>
      <c r="AC69" s="26" t="s">
        <v>1665</v>
      </c>
    </row>
    <row r="70" spans="1:29" x14ac:dyDescent="0.2">
      <c r="A70" s="266" t="s">
        <v>312</v>
      </c>
      <c r="B70" s="87" t="s">
        <v>394</v>
      </c>
      <c r="C70" s="102"/>
      <c r="D70" s="102"/>
      <c r="E70" s="102"/>
      <c r="G70" s="102"/>
      <c r="I70" s="102"/>
      <c r="K70" s="102"/>
      <c r="L70" s="103"/>
      <c r="N70" s="27">
        <v>1</v>
      </c>
      <c r="AA70" s="267">
        <v>1</v>
      </c>
      <c r="AC70" s="26" t="s">
        <v>1661</v>
      </c>
    </row>
    <row r="71" spans="1:29" x14ac:dyDescent="0.2">
      <c r="A71" s="266" t="s">
        <v>228</v>
      </c>
      <c r="B71" s="87" t="s">
        <v>610</v>
      </c>
      <c r="C71" s="102"/>
      <c r="D71" s="102"/>
      <c r="E71" s="102"/>
      <c r="G71" s="102"/>
      <c r="I71" s="102"/>
      <c r="K71" s="102"/>
      <c r="L71" s="103"/>
      <c r="N71" s="27">
        <v>1</v>
      </c>
      <c r="AA71" s="267"/>
      <c r="AC71" s="26" t="s">
        <v>1661</v>
      </c>
    </row>
    <row r="72" spans="1:29" x14ac:dyDescent="0.2">
      <c r="A72" s="266" t="s">
        <v>596</v>
      </c>
      <c r="B72" s="87" t="s">
        <v>607</v>
      </c>
      <c r="C72" s="102"/>
      <c r="D72" s="102"/>
      <c r="E72" s="102"/>
      <c r="G72" s="102"/>
      <c r="I72" s="102"/>
      <c r="K72" s="102"/>
      <c r="L72" s="103"/>
      <c r="N72" s="27">
        <v>1</v>
      </c>
      <c r="AA72" s="267"/>
      <c r="AC72" s="26" t="s">
        <v>1659</v>
      </c>
    </row>
    <row r="73" spans="1:29" x14ac:dyDescent="0.2">
      <c r="A73" s="266" t="s">
        <v>598</v>
      </c>
      <c r="B73" s="87" t="s">
        <v>605</v>
      </c>
      <c r="C73" s="102"/>
      <c r="D73" s="102"/>
      <c r="E73" s="102"/>
      <c r="G73" s="102"/>
      <c r="I73" s="102"/>
      <c r="K73" s="102"/>
      <c r="L73" s="103"/>
      <c r="N73" s="27">
        <v>1</v>
      </c>
      <c r="AA73" s="267"/>
      <c r="AC73" s="26" t="s">
        <v>1662</v>
      </c>
    </row>
    <row r="74" spans="1:29" x14ac:dyDescent="0.2">
      <c r="A74" s="266" t="s">
        <v>599</v>
      </c>
      <c r="B74" s="87" t="s">
        <v>604</v>
      </c>
      <c r="C74" s="102"/>
      <c r="D74" s="102"/>
      <c r="E74" s="102"/>
      <c r="G74" s="102"/>
      <c r="I74" s="102"/>
      <c r="K74" s="102"/>
      <c r="L74" s="103"/>
      <c r="N74" s="27">
        <v>1</v>
      </c>
      <c r="AA74" s="267"/>
      <c r="AC74" s="26" t="s">
        <v>1659</v>
      </c>
    </row>
    <row r="75" spans="1:29" x14ac:dyDescent="0.2">
      <c r="A75" s="266" t="s">
        <v>600</v>
      </c>
      <c r="B75" s="87" t="s">
        <v>603</v>
      </c>
      <c r="C75" s="102"/>
      <c r="D75" s="102"/>
      <c r="E75" s="102"/>
      <c r="G75" s="102"/>
      <c r="I75" s="102"/>
      <c r="K75" s="102"/>
      <c r="L75" s="103"/>
      <c r="N75" s="27">
        <v>1</v>
      </c>
      <c r="AA75" s="267"/>
      <c r="AC75" s="26" t="s">
        <v>1659</v>
      </c>
    </row>
    <row r="76" spans="1:29" x14ac:dyDescent="0.2">
      <c r="A76" s="266" t="s">
        <v>538</v>
      </c>
      <c r="B76" s="87" t="s">
        <v>545</v>
      </c>
      <c r="C76" s="102"/>
      <c r="D76" s="102"/>
      <c r="E76" s="102"/>
      <c r="G76" s="102"/>
      <c r="I76" s="102"/>
      <c r="K76" s="102"/>
      <c r="L76" s="103"/>
      <c r="M76" s="27">
        <v>1</v>
      </c>
      <c r="AA76" s="267"/>
      <c r="AC76" s="26" t="s">
        <v>1670</v>
      </c>
    </row>
    <row r="77" spans="1:29" x14ac:dyDescent="0.2">
      <c r="A77" s="266" t="s">
        <v>481</v>
      </c>
      <c r="B77" s="87" t="s">
        <v>535</v>
      </c>
      <c r="C77" s="102"/>
      <c r="D77" s="102"/>
      <c r="E77" s="102"/>
      <c r="G77" s="102"/>
      <c r="I77" s="102"/>
      <c r="J77" s="27">
        <v>1</v>
      </c>
      <c r="K77" s="102"/>
      <c r="L77" s="103"/>
      <c r="N77" s="27">
        <v>3</v>
      </c>
      <c r="Q77" s="27">
        <v>1</v>
      </c>
      <c r="AA77" s="267"/>
      <c r="AC77" s="26" t="s">
        <v>1662</v>
      </c>
    </row>
    <row r="78" spans="1:29" x14ac:dyDescent="0.2">
      <c r="A78" s="266" t="s">
        <v>300</v>
      </c>
      <c r="B78" s="87" t="s">
        <v>503</v>
      </c>
      <c r="C78" s="102"/>
      <c r="D78" s="102"/>
      <c r="E78" s="102"/>
      <c r="G78" s="102"/>
      <c r="I78" s="102"/>
      <c r="J78" s="27">
        <v>3</v>
      </c>
      <c r="K78" s="102"/>
      <c r="L78" s="103"/>
      <c r="N78" s="27">
        <v>4</v>
      </c>
      <c r="Q78" s="27">
        <v>2</v>
      </c>
      <c r="AA78" s="267">
        <v>1</v>
      </c>
      <c r="AC78" s="26" t="s">
        <v>1661</v>
      </c>
    </row>
    <row r="79" spans="1:29" x14ac:dyDescent="0.2">
      <c r="A79" s="266" t="s">
        <v>552</v>
      </c>
      <c r="B79" s="87" t="s">
        <v>632</v>
      </c>
      <c r="C79" s="102"/>
      <c r="D79" s="102"/>
      <c r="E79" s="102"/>
      <c r="G79" s="102"/>
      <c r="I79" s="102"/>
      <c r="K79" s="102"/>
      <c r="L79" s="103"/>
      <c r="N79" s="27">
        <v>1</v>
      </c>
      <c r="Q79" s="27">
        <v>1</v>
      </c>
      <c r="AA79" s="267"/>
    </row>
    <row r="80" spans="1:29" x14ac:dyDescent="0.2">
      <c r="A80" s="266" t="s">
        <v>584</v>
      </c>
      <c r="B80" s="87" t="s">
        <v>616</v>
      </c>
      <c r="C80" s="102"/>
      <c r="D80" s="102"/>
      <c r="E80" s="102"/>
      <c r="G80" s="102"/>
      <c r="I80" s="102"/>
      <c r="K80" s="102"/>
      <c r="L80" s="103"/>
      <c r="N80" s="27">
        <v>1</v>
      </c>
      <c r="Q80" s="27">
        <v>1</v>
      </c>
      <c r="AA80" s="267"/>
      <c r="AC80" s="26" t="s">
        <v>1659</v>
      </c>
    </row>
    <row r="81" spans="1:29" x14ac:dyDescent="0.2">
      <c r="A81" s="266" t="s">
        <v>1067</v>
      </c>
      <c r="B81" s="87" t="s">
        <v>621</v>
      </c>
      <c r="N81" s="27">
        <v>1</v>
      </c>
      <c r="Q81" s="27">
        <v>1</v>
      </c>
      <c r="AA81" s="267"/>
      <c r="AC81" s="26" t="s">
        <v>1663</v>
      </c>
    </row>
    <row r="82" spans="1:29" x14ac:dyDescent="0.2">
      <c r="A82" s="266" t="s">
        <v>592</v>
      </c>
      <c r="B82" s="87" t="s">
        <v>612</v>
      </c>
      <c r="C82" s="102"/>
      <c r="D82" s="102"/>
      <c r="E82" s="102"/>
      <c r="G82" s="102"/>
      <c r="I82" s="102"/>
      <c r="K82" s="102"/>
      <c r="L82" s="103"/>
      <c r="N82" s="27">
        <v>1</v>
      </c>
      <c r="Q82" s="27">
        <v>1</v>
      </c>
      <c r="AA82" s="267"/>
      <c r="AC82" s="26" t="s">
        <v>1662</v>
      </c>
    </row>
    <row r="83" spans="1:29" x14ac:dyDescent="0.2">
      <c r="A83" s="266" t="s">
        <v>594</v>
      </c>
      <c r="B83" s="87" t="s">
        <v>609</v>
      </c>
      <c r="C83" s="102"/>
      <c r="D83" s="102"/>
      <c r="E83" s="102"/>
      <c r="G83" s="102"/>
      <c r="I83" s="102"/>
      <c r="K83" s="102"/>
      <c r="L83" s="103"/>
      <c r="N83" s="27">
        <v>1</v>
      </c>
      <c r="Q83" s="27">
        <v>1</v>
      </c>
      <c r="AA83" s="267"/>
    </row>
    <row r="84" spans="1:29" x14ac:dyDescent="0.2">
      <c r="A84" s="266" t="s">
        <v>595</v>
      </c>
      <c r="B84" s="87" t="s">
        <v>608</v>
      </c>
      <c r="C84" s="102"/>
      <c r="D84" s="102"/>
      <c r="E84" s="102"/>
      <c r="G84" s="102"/>
      <c r="I84" s="102"/>
      <c r="K84" s="102"/>
      <c r="L84" s="103"/>
      <c r="N84" s="27">
        <v>1</v>
      </c>
      <c r="Q84" s="27">
        <v>1</v>
      </c>
      <c r="AA84" s="267"/>
      <c r="AC84" s="26" t="s">
        <v>1664</v>
      </c>
    </row>
    <row r="85" spans="1:29" x14ac:dyDescent="0.2">
      <c r="A85" s="266" t="s">
        <v>593</v>
      </c>
      <c r="B85" s="87" t="s">
        <v>613</v>
      </c>
      <c r="C85" s="102"/>
      <c r="D85" s="102"/>
      <c r="E85" s="102"/>
      <c r="G85" s="102"/>
      <c r="I85" s="102"/>
      <c r="K85" s="102"/>
      <c r="L85" s="103"/>
      <c r="N85" s="27">
        <v>1</v>
      </c>
      <c r="Q85" s="27">
        <v>2</v>
      </c>
      <c r="AA85" s="267"/>
      <c r="AC85" s="26" t="s">
        <v>1659</v>
      </c>
    </row>
    <row r="86" spans="1:29" x14ac:dyDescent="0.2">
      <c r="A86" s="266" t="s">
        <v>575</v>
      </c>
      <c r="B86" s="87" t="s">
        <v>759</v>
      </c>
      <c r="C86" s="102"/>
      <c r="D86" s="102"/>
      <c r="E86" s="102"/>
      <c r="G86" s="102"/>
      <c r="I86" s="102"/>
      <c r="K86" s="102"/>
      <c r="L86" s="103"/>
      <c r="N86" s="27">
        <v>2</v>
      </c>
      <c r="Q86" s="27">
        <v>1</v>
      </c>
      <c r="AA86" s="267"/>
      <c r="AC86" s="26" t="s">
        <v>1659</v>
      </c>
    </row>
    <row r="87" spans="1:29" x14ac:dyDescent="0.2">
      <c r="A87" s="266" t="s">
        <v>309</v>
      </c>
      <c r="B87" s="87" t="s">
        <v>504</v>
      </c>
      <c r="C87" s="102"/>
      <c r="D87" s="102"/>
      <c r="E87" s="102"/>
      <c r="G87" s="102"/>
      <c r="I87" s="102"/>
      <c r="K87" s="102"/>
      <c r="L87" s="103"/>
      <c r="N87" s="27">
        <v>2</v>
      </c>
      <c r="Q87" s="27">
        <v>1</v>
      </c>
      <c r="AA87" s="267"/>
      <c r="AC87" s="26" t="s">
        <v>1659</v>
      </c>
    </row>
    <row r="88" spans="1:29" x14ac:dyDescent="0.2">
      <c r="A88" s="266" t="s">
        <v>572</v>
      </c>
      <c r="B88" s="87" t="s">
        <v>623</v>
      </c>
      <c r="C88" s="102"/>
      <c r="D88" s="102"/>
      <c r="E88" s="102"/>
      <c r="G88" s="102"/>
      <c r="I88" s="102"/>
      <c r="K88" s="102"/>
      <c r="L88" s="103"/>
      <c r="N88" s="27">
        <v>3</v>
      </c>
      <c r="Q88" s="27">
        <v>1</v>
      </c>
      <c r="AA88" s="267"/>
      <c r="AC88" s="26" t="s">
        <v>1659</v>
      </c>
    </row>
    <row r="89" spans="1:29" x14ac:dyDescent="0.2">
      <c r="A89" s="266" t="s">
        <v>743</v>
      </c>
      <c r="B89" s="87" t="s">
        <v>763</v>
      </c>
      <c r="Q89" s="27">
        <v>1</v>
      </c>
      <c r="AA89" s="267"/>
      <c r="AC89" s="26" t="s">
        <v>1659</v>
      </c>
    </row>
    <row r="90" spans="1:29" x14ac:dyDescent="0.2">
      <c r="A90" s="266" t="s">
        <v>1057</v>
      </c>
      <c r="B90" s="87" t="s">
        <v>1089</v>
      </c>
      <c r="Q90" s="27">
        <v>1</v>
      </c>
      <c r="AA90" s="267"/>
      <c r="AC90" s="26" t="s">
        <v>1662</v>
      </c>
    </row>
    <row r="91" spans="1:29" x14ac:dyDescent="0.2">
      <c r="A91" s="266" t="s">
        <v>1065</v>
      </c>
      <c r="B91" s="87" t="s">
        <v>1072</v>
      </c>
      <c r="Q91" s="27">
        <v>1</v>
      </c>
      <c r="AA91" s="267"/>
      <c r="AC91" s="26" t="s">
        <v>1659</v>
      </c>
    </row>
    <row r="92" spans="1:29" x14ac:dyDescent="0.2">
      <c r="A92" s="266" t="s">
        <v>1068</v>
      </c>
      <c r="B92" s="87" t="s">
        <v>770</v>
      </c>
      <c r="Q92" s="27">
        <v>1</v>
      </c>
      <c r="AA92" s="267"/>
      <c r="AC92" s="26" t="s">
        <v>1659</v>
      </c>
    </row>
    <row r="93" spans="1:29" x14ac:dyDescent="0.2">
      <c r="A93" s="266" t="s">
        <v>274</v>
      </c>
      <c r="B93" s="87" t="s">
        <v>933</v>
      </c>
      <c r="C93" s="102"/>
      <c r="D93" s="102"/>
      <c r="E93" s="102"/>
      <c r="G93" s="102"/>
      <c r="I93" s="102"/>
      <c r="K93" s="102"/>
      <c r="L93" s="103"/>
      <c r="Q93" s="27">
        <v>1</v>
      </c>
      <c r="AA93" s="267"/>
      <c r="AC93" s="26" t="s">
        <v>1665</v>
      </c>
    </row>
    <row r="94" spans="1:29" x14ac:dyDescent="0.2">
      <c r="A94" s="266" t="s">
        <v>197</v>
      </c>
      <c r="B94" s="87" t="s">
        <v>698</v>
      </c>
      <c r="Q94" s="27">
        <v>2</v>
      </c>
      <c r="AA94" s="267"/>
      <c r="AC94" s="26" t="s">
        <v>1663</v>
      </c>
    </row>
    <row r="95" spans="1:29" x14ac:dyDescent="0.2">
      <c r="A95" s="266" t="s">
        <v>411</v>
      </c>
      <c r="B95" s="87" t="s">
        <v>429</v>
      </c>
      <c r="Q95" s="27">
        <v>2</v>
      </c>
      <c r="AA95" s="267"/>
      <c r="AC95" s="26" t="s">
        <v>1659</v>
      </c>
    </row>
    <row r="96" spans="1:29" x14ac:dyDescent="0.2">
      <c r="A96" s="266" t="s">
        <v>287</v>
      </c>
      <c r="B96" s="87" t="s">
        <v>453</v>
      </c>
      <c r="Q96" s="27">
        <v>3</v>
      </c>
      <c r="AA96" s="267"/>
    </row>
    <row r="97" spans="1:29" x14ac:dyDescent="0.2">
      <c r="A97" s="266" t="s">
        <v>585</v>
      </c>
      <c r="B97" s="87" t="s">
        <v>617</v>
      </c>
      <c r="C97" s="102"/>
      <c r="D97" s="102"/>
      <c r="E97" s="102"/>
      <c r="G97" s="102"/>
      <c r="I97" s="102"/>
      <c r="K97" s="102"/>
      <c r="L97" s="103"/>
      <c r="N97" s="27">
        <v>1</v>
      </c>
      <c r="Q97" s="27">
        <v>1</v>
      </c>
      <c r="S97" s="27">
        <v>2</v>
      </c>
      <c r="AA97" s="267"/>
      <c r="AC97" s="26" t="s">
        <v>1659</v>
      </c>
    </row>
    <row r="98" spans="1:29" x14ac:dyDescent="0.2">
      <c r="A98" s="266" t="s">
        <v>576</v>
      </c>
      <c r="B98" s="87" t="s">
        <v>638</v>
      </c>
      <c r="C98" s="102"/>
      <c r="D98" s="102"/>
      <c r="E98" s="102"/>
      <c r="G98" s="102"/>
      <c r="I98" s="102"/>
      <c r="K98" s="102"/>
      <c r="L98" s="103"/>
      <c r="N98" s="27">
        <v>1</v>
      </c>
      <c r="Q98" s="27">
        <v>2</v>
      </c>
      <c r="S98" s="27">
        <v>1</v>
      </c>
      <c r="AA98" s="267"/>
      <c r="AC98" s="26" t="s">
        <v>1659</v>
      </c>
    </row>
    <row r="99" spans="1:29" x14ac:dyDescent="0.2">
      <c r="A99" s="266" t="s">
        <v>597</v>
      </c>
      <c r="B99" s="87" t="s">
        <v>606</v>
      </c>
      <c r="C99" s="102"/>
      <c r="D99" s="102"/>
      <c r="E99" s="102"/>
      <c r="G99" s="102"/>
      <c r="I99" s="102"/>
      <c r="K99" s="102"/>
      <c r="L99" s="103"/>
      <c r="N99" s="27">
        <v>5</v>
      </c>
      <c r="Q99" s="27">
        <v>1</v>
      </c>
      <c r="S99" s="27">
        <v>1</v>
      </c>
      <c r="AA99" s="267"/>
      <c r="AC99" s="26" t="s">
        <v>1659</v>
      </c>
    </row>
    <row r="100" spans="1:29" x14ac:dyDescent="0.2">
      <c r="A100" s="266" t="s">
        <v>498</v>
      </c>
      <c r="B100" s="87" t="s">
        <v>510</v>
      </c>
      <c r="C100" s="102"/>
      <c r="D100" s="102"/>
      <c r="E100" s="102"/>
      <c r="G100" s="102"/>
      <c r="I100" s="102"/>
      <c r="K100" s="102"/>
      <c r="L100" s="103"/>
      <c r="N100" s="27">
        <v>6</v>
      </c>
      <c r="Q100" s="27">
        <v>2</v>
      </c>
      <c r="S100" s="27">
        <v>1</v>
      </c>
      <c r="AA100" s="267"/>
      <c r="AC100" s="26" t="s">
        <v>1659</v>
      </c>
    </row>
    <row r="101" spans="1:29" x14ac:dyDescent="0.2">
      <c r="A101" s="266" t="s">
        <v>828</v>
      </c>
      <c r="B101" s="87" t="s">
        <v>906</v>
      </c>
      <c r="Q101" s="27">
        <v>1</v>
      </c>
      <c r="S101" s="27">
        <v>1</v>
      </c>
      <c r="AA101" s="267"/>
      <c r="AC101" s="26" t="s">
        <v>1659</v>
      </c>
    </row>
    <row r="102" spans="1:29" x14ac:dyDescent="0.2">
      <c r="A102" s="266" t="s">
        <v>13</v>
      </c>
      <c r="B102" s="87" t="s">
        <v>372</v>
      </c>
      <c r="Q102" s="27">
        <v>1</v>
      </c>
      <c r="S102" s="27">
        <v>1</v>
      </c>
      <c r="AA102" s="267"/>
      <c r="AC102" s="26" t="s">
        <v>1659</v>
      </c>
    </row>
    <row r="103" spans="1:29" x14ac:dyDescent="0.2">
      <c r="A103" s="266" t="s">
        <v>298</v>
      </c>
      <c r="B103" s="87" t="s">
        <v>701</v>
      </c>
      <c r="Q103" s="27">
        <v>1</v>
      </c>
      <c r="S103" s="27">
        <v>1</v>
      </c>
      <c r="AA103" s="267"/>
      <c r="AC103" s="26" t="s">
        <v>1659</v>
      </c>
    </row>
    <row r="104" spans="1:29" x14ac:dyDescent="0.2">
      <c r="A104" s="266" t="s">
        <v>215</v>
      </c>
      <c r="B104" s="87" t="s">
        <v>321</v>
      </c>
      <c r="C104" s="102"/>
      <c r="D104" s="102"/>
      <c r="E104" s="102"/>
      <c r="G104" s="102"/>
      <c r="I104" s="102"/>
      <c r="J104" s="27">
        <v>1</v>
      </c>
      <c r="K104" s="102"/>
      <c r="L104" s="103"/>
      <c r="R104" s="27">
        <v>1</v>
      </c>
      <c r="AA104" s="267"/>
      <c r="AC104" s="26" t="s">
        <v>1659</v>
      </c>
    </row>
    <row r="105" spans="1:29" x14ac:dyDescent="0.2">
      <c r="A105" s="266" t="s">
        <v>591</v>
      </c>
      <c r="B105" s="87" t="s">
        <v>611</v>
      </c>
      <c r="C105" s="102"/>
      <c r="D105" s="102"/>
      <c r="E105" s="102"/>
      <c r="G105" s="102"/>
      <c r="I105" s="102"/>
      <c r="K105" s="102"/>
      <c r="L105" s="103"/>
      <c r="N105" s="27">
        <v>3</v>
      </c>
      <c r="S105" s="27">
        <v>1</v>
      </c>
      <c r="AA105" s="267"/>
      <c r="AC105" s="26" t="s">
        <v>1659</v>
      </c>
    </row>
    <row r="106" spans="1:29" x14ac:dyDescent="0.2">
      <c r="A106" s="266" t="s">
        <v>1178</v>
      </c>
      <c r="B106" s="87" t="s">
        <v>1397</v>
      </c>
      <c r="S106" s="27">
        <v>4</v>
      </c>
      <c r="AA106" s="267"/>
    </row>
    <row r="107" spans="1:29" x14ac:dyDescent="0.2">
      <c r="A107" s="266" t="s">
        <v>413</v>
      </c>
      <c r="B107" s="87" t="s">
        <v>434</v>
      </c>
      <c r="C107" s="102"/>
      <c r="D107" s="102"/>
      <c r="E107" s="102"/>
      <c r="G107" s="102"/>
      <c r="I107" s="102"/>
      <c r="J107" s="27">
        <v>1</v>
      </c>
      <c r="K107" s="102"/>
      <c r="L107" s="103"/>
      <c r="N107" s="27">
        <v>3</v>
      </c>
      <c r="Q107" s="27">
        <v>1</v>
      </c>
      <c r="S107" s="27">
        <v>1</v>
      </c>
      <c r="U107" s="27">
        <v>1</v>
      </c>
      <c r="AA107" s="267"/>
      <c r="AC107" s="26" t="s">
        <v>1659</v>
      </c>
    </row>
    <row r="108" spans="1:29" x14ac:dyDescent="0.2">
      <c r="A108" s="266" t="s">
        <v>248</v>
      </c>
      <c r="B108" s="87" t="s">
        <v>478</v>
      </c>
      <c r="C108" s="102"/>
      <c r="D108" s="102"/>
      <c r="E108" s="102"/>
      <c r="G108" s="102"/>
      <c r="I108" s="102"/>
      <c r="K108" s="102"/>
      <c r="L108" s="103"/>
      <c r="N108" s="27">
        <v>1</v>
      </c>
      <c r="Q108" s="27">
        <v>4</v>
      </c>
      <c r="S108" s="27">
        <v>3</v>
      </c>
      <c r="U108" s="27">
        <v>4</v>
      </c>
      <c r="AA108" s="267">
        <v>2</v>
      </c>
    </row>
    <row r="109" spans="1:29" x14ac:dyDescent="0.2">
      <c r="A109" s="266" t="s">
        <v>555</v>
      </c>
      <c r="B109" s="87" t="s">
        <v>629</v>
      </c>
      <c r="C109" s="102"/>
      <c r="D109" s="102"/>
      <c r="E109" s="102"/>
      <c r="G109" s="102"/>
      <c r="I109" s="102"/>
      <c r="K109" s="102"/>
      <c r="L109" s="103"/>
      <c r="N109" s="27">
        <v>2</v>
      </c>
      <c r="Q109" s="27">
        <v>1</v>
      </c>
      <c r="S109" s="27">
        <v>1</v>
      </c>
      <c r="U109" s="27">
        <v>1</v>
      </c>
      <c r="AA109" s="267"/>
      <c r="AC109" s="26" t="s">
        <v>1659</v>
      </c>
    </row>
    <row r="110" spans="1:29" x14ac:dyDescent="0.2">
      <c r="A110" s="266" t="s">
        <v>553</v>
      </c>
      <c r="B110" s="87" t="s">
        <v>628</v>
      </c>
      <c r="C110" s="102"/>
      <c r="D110" s="102"/>
      <c r="E110" s="102"/>
      <c r="G110" s="102"/>
      <c r="I110" s="102"/>
      <c r="K110" s="102"/>
      <c r="L110" s="103"/>
      <c r="N110" s="27">
        <v>3</v>
      </c>
      <c r="Q110" s="27">
        <v>1</v>
      </c>
      <c r="S110" s="27">
        <v>1</v>
      </c>
      <c r="U110" s="27">
        <v>2</v>
      </c>
      <c r="AA110" s="267"/>
      <c r="AC110" s="26" t="s">
        <v>1659</v>
      </c>
    </row>
    <row r="111" spans="1:29" x14ac:dyDescent="0.2">
      <c r="A111" s="266" t="s">
        <v>316</v>
      </c>
      <c r="B111" s="87" t="s">
        <v>549</v>
      </c>
      <c r="C111" s="102"/>
      <c r="D111" s="102"/>
      <c r="E111" s="102"/>
      <c r="G111" s="102"/>
      <c r="I111" s="102"/>
      <c r="J111" s="27">
        <v>1</v>
      </c>
      <c r="K111" s="102"/>
      <c r="L111" s="103"/>
      <c r="Q111" s="27">
        <v>1</v>
      </c>
      <c r="S111" s="27">
        <v>3</v>
      </c>
      <c r="U111" s="27">
        <v>1</v>
      </c>
      <c r="AA111" s="267"/>
      <c r="AC111" s="26" t="s">
        <v>1661</v>
      </c>
    </row>
    <row r="112" spans="1:29" x14ac:dyDescent="0.2">
      <c r="A112" s="266" t="s">
        <v>577</v>
      </c>
      <c r="B112" s="87" t="s">
        <v>720</v>
      </c>
      <c r="C112" s="102"/>
      <c r="D112" s="102"/>
      <c r="E112" s="102"/>
      <c r="G112" s="102"/>
      <c r="I112" s="102"/>
      <c r="K112" s="102"/>
      <c r="L112" s="103"/>
      <c r="N112" s="27">
        <v>2</v>
      </c>
      <c r="S112" s="27">
        <v>1</v>
      </c>
      <c r="U112" s="27">
        <v>1</v>
      </c>
      <c r="AA112" s="267"/>
      <c r="AC112" s="26" t="s">
        <v>1659</v>
      </c>
    </row>
    <row r="113" spans="1:29" x14ac:dyDescent="0.2">
      <c r="A113" s="266" t="s">
        <v>689</v>
      </c>
      <c r="B113" s="87" t="s">
        <v>702</v>
      </c>
      <c r="S113" s="27">
        <v>2</v>
      </c>
      <c r="U113" s="27">
        <v>2</v>
      </c>
      <c r="AA113" s="267">
        <v>1</v>
      </c>
      <c r="AC113" s="26" t="s">
        <v>1659</v>
      </c>
    </row>
    <row r="114" spans="1:29" x14ac:dyDescent="0.2">
      <c r="A114" s="266" t="s">
        <v>1182</v>
      </c>
      <c r="B114" s="87" t="s">
        <v>1400</v>
      </c>
      <c r="C114" s="102"/>
      <c r="D114" s="102"/>
      <c r="E114" s="102"/>
      <c r="G114" s="102"/>
      <c r="I114" s="102"/>
      <c r="K114" s="102"/>
      <c r="L114" s="103"/>
      <c r="S114" s="27">
        <v>2</v>
      </c>
      <c r="T114" s="27">
        <v>1</v>
      </c>
      <c r="U114" s="27">
        <v>3</v>
      </c>
      <c r="AA114" s="267"/>
      <c r="AC114" s="26" t="s">
        <v>1659</v>
      </c>
    </row>
    <row r="115" spans="1:29" x14ac:dyDescent="0.2">
      <c r="A115" s="266" t="s">
        <v>488</v>
      </c>
      <c r="B115" s="87" t="s">
        <v>530</v>
      </c>
      <c r="C115" s="102"/>
      <c r="D115" s="102"/>
      <c r="E115" s="102"/>
      <c r="G115" s="102"/>
      <c r="I115" s="102"/>
      <c r="J115" s="27">
        <v>2</v>
      </c>
      <c r="K115" s="102"/>
      <c r="L115" s="103"/>
      <c r="U115" s="27">
        <v>1</v>
      </c>
      <c r="AA115" s="267"/>
      <c r="AC115" s="26" t="s">
        <v>1662</v>
      </c>
    </row>
    <row r="116" spans="1:29" x14ac:dyDescent="0.2">
      <c r="A116" s="266" t="s">
        <v>554</v>
      </c>
      <c r="B116" s="87" t="s">
        <v>653</v>
      </c>
      <c r="C116" s="102"/>
      <c r="D116" s="102"/>
      <c r="E116" s="102"/>
      <c r="G116" s="102"/>
      <c r="I116" s="102"/>
      <c r="K116" s="102"/>
      <c r="L116" s="103"/>
      <c r="N116" s="27">
        <v>1</v>
      </c>
      <c r="Q116" s="27">
        <v>1</v>
      </c>
      <c r="U116" s="27">
        <v>1</v>
      </c>
      <c r="AA116" s="267"/>
      <c r="AC116" s="26" t="s">
        <v>1659</v>
      </c>
    </row>
    <row r="117" spans="1:29" x14ac:dyDescent="0.2">
      <c r="A117" s="266" t="s">
        <v>839</v>
      </c>
      <c r="B117" s="87" t="s">
        <v>897</v>
      </c>
      <c r="C117" s="102"/>
      <c r="D117" s="102"/>
      <c r="E117" s="102"/>
      <c r="G117" s="102"/>
      <c r="I117" s="102"/>
      <c r="K117" s="102"/>
      <c r="L117" s="103"/>
      <c r="Q117" s="27">
        <v>4</v>
      </c>
      <c r="U117" s="27">
        <v>4</v>
      </c>
      <c r="AA117" s="267"/>
      <c r="AC117" s="26" t="s">
        <v>1659</v>
      </c>
    </row>
    <row r="118" spans="1:29" x14ac:dyDescent="0.2">
      <c r="A118" s="266" t="s">
        <v>686</v>
      </c>
      <c r="B118" s="87" t="s">
        <v>1013</v>
      </c>
      <c r="C118" s="102"/>
      <c r="D118" s="102"/>
      <c r="E118" s="102"/>
      <c r="G118" s="102"/>
      <c r="I118" s="102"/>
      <c r="K118" s="102"/>
      <c r="L118" s="103"/>
      <c r="U118" s="27">
        <v>1</v>
      </c>
      <c r="AA118" s="267">
        <v>1</v>
      </c>
      <c r="AC118" s="26" t="s">
        <v>1663</v>
      </c>
    </row>
    <row r="119" spans="1:29" x14ac:dyDescent="0.2">
      <c r="A119" s="266" t="s">
        <v>1012</v>
      </c>
      <c r="B119" s="87" t="s">
        <v>527</v>
      </c>
      <c r="C119" s="102"/>
      <c r="D119" s="102"/>
      <c r="E119" s="102"/>
      <c r="G119" s="102"/>
      <c r="I119" s="102"/>
      <c r="K119" s="102"/>
      <c r="L119" s="103"/>
      <c r="U119" s="27">
        <v>1</v>
      </c>
      <c r="AA119" s="267"/>
      <c r="AC119" s="26" t="s">
        <v>1659</v>
      </c>
    </row>
    <row r="120" spans="1:29" x14ac:dyDescent="0.2">
      <c r="A120" s="266" t="s">
        <v>1081</v>
      </c>
      <c r="B120" s="87" t="s">
        <v>1113</v>
      </c>
      <c r="C120" s="102"/>
      <c r="D120" s="102"/>
      <c r="E120" s="102"/>
      <c r="G120" s="102"/>
      <c r="I120" s="102"/>
      <c r="K120" s="102"/>
      <c r="L120" s="103"/>
      <c r="U120" s="27">
        <v>1</v>
      </c>
      <c r="AA120" s="267"/>
      <c r="AC120" s="26" t="s">
        <v>1659</v>
      </c>
    </row>
    <row r="121" spans="1:29" x14ac:dyDescent="0.2">
      <c r="A121" s="266" t="s">
        <v>829</v>
      </c>
      <c r="B121" s="87" t="s">
        <v>916</v>
      </c>
      <c r="U121" s="27">
        <v>1</v>
      </c>
      <c r="AA121" s="267"/>
      <c r="AC121" s="26" t="s">
        <v>1659</v>
      </c>
    </row>
    <row r="122" spans="1:29" x14ac:dyDescent="0.2">
      <c r="A122" s="266" t="s">
        <v>1316</v>
      </c>
      <c r="B122" s="87" t="s">
        <v>1327</v>
      </c>
      <c r="C122" s="102"/>
      <c r="D122" s="102"/>
      <c r="E122" s="102"/>
      <c r="G122" s="102"/>
      <c r="I122" s="102"/>
      <c r="K122" s="102"/>
      <c r="L122" s="103"/>
      <c r="U122" s="27">
        <v>1</v>
      </c>
      <c r="AA122" s="267"/>
      <c r="AC122" s="26" t="s">
        <v>1659</v>
      </c>
    </row>
    <row r="123" spans="1:29" x14ac:dyDescent="0.2">
      <c r="A123" s="266" t="s">
        <v>1317</v>
      </c>
      <c r="B123" s="87" t="s">
        <v>1326</v>
      </c>
      <c r="C123" s="102"/>
      <c r="D123" s="102"/>
      <c r="E123" s="102"/>
      <c r="G123" s="102"/>
      <c r="I123" s="102"/>
      <c r="K123" s="102"/>
      <c r="L123" s="103"/>
      <c r="U123" s="27">
        <v>1</v>
      </c>
      <c r="AA123" s="267"/>
      <c r="AC123" s="26" t="s">
        <v>1659</v>
      </c>
    </row>
    <row r="124" spans="1:29" x14ac:dyDescent="0.2">
      <c r="A124" s="266" t="s">
        <v>820</v>
      </c>
      <c r="B124" s="87" t="s">
        <v>912</v>
      </c>
      <c r="C124" s="102"/>
      <c r="D124" s="102"/>
      <c r="E124" s="102"/>
      <c r="G124" s="102"/>
      <c r="I124" s="102"/>
      <c r="K124" s="102"/>
      <c r="L124" s="103"/>
      <c r="U124" s="27">
        <v>1</v>
      </c>
      <c r="AA124" s="267"/>
      <c r="AC124" s="26" t="s">
        <v>1659</v>
      </c>
    </row>
    <row r="125" spans="1:29" x14ac:dyDescent="0.2">
      <c r="A125" s="266" t="s">
        <v>514</v>
      </c>
      <c r="B125" s="87" t="s">
        <v>515</v>
      </c>
      <c r="U125" s="27">
        <v>1</v>
      </c>
      <c r="AA125" s="267"/>
      <c r="AC125" s="26" t="s">
        <v>1659</v>
      </c>
    </row>
    <row r="126" spans="1:29" x14ac:dyDescent="0.2">
      <c r="A126" s="266" t="s">
        <v>1318</v>
      </c>
      <c r="B126" s="87" t="s">
        <v>1402</v>
      </c>
      <c r="C126" s="102"/>
      <c r="D126" s="102"/>
      <c r="E126" s="102"/>
      <c r="G126" s="102"/>
      <c r="I126" s="102"/>
      <c r="K126" s="102"/>
      <c r="L126" s="103"/>
      <c r="U126" s="27">
        <v>1</v>
      </c>
      <c r="AA126" s="267"/>
    </row>
    <row r="127" spans="1:29" x14ac:dyDescent="0.2">
      <c r="A127" s="266" t="s">
        <v>998</v>
      </c>
      <c r="B127" s="87" t="s">
        <v>771</v>
      </c>
      <c r="U127" s="27">
        <v>1</v>
      </c>
      <c r="AA127" s="267"/>
    </row>
    <row r="128" spans="1:29" x14ac:dyDescent="0.2">
      <c r="A128" s="266" t="s">
        <v>431</v>
      </c>
      <c r="B128" s="87" t="s">
        <v>432</v>
      </c>
      <c r="C128" s="102"/>
      <c r="D128" s="102"/>
      <c r="E128" s="102"/>
      <c r="G128" s="102"/>
      <c r="I128" s="102"/>
      <c r="K128" s="102"/>
      <c r="L128" s="103"/>
      <c r="U128" s="27">
        <v>1</v>
      </c>
      <c r="AA128" s="267"/>
      <c r="AC128" s="26" t="s">
        <v>1661</v>
      </c>
    </row>
    <row r="129" spans="1:29" x14ac:dyDescent="0.2">
      <c r="A129" s="266" t="s">
        <v>753</v>
      </c>
      <c r="B129" s="87" t="s">
        <v>758</v>
      </c>
      <c r="C129" s="102"/>
      <c r="D129" s="102"/>
      <c r="E129" s="102"/>
      <c r="G129" s="102"/>
      <c r="I129" s="102"/>
      <c r="K129" s="102"/>
      <c r="L129" s="103"/>
      <c r="U129" s="27">
        <v>1</v>
      </c>
      <c r="AA129" s="267"/>
      <c r="AC129" s="26" t="s">
        <v>1659</v>
      </c>
    </row>
    <row r="130" spans="1:29" x14ac:dyDescent="0.2">
      <c r="A130" s="266" t="s">
        <v>1053</v>
      </c>
      <c r="B130" s="87" t="s">
        <v>1093</v>
      </c>
      <c r="C130" s="102"/>
      <c r="D130" s="102"/>
      <c r="E130" s="102"/>
      <c r="G130" s="102"/>
      <c r="I130" s="102"/>
      <c r="K130" s="102"/>
      <c r="L130" s="103"/>
      <c r="U130" s="27">
        <v>2</v>
      </c>
      <c r="AA130" s="267"/>
      <c r="AC130" s="26" t="s">
        <v>1661</v>
      </c>
    </row>
    <row r="131" spans="1:29" x14ac:dyDescent="0.2">
      <c r="A131" s="266" t="s">
        <v>247</v>
      </c>
      <c r="B131" s="87" t="s">
        <v>534</v>
      </c>
      <c r="C131" s="102"/>
      <c r="D131" s="102"/>
      <c r="E131" s="102"/>
      <c r="G131" s="102"/>
      <c r="I131" s="102"/>
      <c r="J131" s="27">
        <v>1</v>
      </c>
      <c r="K131" s="102"/>
      <c r="L131" s="103"/>
      <c r="N131" s="27">
        <v>3</v>
      </c>
      <c r="Q131" s="27">
        <v>2</v>
      </c>
      <c r="R131" s="27">
        <v>2</v>
      </c>
      <c r="S131" s="27">
        <v>3</v>
      </c>
      <c r="U131" s="27">
        <v>2</v>
      </c>
      <c r="W131" s="27">
        <v>2</v>
      </c>
      <c r="AA131" s="267"/>
      <c r="AC131" s="26" t="s">
        <v>1661</v>
      </c>
    </row>
    <row r="132" spans="1:29" x14ac:dyDescent="0.2">
      <c r="A132" s="266" t="s">
        <v>539</v>
      </c>
      <c r="B132" s="87" t="s">
        <v>550</v>
      </c>
      <c r="C132" s="102"/>
      <c r="D132" s="102"/>
      <c r="E132" s="102"/>
      <c r="G132" s="102"/>
      <c r="I132" s="102"/>
      <c r="J132" s="27">
        <v>1</v>
      </c>
      <c r="K132" s="102"/>
      <c r="L132" s="103"/>
      <c r="N132" s="27">
        <v>2</v>
      </c>
      <c r="Q132" s="27">
        <v>3</v>
      </c>
      <c r="S132" s="27">
        <v>4</v>
      </c>
      <c r="U132" s="27">
        <v>1</v>
      </c>
      <c r="W132" s="27">
        <v>3</v>
      </c>
      <c r="AA132" s="267"/>
      <c r="AC132" s="26" t="s">
        <v>1659</v>
      </c>
    </row>
    <row r="133" spans="1:29" x14ac:dyDescent="0.2">
      <c r="A133" s="266" t="s">
        <v>282</v>
      </c>
      <c r="B133" s="87" t="s">
        <v>446</v>
      </c>
      <c r="C133" s="102"/>
      <c r="D133" s="102"/>
      <c r="E133" s="102"/>
      <c r="G133" s="102"/>
      <c r="I133" s="102"/>
      <c r="K133" s="102"/>
      <c r="L133" s="103"/>
      <c r="N133" s="27">
        <v>3</v>
      </c>
      <c r="Q133" s="27">
        <v>1</v>
      </c>
      <c r="S133" s="27">
        <v>1</v>
      </c>
      <c r="U133" s="27">
        <v>1</v>
      </c>
      <c r="W133" s="27">
        <v>1</v>
      </c>
      <c r="AA133" s="267"/>
      <c r="AC133" s="26" t="s">
        <v>1662</v>
      </c>
    </row>
    <row r="134" spans="1:29" x14ac:dyDescent="0.2">
      <c r="A134" s="266" t="s">
        <v>587</v>
      </c>
      <c r="B134" s="87" t="s">
        <v>641</v>
      </c>
      <c r="C134" s="102"/>
      <c r="D134" s="102"/>
      <c r="E134" s="102"/>
      <c r="G134" s="102"/>
      <c r="I134" s="102"/>
      <c r="K134" s="102"/>
      <c r="L134" s="103"/>
      <c r="N134" s="27">
        <v>1</v>
      </c>
      <c r="Q134" s="27">
        <v>1</v>
      </c>
      <c r="S134" s="27">
        <v>1</v>
      </c>
      <c r="U134" s="27">
        <v>2</v>
      </c>
      <c r="W134" s="27">
        <v>1</v>
      </c>
      <c r="AA134" s="267"/>
    </row>
    <row r="135" spans="1:29" x14ac:dyDescent="0.2">
      <c r="A135" s="266" t="s">
        <v>260</v>
      </c>
      <c r="B135" s="87" t="s">
        <v>787</v>
      </c>
      <c r="C135" s="102"/>
      <c r="D135" s="102"/>
      <c r="E135" s="102"/>
      <c r="G135" s="102"/>
      <c r="I135" s="102"/>
      <c r="K135" s="102"/>
      <c r="L135" s="103"/>
      <c r="N135" s="27">
        <v>4</v>
      </c>
      <c r="Q135" s="27">
        <v>1</v>
      </c>
      <c r="S135" s="27">
        <v>3</v>
      </c>
      <c r="U135" s="27">
        <v>2</v>
      </c>
      <c r="W135" s="27">
        <v>1</v>
      </c>
      <c r="AA135" s="267"/>
    </row>
    <row r="136" spans="1:29" x14ac:dyDescent="0.2">
      <c r="A136" s="266" t="s">
        <v>556</v>
      </c>
      <c r="B136" s="87" t="s">
        <v>626</v>
      </c>
      <c r="C136" s="102"/>
      <c r="D136" s="102"/>
      <c r="E136" s="102"/>
      <c r="G136" s="102"/>
      <c r="I136" s="102"/>
      <c r="K136" s="102"/>
      <c r="L136" s="103"/>
      <c r="N136" s="27">
        <v>2</v>
      </c>
      <c r="Q136" s="27">
        <v>2</v>
      </c>
      <c r="S136" s="27">
        <v>2</v>
      </c>
      <c r="U136" s="27">
        <v>1</v>
      </c>
      <c r="W136" s="27">
        <v>2</v>
      </c>
      <c r="AA136" s="267"/>
      <c r="AC136" s="26" t="s">
        <v>1659</v>
      </c>
    </row>
    <row r="137" spans="1:29" x14ac:dyDescent="0.2">
      <c r="A137" s="266" t="s">
        <v>264</v>
      </c>
      <c r="B137" s="87" t="s">
        <v>631</v>
      </c>
      <c r="C137" s="102"/>
      <c r="D137" s="102"/>
      <c r="E137" s="102"/>
      <c r="G137" s="102"/>
      <c r="I137" s="102"/>
      <c r="K137" s="102"/>
      <c r="L137" s="103"/>
      <c r="N137" s="27">
        <v>5</v>
      </c>
      <c r="Q137" s="27">
        <v>2</v>
      </c>
      <c r="S137" s="27">
        <v>4</v>
      </c>
      <c r="U137" s="27">
        <v>3</v>
      </c>
      <c r="W137" s="27">
        <v>1</v>
      </c>
      <c r="AA137" s="267">
        <v>1</v>
      </c>
      <c r="AC137" s="26" t="s">
        <v>1659</v>
      </c>
    </row>
    <row r="138" spans="1:29" x14ac:dyDescent="0.2">
      <c r="A138" s="266" t="s">
        <v>135</v>
      </c>
      <c r="B138" s="87" t="s">
        <v>318</v>
      </c>
      <c r="C138" s="102"/>
      <c r="D138" s="102"/>
      <c r="E138" s="102"/>
      <c r="G138" s="102"/>
      <c r="I138" s="102"/>
      <c r="K138" s="102"/>
      <c r="L138" s="103"/>
      <c r="P138" s="27">
        <v>1</v>
      </c>
      <c r="Q138" s="27">
        <v>1</v>
      </c>
      <c r="R138" s="27">
        <v>1</v>
      </c>
      <c r="U138" s="27">
        <v>2</v>
      </c>
      <c r="W138" s="27">
        <v>1</v>
      </c>
      <c r="Z138" s="27">
        <v>1</v>
      </c>
      <c r="AA138" s="267"/>
      <c r="AC138" s="26" t="s">
        <v>1662</v>
      </c>
    </row>
    <row r="139" spans="1:29" x14ac:dyDescent="0.2">
      <c r="A139" s="266" t="s">
        <v>754</v>
      </c>
      <c r="B139" s="87" t="s">
        <v>756</v>
      </c>
      <c r="C139" s="102"/>
      <c r="D139" s="102"/>
      <c r="E139" s="102"/>
      <c r="G139" s="102"/>
      <c r="I139" s="102"/>
      <c r="K139" s="102"/>
      <c r="L139" s="103"/>
      <c r="S139" s="27">
        <v>2</v>
      </c>
      <c r="U139" s="27">
        <v>1</v>
      </c>
      <c r="W139" s="27">
        <v>1</v>
      </c>
      <c r="AA139" s="267"/>
    </row>
    <row r="140" spans="1:29" x14ac:dyDescent="0.2">
      <c r="A140" s="266" t="s">
        <v>297</v>
      </c>
      <c r="B140" s="87" t="s">
        <v>519</v>
      </c>
      <c r="C140" s="102"/>
      <c r="D140" s="102"/>
      <c r="E140" s="102"/>
      <c r="G140" s="102"/>
      <c r="I140" s="102"/>
      <c r="K140" s="102"/>
      <c r="L140" s="103"/>
      <c r="S140" s="27">
        <v>4</v>
      </c>
      <c r="U140" s="27">
        <v>4</v>
      </c>
      <c r="W140" s="27">
        <v>1</v>
      </c>
      <c r="Z140" s="27">
        <v>1</v>
      </c>
      <c r="AA140" s="267"/>
      <c r="AC140" s="26" t="s">
        <v>1659</v>
      </c>
    </row>
    <row r="141" spans="1:29" x14ac:dyDescent="0.2">
      <c r="A141" s="266" t="s">
        <v>253</v>
      </c>
      <c r="B141" s="87" t="s">
        <v>377</v>
      </c>
      <c r="C141" s="102"/>
      <c r="D141" s="102"/>
      <c r="E141" s="102"/>
      <c r="G141" s="102"/>
      <c r="I141" s="102"/>
      <c r="K141" s="102"/>
      <c r="L141" s="103"/>
      <c r="N141" s="27">
        <v>1</v>
      </c>
      <c r="Q141" s="27">
        <v>1</v>
      </c>
      <c r="U141" s="27">
        <v>1</v>
      </c>
      <c r="W141" s="27">
        <v>1</v>
      </c>
      <c r="AA141" s="267"/>
      <c r="AC141" s="26" t="s">
        <v>1659</v>
      </c>
    </row>
    <row r="142" spans="1:29" x14ac:dyDescent="0.2">
      <c r="A142" s="266" t="s">
        <v>315</v>
      </c>
      <c r="B142" s="87" t="s">
        <v>625</v>
      </c>
      <c r="C142" s="102"/>
      <c r="D142" s="102"/>
      <c r="E142" s="102"/>
      <c r="G142" s="102"/>
      <c r="I142" s="102"/>
      <c r="K142" s="102"/>
      <c r="L142" s="103"/>
      <c r="N142" s="27">
        <v>2</v>
      </c>
      <c r="Q142" s="27">
        <v>2</v>
      </c>
      <c r="U142" s="27">
        <v>2</v>
      </c>
      <c r="W142" s="27">
        <v>1</v>
      </c>
      <c r="AA142" s="267"/>
      <c r="AC142" s="26" t="s">
        <v>1659</v>
      </c>
    </row>
    <row r="143" spans="1:29" x14ac:dyDescent="0.2">
      <c r="A143" s="266" t="s">
        <v>826</v>
      </c>
      <c r="B143" s="87" t="s">
        <v>908</v>
      </c>
      <c r="Q143" s="27">
        <v>1</v>
      </c>
      <c r="U143" s="27">
        <v>1</v>
      </c>
      <c r="W143" s="27">
        <v>1</v>
      </c>
      <c r="AA143" s="267"/>
      <c r="AC143" s="26" t="s">
        <v>1659</v>
      </c>
    </row>
    <row r="144" spans="1:29" x14ac:dyDescent="0.2">
      <c r="A144" s="266" t="s">
        <v>174</v>
      </c>
      <c r="B144" s="87" t="s">
        <v>341</v>
      </c>
      <c r="C144" s="102"/>
      <c r="D144" s="102"/>
      <c r="E144" s="102"/>
      <c r="G144" s="102"/>
      <c r="I144" s="102"/>
      <c r="K144" s="102"/>
      <c r="L144" s="103"/>
      <c r="N144" s="27">
        <v>1</v>
      </c>
      <c r="Q144" s="27">
        <v>1</v>
      </c>
      <c r="S144" s="27">
        <v>1</v>
      </c>
      <c r="W144" s="27">
        <v>2</v>
      </c>
      <c r="AA144" s="267"/>
      <c r="AC144" s="26" t="s">
        <v>1659</v>
      </c>
    </row>
    <row r="145" spans="1:29" x14ac:dyDescent="0.2">
      <c r="A145" s="266" t="s">
        <v>1153</v>
      </c>
      <c r="B145" s="87" t="s">
        <v>1206</v>
      </c>
      <c r="C145" s="102"/>
      <c r="D145" s="102"/>
      <c r="E145" s="102"/>
      <c r="G145" s="102"/>
      <c r="I145" s="102"/>
      <c r="K145" s="102"/>
      <c r="L145" s="103"/>
      <c r="S145" s="27">
        <v>1</v>
      </c>
      <c r="W145" s="27">
        <v>1</v>
      </c>
      <c r="AA145" s="267"/>
      <c r="AC145" s="26" t="s">
        <v>1659</v>
      </c>
    </row>
    <row r="146" spans="1:29" x14ac:dyDescent="0.2">
      <c r="A146" s="266" t="s">
        <v>832</v>
      </c>
      <c r="B146" s="87" t="s">
        <v>903</v>
      </c>
      <c r="C146" s="102"/>
      <c r="D146" s="102"/>
      <c r="E146" s="102"/>
      <c r="G146" s="102"/>
      <c r="I146" s="102"/>
      <c r="K146" s="102"/>
      <c r="L146" s="103"/>
      <c r="S146" s="27">
        <v>1</v>
      </c>
      <c r="W146" s="27">
        <v>1</v>
      </c>
      <c r="AA146" s="267"/>
      <c r="AC146" s="26" t="s">
        <v>1662</v>
      </c>
    </row>
    <row r="147" spans="1:29" x14ac:dyDescent="0.2">
      <c r="A147" s="266" t="s">
        <v>24</v>
      </c>
      <c r="B147" s="87" t="s">
        <v>320</v>
      </c>
      <c r="C147" s="102"/>
      <c r="D147" s="102"/>
      <c r="E147" s="102"/>
      <c r="G147" s="102"/>
      <c r="I147" s="102"/>
      <c r="K147" s="102"/>
      <c r="L147" s="103"/>
      <c r="S147" s="27">
        <v>1</v>
      </c>
      <c r="W147" s="27">
        <v>1</v>
      </c>
      <c r="Z147" s="27">
        <v>1</v>
      </c>
      <c r="AA147" s="267"/>
      <c r="AC147" s="26" t="s">
        <v>1659</v>
      </c>
    </row>
    <row r="148" spans="1:29" x14ac:dyDescent="0.2">
      <c r="A148" s="266" t="s">
        <v>565</v>
      </c>
      <c r="B148" s="87" t="s">
        <v>624</v>
      </c>
      <c r="C148" s="102"/>
      <c r="D148" s="102"/>
      <c r="E148" s="102"/>
      <c r="G148" s="102"/>
      <c r="I148" s="102"/>
      <c r="K148" s="102"/>
      <c r="L148" s="103"/>
      <c r="N148" s="27">
        <v>4</v>
      </c>
      <c r="Q148" s="27">
        <v>1</v>
      </c>
      <c r="W148" s="27">
        <v>1</v>
      </c>
      <c r="AA148" s="267"/>
      <c r="AC148" s="26" t="s">
        <v>1659</v>
      </c>
    </row>
    <row r="149" spans="1:29" x14ac:dyDescent="0.2">
      <c r="A149" s="266" t="s">
        <v>573</v>
      </c>
      <c r="B149" s="87" t="s">
        <v>620</v>
      </c>
      <c r="C149" s="102"/>
      <c r="D149" s="102"/>
      <c r="E149" s="102"/>
      <c r="G149" s="102"/>
      <c r="I149" s="102"/>
      <c r="K149" s="102"/>
      <c r="L149" s="103"/>
      <c r="N149" s="27">
        <v>1</v>
      </c>
      <c r="Q149" s="27">
        <v>2</v>
      </c>
      <c r="W149" s="27">
        <v>1</v>
      </c>
      <c r="AA149" s="267"/>
      <c r="AC149" s="26" t="s">
        <v>1659</v>
      </c>
    </row>
    <row r="150" spans="1:29" x14ac:dyDescent="0.2">
      <c r="A150" s="266" t="s">
        <v>821</v>
      </c>
      <c r="B150" s="87" t="s">
        <v>925</v>
      </c>
      <c r="Q150" s="27">
        <v>1</v>
      </c>
      <c r="W150" s="27">
        <v>1</v>
      </c>
      <c r="AA150" s="267"/>
      <c r="AC150" s="26" t="s">
        <v>1659</v>
      </c>
    </row>
    <row r="151" spans="1:29" x14ac:dyDescent="0.2">
      <c r="A151" s="266" t="s">
        <v>1066</v>
      </c>
      <c r="B151" s="87" t="s">
        <v>1071</v>
      </c>
      <c r="Q151" s="27">
        <v>1</v>
      </c>
      <c r="W151" s="27">
        <v>1</v>
      </c>
      <c r="AA151" s="267"/>
      <c r="AC151" s="26" t="s">
        <v>1662</v>
      </c>
    </row>
    <row r="152" spans="1:29" x14ac:dyDescent="0.2">
      <c r="A152" s="266" t="s">
        <v>1441</v>
      </c>
      <c r="B152" s="87" t="s">
        <v>1408</v>
      </c>
      <c r="C152" s="102"/>
      <c r="D152" s="102"/>
      <c r="E152" s="102"/>
      <c r="G152" s="102"/>
      <c r="I152" s="102"/>
      <c r="K152" s="102"/>
      <c r="L152" s="103"/>
      <c r="W152" s="27">
        <v>1</v>
      </c>
      <c r="AA152" s="267"/>
      <c r="AC152" s="26" t="s">
        <v>1659</v>
      </c>
    </row>
    <row r="153" spans="1:29" x14ac:dyDescent="0.2">
      <c r="A153" s="266" t="s">
        <v>200</v>
      </c>
      <c r="B153" s="87" t="s">
        <v>735</v>
      </c>
      <c r="C153" s="102"/>
      <c r="D153" s="102"/>
      <c r="E153" s="102"/>
      <c r="G153" s="102"/>
      <c r="I153" s="102"/>
      <c r="K153" s="102"/>
      <c r="L153" s="103"/>
      <c r="W153" s="27">
        <v>1</v>
      </c>
      <c r="AA153" s="267">
        <v>1</v>
      </c>
      <c r="AC153" s="26" t="s">
        <v>1659</v>
      </c>
    </row>
    <row r="154" spans="1:29" x14ac:dyDescent="0.2">
      <c r="A154" s="266" t="s">
        <v>1443</v>
      </c>
      <c r="B154" s="87" t="s">
        <v>1409</v>
      </c>
      <c r="C154" s="102"/>
      <c r="D154" s="102"/>
      <c r="E154" s="102"/>
      <c r="G154" s="102"/>
      <c r="I154" s="102"/>
      <c r="K154" s="102"/>
      <c r="L154" s="103"/>
      <c r="W154" s="27">
        <v>1</v>
      </c>
      <c r="AA154" s="267"/>
      <c r="AC154" s="26" t="s">
        <v>1659</v>
      </c>
    </row>
    <row r="155" spans="1:29" x14ac:dyDescent="0.2">
      <c r="A155" s="266" t="s">
        <v>499</v>
      </c>
      <c r="B155" s="87" t="s">
        <v>509</v>
      </c>
      <c r="C155" s="102"/>
      <c r="D155" s="102"/>
      <c r="E155" s="102"/>
      <c r="G155" s="102"/>
      <c r="I155" s="102"/>
      <c r="K155" s="102"/>
      <c r="L155" s="103"/>
      <c r="W155" s="27">
        <v>1</v>
      </c>
      <c r="AA155" s="267"/>
      <c r="AC155" s="26" t="s">
        <v>1659</v>
      </c>
    </row>
    <row r="156" spans="1:29" x14ac:dyDescent="0.2">
      <c r="A156" s="266" t="s">
        <v>1236</v>
      </c>
      <c r="B156" s="87" t="s">
        <v>1237</v>
      </c>
      <c r="C156" s="102"/>
      <c r="D156" s="102"/>
      <c r="E156" s="102"/>
      <c r="G156" s="102"/>
      <c r="I156" s="102"/>
      <c r="K156" s="102"/>
      <c r="L156" s="103"/>
      <c r="W156" s="27">
        <v>1</v>
      </c>
      <c r="AA156" s="267"/>
      <c r="AC156" s="26" t="s">
        <v>1659</v>
      </c>
    </row>
    <row r="157" spans="1:29" x14ac:dyDescent="0.2">
      <c r="A157" s="266" t="s">
        <v>1444</v>
      </c>
      <c r="B157" s="87" t="s">
        <v>1410</v>
      </c>
      <c r="C157" s="102"/>
      <c r="D157" s="102"/>
      <c r="E157" s="102"/>
      <c r="G157" s="102"/>
      <c r="I157" s="102"/>
      <c r="K157" s="102"/>
      <c r="L157" s="103"/>
      <c r="W157" s="27">
        <v>1</v>
      </c>
      <c r="AA157" s="267"/>
      <c r="AC157" s="26" t="s">
        <v>1661</v>
      </c>
    </row>
    <row r="158" spans="1:29" x14ac:dyDescent="0.2">
      <c r="A158" s="266" t="s">
        <v>234</v>
      </c>
      <c r="B158" s="87" t="s">
        <v>448</v>
      </c>
      <c r="C158" s="102"/>
      <c r="D158" s="102"/>
      <c r="E158" s="102"/>
      <c r="F158" s="27">
        <v>3</v>
      </c>
      <c r="G158" s="102"/>
      <c r="H158" s="27">
        <v>1</v>
      </c>
      <c r="I158" s="102"/>
      <c r="J158" s="27">
        <v>11</v>
      </c>
      <c r="K158" s="102"/>
      <c r="L158" s="103"/>
      <c r="N158" s="27">
        <v>16</v>
      </c>
      <c r="P158" s="27">
        <v>1</v>
      </c>
      <c r="Q158" s="27">
        <v>19</v>
      </c>
      <c r="S158" s="27">
        <v>19</v>
      </c>
      <c r="T158" s="27">
        <v>1</v>
      </c>
      <c r="U158" s="27">
        <v>16</v>
      </c>
      <c r="W158" s="27">
        <v>19</v>
      </c>
      <c r="Y158" s="27">
        <v>17</v>
      </c>
      <c r="Z158" s="27">
        <v>3</v>
      </c>
      <c r="AA158" s="267">
        <v>16</v>
      </c>
      <c r="AC158" s="26" t="s">
        <v>1659</v>
      </c>
    </row>
    <row r="159" spans="1:29" x14ac:dyDescent="0.2">
      <c r="A159" s="266" t="s">
        <v>109</v>
      </c>
      <c r="B159" s="87" t="s">
        <v>362</v>
      </c>
      <c r="C159" s="102"/>
      <c r="D159" s="102"/>
      <c r="E159" s="102"/>
      <c r="F159" s="27">
        <v>13</v>
      </c>
      <c r="G159" s="102"/>
      <c r="H159" s="27">
        <v>14</v>
      </c>
      <c r="I159" s="102"/>
      <c r="J159" s="27">
        <v>14</v>
      </c>
      <c r="K159" s="102"/>
      <c r="L159" s="103"/>
      <c r="M159" s="27">
        <v>4</v>
      </c>
      <c r="N159" s="27">
        <v>14</v>
      </c>
      <c r="P159" s="27">
        <v>8</v>
      </c>
      <c r="Q159" s="27">
        <v>19</v>
      </c>
      <c r="R159" s="27">
        <v>11</v>
      </c>
      <c r="S159" s="27">
        <v>19</v>
      </c>
      <c r="T159" s="27">
        <v>10</v>
      </c>
      <c r="U159" s="27">
        <v>17</v>
      </c>
      <c r="V159" s="27">
        <v>10</v>
      </c>
      <c r="W159" s="27">
        <v>20</v>
      </c>
      <c r="X159" s="27">
        <v>13</v>
      </c>
      <c r="Y159" s="27">
        <v>17</v>
      </c>
      <c r="Z159" s="27">
        <v>13</v>
      </c>
      <c r="AA159" s="267">
        <v>19</v>
      </c>
      <c r="AC159" s="26" t="s">
        <v>1659</v>
      </c>
    </row>
    <row r="160" spans="1:29" x14ac:dyDescent="0.2">
      <c r="A160" s="266" t="s">
        <v>159</v>
      </c>
      <c r="B160" s="87" t="s">
        <v>913</v>
      </c>
      <c r="C160" s="102"/>
      <c r="D160" s="102"/>
      <c r="E160" s="102"/>
      <c r="G160" s="102"/>
      <c r="H160" s="27">
        <v>2</v>
      </c>
      <c r="I160" s="102"/>
      <c r="J160" s="27">
        <v>7</v>
      </c>
      <c r="K160" s="102"/>
      <c r="L160" s="103"/>
      <c r="N160" s="27">
        <v>10</v>
      </c>
      <c r="Q160" s="27">
        <v>2</v>
      </c>
      <c r="S160" s="27">
        <v>16</v>
      </c>
      <c r="U160" s="27">
        <v>13</v>
      </c>
      <c r="W160" s="27">
        <v>13</v>
      </c>
      <c r="Y160" s="27">
        <v>13</v>
      </c>
      <c r="Z160" s="27">
        <v>3</v>
      </c>
      <c r="AA160" s="267">
        <v>15</v>
      </c>
      <c r="AC160" s="26" t="s">
        <v>1664</v>
      </c>
    </row>
    <row r="161" spans="1:29" x14ac:dyDescent="0.2">
      <c r="A161" s="266" t="s">
        <v>216</v>
      </c>
      <c r="B161" s="87" t="s">
        <v>351</v>
      </c>
      <c r="C161" s="102"/>
      <c r="D161" s="102"/>
      <c r="E161" s="102"/>
      <c r="G161" s="102"/>
      <c r="I161" s="102"/>
      <c r="J161" s="27">
        <v>1</v>
      </c>
      <c r="K161" s="102"/>
      <c r="L161" s="103"/>
      <c r="N161" s="27">
        <v>2</v>
      </c>
      <c r="Q161" s="27">
        <v>6</v>
      </c>
      <c r="S161" s="27">
        <v>1</v>
      </c>
      <c r="U161" s="27">
        <v>3</v>
      </c>
      <c r="W161" s="27">
        <v>4</v>
      </c>
      <c r="Y161" s="27">
        <v>10</v>
      </c>
      <c r="AA161" s="267">
        <v>2</v>
      </c>
      <c r="AC161" s="26" t="s">
        <v>1659</v>
      </c>
    </row>
    <row r="162" spans="1:29" x14ac:dyDescent="0.2">
      <c r="A162" s="266" t="s">
        <v>166</v>
      </c>
      <c r="B162" s="87" t="s">
        <v>433</v>
      </c>
      <c r="C162" s="102"/>
      <c r="D162" s="102"/>
      <c r="E162" s="102"/>
      <c r="G162" s="102"/>
      <c r="I162" s="102"/>
      <c r="J162" s="27">
        <v>1</v>
      </c>
      <c r="K162" s="102"/>
      <c r="L162" s="103"/>
      <c r="N162" s="27">
        <v>4</v>
      </c>
      <c r="Q162" s="27">
        <v>3</v>
      </c>
      <c r="S162" s="27">
        <v>4</v>
      </c>
      <c r="U162" s="27">
        <v>1</v>
      </c>
      <c r="W162" s="27">
        <v>1</v>
      </c>
      <c r="Y162" s="27">
        <v>5</v>
      </c>
      <c r="AA162" s="267">
        <v>1</v>
      </c>
      <c r="AC162" s="26" t="s">
        <v>1659</v>
      </c>
    </row>
    <row r="163" spans="1:29" x14ac:dyDescent="0.2">
      <c r="A163" s="266" t="s">
        <v>244</v>
      </c>
      <c r="B163" s="87" t="s">
        <v>354</v>
      </c>
      <c r="C163" s="102"/>
      <c r="D163" s="102"/>
      <c r="E163" s="102"/>
      <c r="G163" s="102"/>
      <c r="I163" s="102"/>
      <c r="J163" s="27">
        <v>1</v>
      </c>
      <c r="K163" s="102"/>
      <c r="L163" s="103"/>
      <c r="N163" s="27">
        <v>4</v>
      </c>
      <c r="Q163" s="27">
        <v>6</v>
      </c>
      <c r="S163" s="27">
        <v>7</v>
      </c>
      <c r="U163" s="27">
        <v>7</v>
      </c>
      <c r="W163" s="27">
        <v>6</v>
      </c>
      <c r="Y163" s="27">
        <v>6</v>
      </c>
      <c r="AA163" s="267">
        <v>5</v>
      </c>
      <c r="AC163" s="26" t="s">
        <v>1659</v>
      </c>
    </row>
    <row r="164" spans="1:29" x14ac:dyDescent="0.2">
      <c r="A164" s="266" t="s">
        <v>176</v>
      </c>
      <c r="B164" s="87" t="s">
        <v>353</v>
      </c>
      <c r="C164" s="102"/>
      <c r="D164" s="102"/>
      <c r="E164" s="102"/>
      <c r="G164" s="102"/>
      <c r="I164" s="102"/>
      <c r="J164" s="27">
        <v>1</v>
      </c>
      <c r="K164" s="102"/>
      <c r="L164" s="103"/>
      <c r="N164" s="27">
        <v>5</v>
      </c>
      <c r="Q164" s="27">
        <v>4</v>
      </c>
      <c r="S164" s="27">
        <v>6</v>
      </c>
      <c r="U164" s="27">
        <v>4</v>
      </c>
      <c r="W164" s="27">
        <v>3</v>
      </c>
      <c r="Y164" s="27">
        <v>1</v>
      </c>
      <c r="AA164" s="267">
        <v>3</v>
      </c>
      <c r="AC164" s="26" t="s">
        <v>1659</v>
      </c>
    </row>
    <row r="165" spans="1:29" x14ac:dyDescent="0.2">
      <c r="A165" s="266" t="s">
        <v>291</v>
      </c>
      <c r="B165" s="87" t="s">
        <v>426</v>
      </c>
      <c r="C165" s="102"/>
      <c r="D165" s="102"/>
      <c r="E165" s="102"/>
      <c r="G165" s="102"/>
      <c r="I165" s="102"/>
      <c r="J165" s="27">
        <v>2</v>
      </c>
      <c r="K165" s="102"/>
      <c r="L165" s="103"/>
      <c r="N165" s="27">
        <v>3</v>
      </c>
      <c r="Q165" s="27">
        <v>7</v>
      </c>
      <c r="S165" s="27">
        <v>3</v>
      </c>
      <c r="U165" s="27">
        <v>5</v>
      </c>
      <c r="W165" s="27">
        <v>8</v>
      </c>
      <c r="Y165" s="27">
        <v>7</v>
      </c>
      <c r="AA165" s="267">
        <v>4</v>
      </c>
      <c r="AC165" s="26" t="s">
        <v>1659</v>
      </c>
    </row>
    <row r="166" spans="1:29" x14ac:dyDescent="0.2">
      <c r="A166" s="266" t="s">
        <v>167</v>
      </c>
      <c r="B166" s="87" t="s">
        <v>393</v>
      </c>
      <c r="C166" s="102"/>
      <c r="D166" s="102"/>
      <c r="E166" s="102"/>
      <c r="G166" s="102"/>
      <c r="I166" s="102"/>
      <c r="J166" s="27">
        <v>2</v>
      </c>
      <c r="K166" s="102"/>
      <c r="L166" s="103"/>
      <c r="N166" s="27">
        <v>4</v>
      </c>
      <c r="Q166" s="27">
        <v>7</v>
      </c>
      <c r="S166" s="27">
        <v>3</v>
      </c>
      <c r="U166" s="27">
        <v>7</v>
      </c>
      <c r="W166" s="27">
        <v>7</v>
      </c>
      <c r="Y166" s="27">
        <v>5</v>
      </c>
      <c r="AA166" s="267">
        <v>6</v>
      </c>
      <c r="AC166" s="26" t="s">
        <v>1659</v>
      </c>
    </row>
    <row r="167" spans="1:29" x14ac:dyDescent="0.2">
      <c r="A167" s="266" t="s">
        <v>198</v>
      </c>
      <c r="B167" s="87" t="s">
        <v>508</v>
      </c>
      <c r="C167" s="102"/>
      <c r="D167" s="102"/>
      <c r="E167" s="102"/>
      <c r="G167" s="102"/>
      <c r="I167" s="102"/>
      <c r="J167" s="27">
        <v>2</v>
      </c>
      <c r="K167" s="102"/>
      <c r="L167" s="103"/>
      <c r="N167" s="27">
        <v>7</v>
      </c>
      <c r="Q167" s="27">
        <v>5</v>
      </c>
      <c r="S167" s="27">
        <v>5</v>
      </c>
      <c r="U167" s="27">
        <v>2</v>
      </c>
      <c r="W167" s="27">
        <v>6</v>
      </c>
      <c r="Y167" s="27">
        <v>7</v>
      </c>
      <c r="AA167" s="267">
        <v>2</v>
      </c>
      <c r="AC167" s="26" t="s">
        <v>1659</v>
      </c>
    </row>
    <row r="168" spans="1:29" x14ac:dyDescent="0.2">
      <c r="A168" s="266" t="s">
        <v>182</v>
      </c>
      <c r="B168" s="87" t="s">
        <v>526</v>
      </c>
      <c r="C168" s="102"/>
      <c r="D168" s="102"/>
      <c r="E168" s="102"/>
      <c r="G168" s="102"/>
      <c r="I168" s="102"/>
      <c r="J168" s="27">
        <v>3</v>
      </c>
      <c r="K168" s="102"/>
      <c r="L168" s="103"/>
      <c r="N168" s="27">
        <v>2</v>
      </c>
      <c r="Q168" s="27">
        <v>1</v>
      </c>
      <c r="S168" s="27">
        <v>1</v>
      </c>
      <c r="U168" s="27">
        <v>3</v>
      </c>
      <c r="W168" s="27">
        <v>1</v>
      </c>
      <c r="Y168" s="27">
        <v>1</v>
      </c>
      <c r="AA168" s="267">
        <v>2</v>
      </c>
      <c r="AC168" s="26" t="s">
        <v>1659</v>
      </c>
    </row>
    <row r="169" spans="1:29" x14ac:dyDescent="0.2">
      <c r="A169" s="266" t="s">
        <v>190</v>
      </c>
      <c r="B169" s="87" t="s">
        <v>371</v>
      </c>
      <c r="C169" s="102"/>
      <c r="D169" s="102"/>
      <c r="E169" s="102"/>
      <c r="G169" s="102"/>
      <c r="I169" s="102"/>
      <c r="J169" s="27">
        <v>3</v>
      </c>
      <c r="K169" s="102"/>
      <c r="L169" s="103"/>
      <c r="N169" s="27">
        <v>5</v>
      </c>
      <c r="Q169" s="27">
        <v>7</v>
      </c>
      <c r="S169" s="27">
        <v>6</v>
      </c>
      <c r="U169" s="27">
        <v>5</v>
      </c>
      <c r="W169" s="27">
        <v>4</v>
      </c>
      <c r="Y169" s="27">
        <v>6</v>
      </c>
      <c r="Z169" s="27">
        <v>1</v>
      </c>
      <c r="AA169" s="267">
        <v>5</v>
      </c>
      <c r="AC169" s="26" t="s">
        <v>1659</v>
      </c>
    </row>
    <row r="170" spans="1:29" x14ac:dyDescent="0.2">
      <c r="A170" s="266" t="s">
        <v>155</v>
      </c>
      <c r="B170" s="87" t="s">
        <v>444</v>
      </c>
      <c r="C170" s="102"/>
      <c r="D170" s="102"/>
      <c r="E170" s="102"/>
      <c r="G170" s="102"/>
      <c r="I170" s="102"/>
      <c r="J170" s="27">
        <v>3</v>
      </c>
      <c r="K170" s="102"/>
      <c r="L170" s="103"/>
      <c r="N170" s="27">
        <v>9</v>
      </c>
      <c r="Q170" s="27">
        <v>5</v>
      </c>
      <c r="S170" s="27">
        <v>6</v>
      </c>
      <c r="U170" s="27">
        <v>4</v>
      </c>
      <c r="W170" s="27">
        <v>6</v>
      </c>
      <c r="Y170" s="27">
        <v>5</v>
      </c>
      <c r="AA170" s="267">
        <v>4</v>
      </c>
      <c r="AC170" s="26" t="s">
        <v>1659</v>
      </c>
    </row>
    <row r="171" spans="1:29" x14ac:dyDescent="0.2">
      <c r="A171" s="266" t="s">
        <v>196</v>
      </c>
      <c r="B171" s="87" t="s">
        <v>360</v>
      </c>
      <c r="C171" s="102"/>
      <c r="D171" s="102"/>
      <c r="E171" s="102"/>
      <c r="G171" s="102"/>
      <c r="I171" s="102"/>
      <c r="J171" s="27">
        <v>4</v>
      </c>
      <c r="K171" s="102"/>
      <c r="L171" s="103"/>
      <c r="N171" s="27">
        <v>6</v>
      </c>
      <c r="Q171" s="27">
        <v>6</v>
      </c>
      <c r="S171" s="27">
        <v>9</v>
      </c>
      <c r="U171" s="27">
        <v>7</v>
      </c>
      <c r="W171" s="27">
        <v>4</v>
      </c>
      <c r="Y171" s="27">
        <v>9</v>
      </c>
      <c r="AA171" s="267">
        <v>8</v>
      </c>
      <c r="AC171" s="26" t="s">
        <v>1659</v>
      </c>
    </row>
    <row r="172" spans="1:29" x14ac:dyDescent="0.2">
      <c r="A172" s="266" t="s">
        <v>202</v>
      </c>
      <c r="B172" s="87" t="s">
        <v>392</v>
      </c>
      <c r="C172" s="102"/>
      <c r="D172" s="102"/>
      <c r="E172" s="102"/>
      <c r="G172" s="102"/>
      <c r="I172" s="102"/>
      <c r="J172" s="27">
        <v>4</v>
      </c>
      <c r="K172" s="102"/>
      <c r="L172" s="103"/>
      <c r="N172" s="27">
        <v>7</v>
      </c>
      <c r="P172" s="27">
        <v>1</v>
      </c>
      <c r="Q172" s="27">
        <v>8</v>
      </c>
      <c r="S172" s="27">
        <v>7</v>
      </c>
      <c r="T172" s="27">
        <v>2</v>
      </c>
      <c r="U172" s="27">
        <v>7</v>
      </c>
      <c r="W172" s="27">
        <v>5</v>
      </c>
      <c r="X172" s="27">
        <v>2</v>
      </c>
      <c r="Y172" s="27">
        <v>4</v>
      </c>
      <c r="AA172" s="267">
        <v>5</v>
      </c>
      <c r="AC172" s="26" t="s">
        <v>1659</v>
      </c>
    </row>
    <row r="173" spans="1:29" x14ac:dyDescent="0.2">
      <c r="A173" s="266" t="s">
        <v>169</v>
      </c>
      <c r="B173" s="87" t="s">
        <v>390</v>
      </c>
      <c r="C173" s="102"/>
      <c r="D173" s="102"/>
      <c r="E173" s="102"/>
      <c r="G173" s="102"/>
      <c r="I173" s="102"/>
      <c r="J173" s="27">
        <v>4</v>
      </c>
      <c r="K173" s="102"/>
      <c r="L173" s="103"/>
      <c r="N173" s="27">
        <v>8</v>
      </c>
      <c r="Q173" s="27">
        <v>12</v>
      </c>
      <c r="S173" s="27">
        <v>11</v>
      </c>
      <c r="U173" s="27">
        <v>12</v>
      </c>
      <c r="W173" s="27">
        <v>14</v>
      </c>
      <c r="Y173" s="27">
        <v>10</v>
      </c>
      <c r="AA173" s="267">
        <v>9</v>
      </c>
      <c r="AC173" s="26" t="s">
        <v>1659</v>
      </c>
    </row>
    <row r="174" spans="1:29" x14ac:dyDescent="0.2">
      <c r="A174" s="266" t="s">
        <v>299</v>
      </c>
      <c r="B174" s="87" t="s">
        <v>459</v>
      </c>
      <c r="C174" s="102"/>
      <c r="D174" s="102"/>
      <c r="E174" s="102"/>
      <c r="G174" s="102"/>
      <c r="I174" s="102"/>
      <c r="J174" s="27">
        <v>4</v>
      </c>
      <c r="K174" s="102"/>
      <c r="L174" s="103"/>
      <c r="N174" s="27">
        <v>9</v>
      </c>
      <c r="Q174" s="27">
        <v>5</v>
      </c>
      <c r="S174" s="27">
        <v>8</v>
      </c>
      <c r="U174" s="27">
        <v>6</v>
      </c>
      <c r="W174" s="27">
        <v>4</v>
      </c>
      <c r="Y174" s="27">
        <v>5</v>
      </c>
      <c r="AA174" s="267">
        <v>6</v>
      </c>
      <c r="AC174" s="26" t="s">
        <v>1659</v>
      </c>
    </row>
    <row r="175" spans="1:29" x14ac:dyDescent="0.2">
      <c r="A175" s="266" t="s">
        <v>304</v>
      </c>
      <c r="B175" s="87" t="s">
        <v>345</v>
      </c>
      <c r="C175" s="102"/>
      <c r="D175" s="102"/>
      <c r="E175" s="102"/>
      <c r="G175" s="102"/>
      <c r="I175" s="102"/>
      <c r="J175" s="27">
        <v>5</v>
      </c>
      <c r="K175" s="102"/>
      <c r="L175" s="103"/>
      <c r="N175" s="27">
        <v>3</v>
      </c>
      <c r="Q175" s="27">
        <v>11</v>
      </c>
      <c r="S175" s="27">
        <v>9</v>
      </c>
      <c r="U175" s="27">
        <v>8</v>
      </c>
      <c r="W175" s="27">
        <v>9</v>
      </c>
      <c r="Y175" s="27">
        <v>7</v>
      </c>
      <c r="AA175" s="267">
        <v>6</v>
      </c>
      <c r="AC175" s="26" t="s">
        <v>1659</v>
      </c>
    </row>
    <row r="176" spans="1:29" x14ac:dyDescent="0.2">
      <c r="A176" s="266" t="s">
        <v>270</v>
      </c>
      <c r="B176" s="87" t="s">
        <v>355</v>
      </c>
      <c r="C176" s="102"/>
      <c r="D176" s="102"/>
      <c r="E176" s="102"/>
      <c r="G176" s="102"/>
      <c r="I176" s="102"/>
      <c r="J176" s="27">
        <v>5</v>
      </c>
      <c r="K176" s="102"/>
      <c r="L176" s="103"/>
      <c r="N176" s="27">
        <v>5</v>
      </c>
      <c r="Q176" s="27">
        <v>2</v>
      </c>
      <c r="S176" s="27">
        <v>6</v>
      </c>
      <c r="U176" s="27">
        <v>6</v>
      </c>
      <c r="W176" s="27">
        <v>7</v>
      </c>
      <c r="Y176" s="27">
        <v>11</v>
      </c>
      <c r="AA176" s="267">
        <v>5</v>
      </c>
      <c r="AC176" s="26" t="s">
        <v>1659</v>
      </c>
    </row>
    <row r="177" spans="1:29" x14ac:dyDescent="0.2">
      <c r="A177" s="266" t="s">
        <v>474</v>
      </c>
      <c r="B177" s="87" t="s">
        <v>537</v>
      </c>
      <c r="C177" s="27"/>
      <c r="D177" s="27"/>
      <c r="E177" s="27"/>
      <c r="G177" s="27"/>
      <c r="I177" s="27"/>
      <c r="J177" s="27">
        <v>5</v>
      </c>
      <c r="K177" s="27"/>
      <c r="L177" s="27"/>
      <c r="N177" s="27">
        <v>6</v>
      </c>
      <c r="O177" s="27"/>
      <c r="Q177" s="27">
        <v>12</v>
      </c>
      <c r="S177" s="27">
        <v>12</v>
      </c>
      <c r="U177" s="27">
        <v>13</v>
      </c>
      <c r="W177" s="27">
        <v>13</v>
      </c>
      <c r="Y177" s="27">
        <v>14</v>
      </c>
      <c r="Z177" s="27">
        <v>1</v>
      </c>
      <c r="AA177" s="267">
        <v>11</v>
      </c>
    </row>
    <row r="178" spans="1:29" x14ac:dyDescent="0.2">
      <c r="A178" s="266" t="s">
        <v>179</v>
      </c>
      <c r="B178" s="87" t="s">
        <v>348</v>
      </c>
      <c r="C178" s="102"/>
      <c r="D178" s="102"/>
      <c r="E178" s="102"/>
      <c r="G178" s="102"/>
      <c r="I178" s="102"/>
      <c r="J178" s="27">
        <v>5</v>
      </c>
      <c r="K178" s="102"/>
      <c r="L178" s="103"/>
      <c r="N178" s="27">
        <v>7</v>
      </c>
      <c r="Q178" s="27">
        <v>8</v>
      </c>
      <c r="S178" s="27">
        <v>8</v>
      </c>
      <c r="U178" s="27">
        <v>7</v>
      </c>
      <c r="W178" s="27">
        <v>7</v>
      </c>
      <c r="Y178" s="27">
        <v>3</v>
      </c>
      <c r="AA178" s="267"/>
      <c r="AC178" s="26" t="s">
        <v>1659</v>
      </c>
    </row>
    <row r="179" spans="1:29" x14ac:dyDescent="0.2">
      <c r="A179" s="266" t="s">
        <v>195</v>
      </c>
      <c r="B179" s="87" t="s">
        <v>361</v>
      </c>
      <c r="C179" s="102"/>
      <c r="D179" s="102"/>
      <c r="E179" s="102"/>
      <c r="G179" s="102"/>
      <c r="I179" s="102"/>
      <c r="J179" s="27">
        <v>5</v>
      </c>
      <c r="K179" s="102"/>
      <c r="L179" s="103"/>
      <c r="N179" s="27">
        <v>8</v>
      </c>
      <c r="Q179" s="27">
        <v>12</v>
      </c>
      <c r="S179" s="27">
        <v>14</v>
      </c>
      <c r="U179" s="27">
        <v>11</v>
      </c>
      <c r="W179" s="27">
        <v>11</v>
      </c>
      <c r="X179" s="27">
        <v>1</v>
      </c>
      <c r="Y179" s="27">
        <v>14</v>
      </c>
      <c r="Z179" s="27">
        <v>1</v>
      </c>
      <c r="AA179" s="267">
        <v>7</v>
      </c>
      <c r="AC179" s="26" t="s">
        <v>1659</v>
      </c>
    </row>
    <row r="180" spans="1:29" x14ac:dyDescent="0.2">
      <c r="A180" s="266" t="s">
        <v>173</v>
      </c>
      <c r="B180" s="87" t="s">
        <v>343</v>
      </c>
      <c r="C180" s="102"/>
      <c r="D180" s="102"/>
      <c r="E180" s="102"/>
      <c r="G180" s="102"/>
      <c r="I180" s="102"/>
      <c r="J180" s="27">
        <v>6</v>
      </c>
      <c r="K180" s="102"/>
      <c r="L180" s="103"/>
      <c r="N180" s="27">
        <v>5</v>
      </c>
      <c r="Q180" s="27">
        <v>14</v>
      </c>
      <c r="S180" s="27">
        <v>10</v>
      </c>
      <c r="U180" s="27">
        <v>13</v>
      </c>
      <c r="W180" s="27">
        <v>11</v>
      </c>
      <c r="Y180" s="27">
        <v>8</v>
      </c>
      <c r="Z180" s="27">
        <v>2</v>
      </c>
      <c r="AA180" s="267">
        <v>7</v>
      </c>
      <c r="AC180" s="26" t="s">
        <v>1659</v>
      </c>
    </row>
    <row r="181" spans="1:29" x14ac:dyDescent="0.2">
      <c r="A181" s="266" t="s">
        <v>296</v>
      </c>
      <c r="B181" s="87" t="s">
        <v>547</v>
      </c>
      <c r="C181" s="102"/>
      <c r="D181" s="102"/>
      <c r="E181" s="102"/>
      <c r="G181" s="102"/>
      <c r="I181" s="102"/>
      <c r="J181" s="27">
        <v>12</v>
      </c>
      <c r="K181" s="102"/>
      <c r="L181" s="103"/>
      <c r="N181" s="27">
        <v>11</v>
      </c>
      <c r="Q181" s="27">
        <v>17</v>
      </c>
      <c r="S181" s="27">
        <v>14</v>
      </c>
      <c r="U181" s="27">
        <v>14</v>
      </c>
      <c r="W181" s="27">
        <v>15</v>
      </c>
      <c r="Y181" s="27">
        <v>16</v>
      </c>
      <c r="AA181" s="267">
        <v>15</v>
      </c>
      <c r="AC181" s="26" t="s">
        <v>1659</v>
      </c>
    </row>
    <row r="182" spans="1:29" x14ac:dyDescent="0.2">
      <c r="A182" s="266" t="s">
        <v>560</v>
      </c>
      <c r="B182" s="87" t="s">
        <v>627</v>
      </c>
      <c r="C182" s="102"/>
      <c r="D182" s="102"/>
      <c r="E182" s="102"/>
      <c r="G182" s="102"/>
      <c r="I182" s="102"/>
      <c r="K182" s="102"/>
      <c r="L182" s="103"/>
      <c r="N182" s="27">
        <v>1</v>
      </c>
      <c r="Q182" s="27">
        <v>1</v>
      </c>
      <c r="S182" s="27">
        <v>1</v>
      </c>
      <c r="U182" s="27">
        <v>2</v>
      </c>
      <c r="W182" s="27">
        <v>1</v>
      </c>
      <c r="Y182" s="27">
        <v>1</v>
      </c>
      <c r="AA182" s="267"/>
      <c r="AC182" s="26" t="s">
        <v>1659</v>
      </c>
    </row>
    <row r="183" spans="1:29" x14ac:dyDescent="0.2">
      <c r="A183" s="266" t="s">
        <v>303</v>
      </c>
      <c r="B183" s="87" t="s">
        <v>421</v>
      </c>
      <c r="C183" s="102"/>
      <c r="D183" s="102"/>
      <c r="E183" s="102"/>
      <c r="G183" s="102"/>
      <c r="I183" s="102"/>
      <c r="K183" s="102"/>
      <c r="L183" s="103"/>
      <c r="N183" s="27">
        <v>1</v>
      </c>
      <c r="P183" s="27">
        <v>1</v>
      </c>
      <c r="Q183" s="27">
        <v>1</v>
      </c>
      <c r="S183" s="27">
        <v>2</v>
      </c>
      <c r="T183" s="27">
        <v>1</v>
      </c>
      <c r="U183" s="27">
        <v>4</v>
      </c>
      <c r="W183" s="27">
        <v>2</v>
      </c>
      <c r="Y183" s="27">
        <v>4</v>
      </c>
      <c r="AA183" s="267">
        <v>2</v>
      </c>
      <c r="AC183" s="26" t="s">
        <v>1659</v>
      </c>
    </row>
    <row r="184" spans="1:29" x14ac:dyDescent="0.2">
      <c r="A184" s="266" t="s">
        <v>569</v>
      </c>
      <c r="B184" s="87" t="s">
        <v>634</v>
      </c>
      <c r="C184" s="102"/>
      <c r="D184" s="102"/>
      <c r="E184" s="102"/>
      <c r="G184" s="102"/>
      <c r="I184" s="102"/>
      <c r="K184" s="102"/>
      <c r="L184" s="103"/>
      <c r="N184" s="27">
        <v>1</v>
      </c>
      <c r="Q184" s="27">
        <v>2</v>
      </c>
      <c r="S184" s="27">
        <v>1</v>
      </c>
      <c r="U184" s="27">
        <v>2</v>
      </c>
      <c r="W184" s="27">
        <v>1</v>
      </c>
      <c r="Y184" s="27">
        <v>1</v>
      </c>
      <c r="AA184" s="267"/>
      <c r="AC184" s="26" t="s">
        <v>1659</v>
      </c>
    </row>
    <row r="185" spans="1:29" x14ac:dyDescent="0.2">
      <c r="A185" s="266" t="s">
        <v>256</v>
      </c>
      <c r="B185" s="87" t="s">
        <v>368</v>
      </c>
      <c r="C185" s="102"/>
      <c r="D185" s="102"/>
      <c r="E185" s="102"/>
      <c r="G185" s="102"/>
      <c r="I185" s="102"/>
      <c r="K185" s="102"/>
      <c r="L185" s="103"/>
      <c r="N185" s="27">
        <v>1</v>
      </c>
      <c r="Q185" s="27">
        <v>2</v>
      </c>
      <c r="S185" s="27">
        <v>1</v>
      </c>
      <c r="U185" s="27">
        <v>2</v>
      </c>
      <c r="W185" s="27">
        <v>2</v>
      </c>
      <c r="Y185" s="27">
        <v>2</v>
      </c>
      <c r="AA185" s="267">
        <v>2</v>
      </c>
      <c r="AC185" s="26" t="s">
        <v>1659</v>
      </c>
    </row>
    <row r="186" spans="1:29" x14ac:dyDescent="0.2">
      <c r="A186" s="266" t="s">
        <v>108</v>
      </c>
      <c r="B186" s="87" t="s">
        <v>381</v>
      </c>
      <c r="C186" s="102"/>
      <c r="D186" s="102"/>
      <c r="E186" s="102"/>
      <c r="G186" s="102"/>
      <c r="I186" s="102"/>
      <c r="K186" s="102"/>
      <c r="L186" s="103"/>
      <c r="N186" s="27">
        <v>1</v>
      </c>
      <c r="Q186" s="27">
        <v>2</v>
      </c>
      <c r="S186" s="27">
        <v>3</v>
      </c>
      <c r="U186" s="27">
        <v>2</v>
      </c>
      <c r="W186" s="27">
        <v>1</v>
      </c>
      <c r="Y186" s="27">
        <v>2</v>
      </c>
      <c r="AA186" s="267">
        <v>2</v>
      </c>
      <c r="AC186" s="26" t="s">
        <v>1659</v>
      </c>
    </row>
    <row r="187" spans="1:29" x14ac:dyDescent="0.2">
      <c r="A187" s="266" t="s">
        <v>288</v>
      </c>
      <c r="B187" s="87" t="s">
        <v>340</v>
      </c>
      <c r="C187" s="102"/>
      <c r="D187" s="102"/>
      <c r="E187" s="102"/>
      <c r="G187" s="102"/>
      <c r="I187" s="102"/>
      <c r="K187" s="102"/>
      <c r="L187" s="103"/>
      <c r="N187" s="27">
        <v>1</v>
      </c>
      <c r="Q187" s="27">
        <v>2</v>
      </c>
      <c r="S187" s="27">
        <v>4</v>
      </c>
      <c r="U187" s="27">
        <v>5</v>
      </c>
      <c r="W187" s="27">
        <v>3</v>
      </c>
      <c r="Y187" s="27">
        <v>7</v>
      </c>
      <c r="Z187" s="27">
        <v>1</v>
      </c>
      <c r="AA187" s="267">
        <v>2</v>
      </c>
      <c r="AC187" s="26" t="s">
        <v>1659</v>
      </c>
    </row>
    <row r="188" spans="1:29" x14ac:dyDescent="0.2">
      <c r="A188" s="266" t="s">
        <v>1320</v>
      </c>
      <c r="B188" s="87" t="s">
        <v>1403</v>
      </c>
      <c r="C188" s="102"/>
      <c r="D188" s="102"/>
      <c r="E188" s="102"/>
      <c r="G188" s="102"/>
      <c r="I188" s="102"/>
      <c r="K188" s="102"/>
      <c r="L188" s="103"/>
      <c r="U188" s="27">
        <v>1</v>
      </c>
      <c r="AA188" s="267"/>
      <c r="AC188" s="26" t="s">
        <v>1663</v>
      </c>
    </row>
    <row r="189" spans="1:29" x14ac:dyDescent="0.2">
      <c r="A189" s="266" t="s">
        <v>308</v>
      </c>
      <c r="B189" s="87" t="s">
        <v>506</v>
      </c>
      <c r="C189" s="102"/>
      <c r="D189" s="102"/>
      <c r="E189" s="102"/>
      <c r="G189" s="102"/>
      <c r="I189" s="102"/>
      <c r="K189" s="102"/>
      <c r="L189" s="103"/>
      <c r="N189" s="27">
        <v>1</v>
      </c>
      <c r="Q189" s="27">
        <v>2</v>
      </c>
      <c r="S189" s="27">
        <v>4</v>
      </c>
      <c r="U189" s="27">
        <v>5</v>
      </c>
      <c r="W189" s="27">
        <v>5</v>
      </c>
      <c r="Y189" s="27">
        <v>4</v>
      </c>
      <c r="AA189" s="267"/>
      <c r="AC189" s="26" t="s">
        <v>1659</v>
      </c>
    </row>
    <row r="190" spans="1:29" x14ac:dyDescent="0.2">
      <c r="A190" s="266" t="s">
        <v>409</v>
      </c>
      <c r="B190" s="87" t="s">
        <v>423</v>
      </c>
      <c r="C190" s="102"/>
      <c r="D190" s="102"/>
      <c r="E190" s="102"/>
      <c r="G190" s="102"/>
      <c r="I190" s="102"/>
      <c r="K190" s="102"/>
      <c r="L190" s="103"/>
      <c r="N190" s="27">
        <v>1</v>
      </c>
      <c r="Q190" s="27">
        <v>3</v>
      </c>
      <c r="S190" s="27">
        <v>1</v>
      </c>
      <c r="U190" s="27">
        <v>2</v>
      </c>
      <c r="W190" s="27">
        <v>2</v>
      </c>
      <c r="Y190" s="27">
        <v>3</v>
      </c>
      <c r="AA190" s="267">
        <v>1</v>
      </c>
      <c r="AC190" s="26" t="s">
        <v>1659</v>
      </c>
    </row>
    <row r="191" spans="1:29" x14ac:dyDescent="0.2">
      <c r="A191" s="266" t="s">
        <v>199</v>
      </c>
      <c r="B191" s="87" t="s">
        <v>359</v>
      </c>
      <c r="C191" s="102"/>
      <c r="D191" s="102"/>
      <c r="E191" s="102"/>
      <c r="G191" s="102"/>
      <c r="I191" s="102"/>
      <c r="K191" s="102"/>
      <c r="L191" s="103"/>
      <c r="N191" s="27">
        <v>1</v>
      </c>
      <c r="Q191" s="27">
        <v>4</v>
      </c>
      <c r="S191" s="27">
        <v>3</v>
      </c>
      <c r="U191" s="27">
        <v>3</v>
      </c>
      <c r="W191" s="27">
        <v>3</v>
      </c>
      <c r="Y191" s="27">
        <v>4</v>
      </c>
      <c r="AA191" s="267">
        <v>1</v>
      </c>
      <c r="AC191" s="26" t="s">
        <v>1659</v>
      </c>
    </row>
    <row r="192" spans="1:29" x14ac:dyDescent="0.2">
      <c r="A192" s="266" t="s">
        <v>188</v>
      </c>
      <c r="B192" s="87" t="s">
        <v>374</v>
      </c>
      <c r="C192" s="102"/>
      <c r="D192" s="102"/>
      <c r="E192" s="102"/>
      <c r="G192" s="102"/>
      <c r="I192" s="102"/>
      <c r="K192" s="102"/>
      <c r="L192" s="103"/>
      <c r="N192" s="27">
        <v>2</v>
      </c>
      <c r="Q192" s="27">
        <v>3</v>
      </c>
      <c r="S192" s="27">
        <v>3</v>
      </c>
      <c r="T192" s="27">
        <v>1</v>
      </c>
      <c r="U192" s="27">
        <v>5</v>
      </c>
      <c r="W192" s="27">
        <v>3</v>
      </c>
      <c r="Y192" s="27">
        <v>1</v>
      </c>
      <c r="AA192" s="267">
        <v>1</v>
      </c>
      <c r="AC192" s="26" t="s">
        <v>1659</v>
      </c>
    </row>
    <row r="193" spans="1:29" x14ac:dyDescent="0.2">
      <c r="A193" s="266" t="s">
        <v>586</v>
      </c>
      <c r="B193" s="87" t="s">
        <v>618</v>
      </c>
      <c r="C193" s="102"/>
      <c r="D193" s="102"/>
      <c r="E193" s="102"/>
      <c r="G193" s="102"/>
      <c r="I193" s="102"/>
      <c r="K193" s="102"/>
      <c r="L193" s="103"/>
      <c r="N193" s="27">
        <v>2</v>
      </c>
      <c r="Q193" s="27">
        <v>3</v>
      </c>
      <c r="S193" s="27">
        <v>4</v>
      </c>
      <c r="U193" s="27">
        <v>4</v>
      </c>
      <c r="W193" s="27">
        <v>1</v>
      </c>
      <c r="Y193" s="27">
        <v>1</v>
      </c>
      <c r="AA193" s="267">
        <v>1</v>
      </c>
      <c r="AC193" s="26" t="s">
        <v>1662</v>
      </c>
    </row>
    <row r="194" spans="1:29" x14ac:dyDescent="0.2">
      <c r="A194" s="266" t="s">
        <v>467</v>
      </c>
      <c r="B194" s="87" t="s">
        <v>454</v>
      </c>
      <c r="C194" s="102"/>
      <c r="D194" s="102"/>
      <c r="E194" s="102"/>
      <c r="G194" s="102"/>
      <c r="I194" s="102"/>
      <c r="K194" s="102"/>
      <c r="L194" s="103"/>
      <c r="N194" s="27">
        <v>2</v>
      </c>
      <c r="Q194" s="27">
        <v>5</v>
      </c>
      <c r="S194" s="27">
        <v>8</v>
      </c>
      <c r="U194" s="27">
        <v>7</v>
      </c>
      <c r="W194" s="27">
        <v>7</v>
      </c>
      <c r="Y194" s="27">
        <v>2</v>
      </c>
      <c r="AA194" s="267">
        <v>7</v>
      </c>
      <c r="AC194" s="26" t="s">
        <v>1662</v>
      </c>
    </row>
    <row r="195" spans="1:29" x14ac:dyDescent="0.2">
      <c r="A195" s="266" t="s">
        <v>489</v>
      </c>
      <c r="B195" s="87" t="s">
        <v>531</v>
      </c>
      <c r="C195" s="102"/>
      <c r="D195" s="102"/>
      <c r="E195" s="102"/>
      <c r="G195" s="102"/>
      <c r="I195" s="102"/>
      <c r="K195" s="102"/>
      <c r="L195" s="103"/>
      <c r="N195" s="27">
        <v>3</v>
      </c>
      <c r="Q195" s="27">
        <v>7</v>
      </c>
      <c r="S195" s="27">
        <v>5</v>
      </c>
      <c r="U195" s="27">
        <v>5</v>
      </c>
      <c r="W195" s="27">
        <v>8</v>
      </c>
      <c r="Y195" s="27">
        <v>3</v>
      </c>
      <c r="AA195" s="267">
        <v>2</v>
      </c>
      <c r="AC195" s="26" t="s">
        <v>1659</v>
      </c>
    </row>
    <row r="196" spans="1:29" x14ac:dyDescent="0.2">
      <c r="A196" s="266" t="s">
        <v>218</v>
      </c>
      <c r="B196" s="87" t="s">
        <v>445</v>
      </c>
      <c r="C196" s="27"/>
      <c r="D196" s="27"/>
      <c r="E196" s="27"/>
      <c r="G196" s="27"/>
      <c r="I196" s="27"/>
      <c r="K196" s="27"/>
      <c r="L196" s="27"/>
      <c r="N196" s="27">
        <v>3</v>
      </c>
      <c r="O196" s="27"/>
      <c r="Q196" s="27">
        <v>7</v>
      </c>
      <c r="S196" s="27">
        <v>11</v>
      </c>
      <c r="U196" s="27">
        <v>7</v>
      </c>
      <c r="W196" s="27">
        <v>5</v>
      </c>
      <c r="Y196" s="27">
        <v>5</v>
      </c>
      <c r="AA196" s="267">
        <v>3</v>
      </c>
    </row>
    <row r="197" spans="1:29" x14ac:dyDescent="0.2">
      <c r="A197" s="266" t="s">
        <v>160</v>
      </c>
      <c r="B197" s="26" t="s">
        <v>1406</v>
      </c>
      <c r="C197" s="102"/>
      <c r="D197" s="102"/>
      <c r="E197" s="102"/>
      <c r="G197" s="102"/>
      <c r="I197" s="102"/>
      <c r="K197" s="102"/>
      <c r="L197" s="103"/>
      <c r="N197" s="27">
        <v>3</v>
      </c>
      <c r="Q197" s="27">
        <v>8</v>
      </c>
      <c r="S197" s="27">
        <v>9</v>
      </c>
      <c r="T197" s="27">
        <v>1</v>
      </c>
      <c r="U197" s="27">
        <v>8</v>
      </c>
      <c r="W197" s="27">
        <v>7</v>
      </c>
      <c r="Y197" s="27">
        <v>8</v>
      </c>
      <c r="Z197" s="27">
        <v>1</v>
      </c>
      <c r="AA197" s="267">
        <v>6</v>
      </c>
      <c r="AC197" s="26" t="s">
        <v>1659</v>
      </c>
    </row>
    <row r="198" spans="1:29" x14ac:dyDescent="0.2">
      <c r="A198" s="266" t="s">
        <v>156</v>
      </c>
      <c r="B198" s="87" t="s">
        <v>420</v>
      </c>
      <c r="C198" s="102"/>
      <c r="D198" s="102"/>
      <c r="E198" s="102"/>
      <c r="G198" s="102"/>
      <c r="I198" s="102"/>
      <c r="K198" s="102"/>
      <c r="L198" s="103"/>
      <c r="N198" s="27">
        <v>4</v>
      </c>
      <c r="Q198" s="27">
        <v>1</v>
      </c>
      <c r="S198" s="27">
        <v>1</v>
      </c>
      <c r="U198" s="27">
        <v>3</v>
      </c>
      <c r="W198" s="27">
        <v>2</v>
      </c>
      <c r="Y198" s="27">
        <v>1</v>
      </c>
      <c r="AA198" s="267">
        <v>1</v>
      </c>
      <c r="AC198" s="26" t="s">
        <v>1659</v>
      </c>
    </row>
    <row r="199" spans="1:29" x14ac:dyDescent="0.2">
      <c r="A199" s="266" t="s">
        <v>220</v>
      </c>
      <c r="B199" s="87" t="s">
        <v>428</v>
      </c>
      <c r="C199" s="102"/>
      <c r="D199" s="102"/>
      <c r="E199" s="102"/>
      <c r="G199" s="102"/>
      <c r="I199" s="102"/>
      <c r="K199" s="102"/>
      <c r="L199" s="103"/>
      <c r="N199" s="27">
        <v>4</v>
      </c>
      <c r="Q199" s="27">
        <v>2</v>
      </c>
      <c r="S199" s="27">
        <v>6</v>
      </c>
      <c r="U199" s="27">
        <v>1</v>
      </c>
      <c r="W199" s="27">
        <v>2</v>
      </c>
      <c r="Y199" s="27">
        <v>4</v>
      </c>
      <c r="AA199" s="267"/>
      <c r="AC199" s="26" t="s">
        <v>1659</v>
      </c>
    </row>
    <row r="200" spans="1:29" x14ac:dyDescent="0.2">
      <c r="A200" s="266" t="s">
        <v>269</v>
      </c>
      <c r="B200" s="87" t="s">
        <v>452</v>
      </c>
      <c r="C200" s="102"/>
      <c r="D200" s="102"/>
      <c r="E200" s="102"/>
      <c r="G200" s="102"/>
      <c r="I200" s="102"/>
      <c r="K200" s="102"/>
      <c r="L200" s="103"/>
      <c r="N200" s="27">
        <v>4</v>
      </c>
      <c r="P200" s="27">
        <v>2</v>
      </c>
      <c r="Q200" s="27">
        <v>3</v>
      </c>
      <c r="S200" s="27">
        <v>8</v>
      </c>
      <c r="T200" s="27">
        <v>2</v>
      </c>
      <c r="U200" s="27">
        <v>7</v>
      </c>
      <c r="V200" s="27">
        <v>2</v>
      </c>
      <c r="W200" s="27">
        <v>5</v>
      </c>
      <c r="Y200" s="27">
        <v>2</v>
      </c>
      <c r="Z200" s="27">
        <v>3</v>
      </c>
      <c r="AA200" s="267">
        <v>5</v>
      </c>
      <c r="AC200" s="26" t="s">
        <v>1659</v>
      </c>
    </row>
    <row r="201" spans="1:29" x14ac:dyDescent="0.2">
      <c r="A201" s="266" t="s">
        <v>588</v>
      </c>
      <c r="B201" s="87" t="s">
        <v>680</v>
      </c>
      <c r="C201" s="102"/>
      <c r="D201" s="102"/>
      <c r="E201" s="102"/>
      <c r="G201" s="102"/>
      <c r="I201" s="102"/>
      <c r="K201" s="102"/>
      <c r="L201" s="103"/>
      <c r="N201" s="27">
        <v>4</v>
      </c>
      <c r="Q201" s="27">
        <v>5</v>
      </c>
      <c r="S201" s="27">
        <v>2</v>
      </c>
      <c r="U201" s="27">
        <v>2</v>
      </c>
      <c r="W201" s="27">
        <v>3</v>
      </c>
      <c r="Y201" s="27">
        <v>1</v>
      </c>
      <c r="AA201" s="267">
        <v>1</v>
      </c>
      <c r="AC201" s="26" t="s">
        <v>1659</v>
      </c>
    </row>
    <row r="202" spans="1:29" x14ac:dyDescent="0.2">
      <c r="A202" s="266" t="s">
        <v>487</v>
      </c>
      <c r="B202" s="87" t="s">
        <v>529</v>
      </c>
      <c r="C202" s="102"/>
      <c r="D202" s="102"/>
      <c r="E202" s="102"/>
      <c r="G202" s="102"/>
      <c r="I202" s="102"/>
      <c r="K202" s="102"/>
      <c r="L202" s="103"/>
      <c r="N202" s="27">
        <v>5</v>
      </c>
      <c r="Q202" s="27">
        <v>3</v>
      </c>
      <c r="S202" s="27">
        <v>3</v>
      </c>
      <c r="U202" s="27">
        <v>2</v>
      </c>
      <c r="W202" s="27">
        <v>4</v>
      </c>
      <c r="Y202" s="27">
        <v>7</v>
      </c>
      <c r="AA202" s="267">
        <v>1</v>
      </c>
      <c r="AC202" s="26" t="s">
        <v>1659</v>
      </c>
    </row>
    <row r="203" spans="1:29" x14ac:dyDescent="0.2">
      <c r="A203" s="266" t="s">
        <v>186</v>
      </c>
      <c r="B203" s="87" t="s">
        <v>376</v>
      </c>
      <c r="C203" s="102"/>
      <c r="D203" s="102"/>
      <c r="E203" s="102"/>
      <c r="G203" s="102"/>
      <c r="I203" s="102"/>
      <c r="K203" s="102"/>
      <c r="L203" s="103"/>
      <c r="N203" s="27">
        <v>5</v>
      </c>
      <c r="Q203" s="27">
        <v>3</v>
      </c>
      <c r="S203" s="27">
        <v>12</v>
      </c>
      <c r="U203" s="27">
        <v>9</v>
      </c>
      <c r="W203" s="27">
        <v>7</v>
      </c>
      <c r="Y203" s="27">
        <v>12</v>
      </c>
      <c r="Z203" s="27">
        <v>1</v>
      </c>
      <c r="AA203" s="267">
        <v>5</v>
      </c>
      <c r="AC203" s="26" t="s">
        <v>1659</v>
      </c>
    </row>
    <row r="204" spans="1:29" x14ac:dyDescent="0.2">
      <c r="A204" s="266" t="s">
        <v>1145</v>
      </c>
      <c r="B204" s="87" t="s">
        <v>422</v>
      </c>
      <c r="C204" s="102"/>
      <c r="D204" s="102"/>
      <c r="E204" s="102"/>
      <c r="G204" s="102"/>
      <c r="I204" s="102"/>
      <c r="K204" s="102"/>
      <c r="L204" s="103"/>
      <c r="N204" s="27">
        <v>5</v>
      </c>
      <c r="Q204" s="27">
        <v>4</v>
      </c>
      <c r="S204" s="27">
        <v>3</v>
      </c>
      <c r="U204" s="27">
        <v>3</v>
      </c>
      <c r="W204" s="27">
        <v>2</v>
      </c>
      <c r="Y204" s="27">
        <v>1</v>
      </c>
      <c r="AA204" s="267"/>
      <c r="AC204" s="26" t="s">
        <v>1659</v>
      </c>
    </row>
    <row r="205" spans="1:29" x14ac:dyDescent="0.2">
      <c r="A205" s="266" t="s">
        <v>579</v>
      </c>
      <c r="B205" s="87" t="s">
        <v>675</v>
      </c>
      <c r="C205" s="102"/>
      <c r="D205" s="102"/>
      <c r="E205" s="102"/>
      <c r="G205" s="102"/>
      <c r="I205" s="102"/>
      <c r="K205" s="102"/>
      <c r="L205" s="103"/>
      <c r="N205" s="27">
        <v>6</v>
      </c>
      <c r="Q205" s="27">
        <v>5</v>
      </c>
      <c r="S205" s="27">
        <v>3</v>
      </c>
      <c r="U205" s="27">
        <v>2</v>
      </c>
      <c r="W205" s="27">
        <v>2</v>
      </c>
      <c r="Y205" s="27">
        <v>2</v>
      </c>
      <c r="AA205" s="267"/>
      <c r="AC205" s="26" t="s">
        <v>1659</v>
      </c>
    </row>
    <row r="206" spans="1:29" x14ac:dyDescent="0.2">
      <c r="A206" s="266" t="s">
        <v>486</v>
      </c>
      <c r="B206" s="87" t="s">
        <v>525</v>
      </c>
      <c r="C206" s="102"/>
      <c r="D206" s="102"/>
      <c r="E206" s="102"/>
      <c r="G206" s="102"/>
      <c r="I206" s="102"/>
      <c r="K206" s="102"/>
      <c r="L206" s="103"/>
      <c r="N206" s="27">
        <v>6</v>
      </c>
      <c r="Q206" s="27">
        <v>15</v>
      </c>
      <c r="S206" s="27">
        <v>9</v>
      </c>
      <c r="U206" s="27">
        <v>11</v>
      </c>
      <c r="W206" s="27">
        <v>14</v>
      </c>
      <c r="Y206" s="27">
        <v>19</v>
      </c>
      <c r="AA206" s="267">
        <v>11</v>
      </c>
      <c r="AC206" s="26" t="s">
        <v>1659</v>
      </c>
    </row>
    <row r="207" spans="1:29" x14ac:dyDescent="0.2">
      <c r="A207" s="266" t="s">
        <v>477</v>
      </c>
      <c r="B207" s="87" t="s">
        <v>533</v>
      </c>
      <c r="C207" s="102"/>
      <c r="D207" s="102"/>
      <c r="E207" s="102"/>
      <c r="G207" s="102"/>
      <c r="I207" s="102"/>
      <c r="K207" s="102"/>
      <c r="L207" s="103"/>
      <c r="N207" s="27">
        <v>11</v>
      </c>
      <c r="Q207" s="27">
        <v>13</v>
      </c>
      <c r="S207" s="27">
        <v>6</v>
      </c>
      <c r="U207" s="27">
        <v>10</v>
      </c>
      <c r="W207" s="27">
        <v>6</v>
      </c>
      <c r="Y207" s="27">
        <v>7</v>
      </c>
      <c r="AA207" s="267">
        <v>6</v>
      </c>
      <c r="AC207" s="26" t="s">
        <v>1659</v>
      </c>
    </row>
    <row r="208" spans="1:29" x14ac:dyDescent="0.2">
      <c r="A208" s="266" t="s">
        <v>262</v>
      </c>
      <c r="B208" s="87" t="s">
        <v>389</v>
      </c>
      <c r="C208" s="102"/>
      <c r="D208" s="102"/>
      <c r="E208" s="102"/>
      <c r="G208" s="102"/>
      <c r="I208" s="102"/>
      <c r="J208" s="27">
        <v>1</v>
      </c>
      <c r="K208" s="102"/>
      <c r="L208" s="103"/>
      <c r="Q208" s="27">
        <v>1</v>
      </c>
      <c r="S208" s="27">
        <v>5</v>
      </c>
      <c r="U208" s="27">
        <v>5</v>
      </c>
      <c r="W208" s="27">
        <v>3</v>
      </c>
      <c r="Y208" s="27">
        <v>1</v>
      </c>
      <c r="AA208" s="267">
        <v>7</v>
      </c>
    </row>
    <row r="209" spans="1:29" x14ac:dyDescent="0.2">
      <c r="A209" s="266" t="s">
        <v>295</v>
      </c>
      <c r="B209" s="87" t="s">
        <v>352</v>
      </c>
      <c r="C209" s="102"/>
      <c r="D209" s="102"/>
      <c r="E209" s="102"/>
      <c r="G209" s="102"/>
      <c r="I209" s="102"/>
      <c r="J209" s="27">
        <v>1</v>
      </c>
      <c r="K209" s="102"/>
      <c r="L209" s="103"/>
      <c r="Q209" s="27">
        <v>6</v>
      </c>
      <c r="S209" s="27">
        <v>4</v>
      </c>
      <c r="U209" s="27">
        <v>8</v>
      </c>
      <c r="W209" s="27">
        <v>3</v>
      </c>
      <c r="Y209" s="27">
        <v>8</v>
      </c>
      <c r="AA209" s="267">
        <v>7</v>
      </c>
      <c r="AC209" s="26" t="s">
        <v>1659</v>
      </c>
    </row>
    <row r="210" spans="1:29" x14ac:dyDescent="0.2">
      <c r="A210" s="266" t="s">
        <v>258</v>
      </c>
      <c r="B210" s="87" t="s">
        <v>461</v>
      </c>
      <c r="C210" s="102"/>
      <c r="D210" s="102"/>
      <c r="E210" s="102"/>
      <c r="G210" s="102"/>
      <c r="I210" s="102"/>
      <c r="J210" s="27">
        <v>2</v>
      </c>
      <c r="K210" s="102"/>
      <c r="L210" s="103"/>
      <c r="Q210" s="27">
        <v>2</v>
      </c>
      <c r="S210" s="27">
        <v>3</v>
      </c>
      <c r="U210" s="27">
        <v>2</v>
      </c>
      <c r="W210" s="27">
        <v>2</v>
      </c>
      <c r="Y210" s="27">
        <v>3</v>
      </c>
      <c r="AA210" s="267">
        <v>1</v>
      </c>
      <c r="AC210" s="26" t="s">
        <v>1659</v>
      </c>
    </row>
    <row r="211" spans="1:29" x14ac:dyDescent="0.2">
      <c r="A211" s="266" t="s">
        <v>164</v>
      </c>
      <c r="B211" s="87" t="s">
        <v>457</v>
      </c>
      <c r="C211" s="102"/>
      <c r="D211" s="102"/>
      <c r="E211" s="102"/>
      <c r="G211" s="102"/>
      <c r="H211" s="27">
        <v>1</v>
      </c>
      <c r="I211" s="102"/>
      <c r="K211" s="102"/>
      <c r="L211" s="103"/>
      <c r="Q211" s="27">
        <v>4</v>
      </c>
      <c r="S211" s="27">
        <v>5</v>
      </c>
      <c r="T211" s="27">
        <v>2</v>
      </c>
      <c r="U211" s="27">
        <v>6</v>
      </c>
      <c r="W211" s="27">
        <v>2</v>
      </c>
      <c r="X211" s="27">
        <v>1</v>
      </c>
      <c r="Y211" s="27">
        <v>2</v>
      </c>
      <c r="Z211" s="27">
        <v>1</v>
      </c>
      <c r="AA211" s="267">
        <v>4</v>
      </c>
      <c r="AC211" s="26" t="s">
        <v>1659</v>
      </c>
    </row>
    <row r="212" spans="1:29" x14ac:dyDescent="0.2">
      <c r="A212" s="266" t="s">
        <v>818</v>
      </c>
      <c r="B212" s="87" t="s">
        <v>846</v>
      </c>
      <c r="Q212" s="27">
        <v>1</v>
      </c>
      <c r="S212" s="27">
        <v>2</v>
      </c>
      <c r="U212" s="27">
        <v>1</v>
      </c>
      <c r="W212" s="27">
        <v>1</v>
      </c>
      <c r="Y212" s="27">
        <v>1</v>
      </c>
      <c r="AA212" s="267">
        <v>1</v>
      </c>
      <c r="AC212" s="26" t="s">
        <v>1662</v>
      </c>
    </row>
    <row r="213" spans="1:29" x14ac:dyDescent="0.2">
      <c r="A213" s="266" t="s">
        <v>187</v>
      </c>
      <c r="B213" s="87" t="s">
        <v>375</v>
      </c>
      <c r="Q213" s="27">
        <v>1</v>
      </c>
      <c r="S213" s="27">
        <v>3</v>
      </c>
      <c r="U213" s="27">
        <v>3</v>
      </c>
      <c r="W213" s="27">
        <v>1</v>
      </c>
      <c r="Y213" s="27">
        <v>1</v>
      </c>
      <c r="AA213" s="267"/>
      <c r="AC213" s="26" t="s">
        <v>1659</v>
      </c>
    </row>
    <row r="214" spans="1:29" x14ac:dyDescent="0.2">
      <c r="A214" s="266" t="s">
        <v>261</v>
      </c>
      <c r="B214" s="87" t="s">
        <v>660</v>
      </c>
      <c r="C214" s="102"/>
      <c r="D214" s="102"/>
      <c r="E214" s="102"/>
      <c r="G214" s="102"/>
      <c r="I214" s="102"/>
      <c r="K214" s="102"/>
      <c r="L214" s="103"/>
      <c r="Q214" s="27">
        <v>2</v>
      </c>
      <c r="S214" s="27">
        <v>1</v>
      </c>
      <c r="U214" s="27">
        <v>1</v>
      </c>
      <c r="W214" s="27">
        <v>1</v>
      </c>
      <c r="Y214" s="27">
        <v>1</v>
      </c>
      <c r="AA214" s="267"/>
      <c r="AC214" s="26" t="s">
        <v>1659</v>
      </c>
    </row>
    <row r="215" spans="1:29" x14ac:dyDescent="0.2">
      <c r="A215" s="266" t="s">
        <v>252</v>
      </c>
      <c r="B215" s="87" t="s">
        <v>528</v>
      </c>
      <c r="Q215" s="27">
        <v>2</v>
      </c>
      <c r="S215" s="27">
        <v>2</v>
      </c>
      <c r="U215" s="27">
        <v>3</v>
      </c>
      <c r="W215" s="27">
        <v>3</v>
      </c>
      <c r="Y215" s="27">
        <v>2</v>
      </c>
      <c r="AA215" s="267">
        <v>3</v>
      </c>
      <c r="AC215" s="26" t="s">
        <v>1659</v>
      </c>
    </row>
    <row r="216" spans="1:29" x14ac:dyDescent="0.2">
      <c r="A216" s="266" t="s">
        <v>189</v>
      </c>
      <c r="B216" s="87" t="s">
        <v>373</v>
      </c>
      <c r="Q216" s="27">
        <v>2</v>
      </c>
      <c r="S216" s="27">
        <v>3</v>
      </c>
      <c r="U216" s="27">
        <v>1</v>
      </c>
      <c r="W216" s="27">
        <v>2</v>
      </c>
      <c r="Y216" s="27">
        <v>1</v>
      </c>
      <c r="AA216" s="267">
        <v>1</v>
      </c>
      <c r="AC216" s="26" t="s">
        <v>1659</v>
      </c>
    </row>
    <row r="217" spans="1:29" x14ac:dyDescent="0.2">
      <c r="A217" s="266" t="s">
        <v>1063</v>
      </c>
      <c r="B217" s="87" t="s">
        <v>1073</v>
      </c>
      <c r="Q217" s="27">
        <v>2</v>
      </c>
      <c r="S217" s="27">
        <v>3</v>
      </c>
      <c r="U217" s="27">
        <v>4</v>
      </c>
      <c r="W217" s="27">
        <v>2</v>
      </c>
      <c r="Y217" s="27">
        <v>1</v>
      </c>
      <c r="AA217" s="267">
        <v>1</v>
      </c>
      <c r="AC217" s="26" t="s">
        <v>1659</v>
      </c>
    </row>
    <row r="218" spans="1:29" x14ac:dyDescent="0.2">
      <c r="A218" s="266" t="s">
        <v>123</v>
      </c>
      <c r="B218" s="87" t="s">
        <v>347</v>
      </c>
      <c r="Q218" s="27">
        <v>3</v>
      </c>
      <c r="S218" s="27">
        <v>2</v>
      </c>
      <c r="U218" s="27">
        <v>2</v>
      </c>
      <c r="W218" s="27">
        <v>3</v>
      </c>
      <c r="Y218" s="27">
        <v>2</v>
      </c>
      <c r="AA218" s="267">
        <v>1</v>
      </c>
      <c r="AC218" s="26" t="s">
        <v>1659</v>
      </c>
    </row>
    <row r="219" spans="1:29" x14ac:dyDescent="0.2">
      <c r="A219" s="266" t="s">
        <v>177</v>
      </c>
      <c r="B219" s="87" t="s">
        <v>1398</v>
      </c>
      <c r="Q219" s="27">
        <v>3</v>
      </c>
      <c r="S219" s="27">
        <v>2</v>
      </c>
      <c r="U219" s="27">
        <v>3</v>
      </c>
      <c r="W219" s="27">
        <v>2</v>
      </c>
      <c r="Y219" s="27">
        <v>3</v>
      </c>
      <c r="AA219" s="267">
        <v>1</v>
      </c>
      <c r="AC219" s="26" t="s">
        <v>1659</v>
      </c>
    </row>
    <row r="220" spans="1:29" x14ac:dyDescent="0.2">
      <c r="A220" s="266" t="s">
        <v>206</v>
      </c>
      <c r="B220" s="87" t="s">
        <v>502</v>
      </c>
      <c r="C220" s="102"/>
      <c r="D220" s="102"/>
      <c r="E220" s="102"/>
      <c r="G220" s="102"/>
      <c r="I220" s="102"/>
      <c r="K220" s="102"/>
      <c r="L220" s="103"/>
      <c r="Q220" s="27">
        <v>3</v>
      </c>
      <c r="S220" s="27">
        <v>2</v>
      </c>
      <c r="U220" s="27">
        <v>3</v>
      </c>
      <c r="W220" s="27">
        <v>2</v>
      </c>
      <c r="Y220" s="27">
        <v>3</v>
      </c>
      <c r="AA220" s="267">
        <v>1</v>
      </c>
      <c r="AC220" s="26" t="s">
        <v>1659</v>
      </c>
    </row>
    <row r="221" spans="1:29" x14ac:dyDescent="0.2">
      <c r="A221" s="266" t="s">
        <v>161</v>
      </c>
      <c r="B221" s="87" t="s">
        <v>365</v>
      </c>
      <c r="Q221" s="27">
        <v>5</v>
      </c>
      <c r="S221" s="27">
        <v>3</v>
      </c>
      <c r="U221" s="27">
        <v>3</v>
      </c>
      <c r="W221" s="27">
        <v>3</v>
      </c>
      <c r="Y221" s="27">
        <v>2</v>
      </c>
      <c r="Z221" s="27">
        <v>1</v>
      </c>
      <c r="AA221" s="267">
        <v>3</v>
      </c>
      <c r="AC221" s="26" t="s">
        <v>1659</v>
      </c>
    </row>
    <row r="222" spans="1:29" x14ac:dyDescent="0.2">
      <c r="A222" s="266" t="s">
        <v>825</v>
      </c>
      <c r="B222" s="87" t="s">
        <v>907</v>
      </c>
      <c r="Q222" s="27">
        <v>9</v>
      </c>
      <c r="S222" s="27">
        <v>1</v>
      </c>
      <c r="U222" s="27">
        <v>9</v>
      </c>
      <c r="W222" s="27">
        <v>10</v>
      </c>
      <c r="Y222" s="27">
        <v>11</v>
      </c>
      <c r="AA222" s="267">
        <v>8</v>
      </c>
      <c r="AC222" s="26" t="s">
        <v>1659</v>
      </c>
    </row>
    <row r="223" spans="1:29" x14ac:dyDescent="0.2">
      <c r="A223" s="266" t="s">
        <v>158</v>
      </c>
      <c r="B223" s="87" t="s">
        <v>370</v>
      </c>
      <c r="C223" s="102"/>
      <c r="D223" s="102"/>
      <c r="E223" s="102"/>
      <c r="G223" s="102"/>
      <c r="H223" s="27">
        <v>1</v>
      </c>
      <c r="I223" s="102"/>
      <c r="K223" s="102"/>
      <c r="L223" s="103"/>
      <c r="N223" s="27">
        <v>1</v>
      </c>
      <c r="S223" s="27">
        <v>3</v>
      </c>
      <c r="U223" s="27">
        <v>1</v>
      </c>
      <c r="W223" s="27">
        <v>1</v>
      </c>
      <c r="Y223" s="27">
        <v>2</v>
      </c>
      <c r="AA223" s="267">
        <v>4</v>
      </c>
      <c r="AC223" s="26" t="s">
        <v>1659</v>
      </c>
    </row>
    <row r="224" spans="1:29" x14ac:dyDescent="0.2">
      <c r="A224" s="266" t="s">
        <v>275</v>
      </c>
      <c r="B224" s="87" t="s">
        <v>436</v>
      </c>
      <c r="C224" s="102"/>
      <c r="D224" s="102"/>
      <c r="E224" s="102"/>
      <c r="G224" s="102"/>
      <c r="I224" s="102"/>
      <c r="K224" s="102"/>
      <c r="L224" s="103"/>
      <c r="N224" s="27">
        <v>1</v>
      </c>
      <c r="S224" s="27">
        <v>4</v>
      </c>
      <c r="U224" s="27">
        <v>1</v>
      </c>
      <c r="W224" s="27">
        <v>4</v>
      </c>
      <c r="Y224" s="27">
        <v>3</v>
      </c>
      <c r="AA224" s="267"/>
      <c r="AC224" s="26" t="s">
        <v>1659</v>
      </c>
    </row>
    <row r="225" spans="1:29" x14ac:dyDescent="0.2">
      <c r="A225" s="266" t="s">
        <v>581</v>
      </c>
      <c r="B225" s="87" t="s">
        <v>639</v>
      </c>
      <c r="C225" s="102"/>
      <c r="D225" s="102"/>
      <c r="E225" s="102"/>
      <c r="G225" s="102"/>
      <c r="I225" s="102"/>
      <c r="K225" s="102"/>
      <c r="L225" s="103"/>
      <c r="N225" s="27">
        <v>2</v>
      </c>
      <c r="S225" s="27">
        <v>1</v>
      </c>
      <c r="U225" s="27">
        <v>1</v>
      </c>
      <c r="W225" s="27">
        <v>1</v>
      </c>
      <c r="Y225" s="27">
        <v>1</v>
      </c>
      <c r="AA225" s="267"/>
      <c r="AC225" s="26" t="s">
        <v>1659</v>
      </c>
    </row>
    <row r="226" spans="1:29" x14ac:dyDescent="0.2">
      <c r="A226" s="266" t="s">
        <v>170</v>
      </c>
      <c r="B226" s="87" t="s">
        <v>435</v>
      </c>
      <c r="C226" s="102"/>
      <c r="D226" s="102"/>
      <c r="E226" s="102"/>
      <c r="G226" s="102"/>
      <c r="I226" s="102"/>
      <c r="K226" s="102"/>
      <c r="L226" s="103"/>
      <c r="N226" s="27">
        <v>6</v>
      </c>
      <c r="S226" s="27">
        <v>1</v>
      </c>
      <c r="U226" s="27">
        <v>1</v>
      </c>
      <c r="W226" s="27">
        <v>3</v>
      </c>
      <c r="Y226" s="27">
        <v>3</v>
      </c>
      <c r="AA226" s="267">
        <v>2</v>
      </c>
      <c r="AC226" s="26" t="s">
        <v>1659</v>
      </c>
    </row>
    <row r="227" spans="1:29" x14ac:dyDescent="0.2">
      <c r="A227" s="266" t="s">
        <v>192</v>
      </c>
      <c r="B227" s="87" t="s">
        <v>366</v>
      </c>
      <c r="C227" s="102"/>
      <c r="D227" s="102"/>
      <c r="E227" s="102"/>
      <c r="G227" s="102"/>
      <c r="I227" s="102"/>
      <c r="K227" s="102"/>
      <c r="L227" s="103"/>
      <c r="S227" s="27">
        <v>2</v>
      </c>
      <c r="U227" s="27">
        <v>4</v>
      </c>
      <c r="W227" s="27">
        <v>2</v>
      </c>
      <c r="Y227" s="27">
        <v>5</v>
      </c>
      <c r="AA227" s="267">
        <v>2</v>
      </c>
      <c r="AC227" s="26" t="s">
        <v>1659</v>
      </c>
    </row>
    <row r="228" spans="1:29" x14ac:dyDescent="0.2">
      <c r="A228" s="266" t="s">
        <v>130</v>
      </c>
      <c r="B228" s="87" t="s">
        <v>349</v>
      </c>
      <c r="C228" s="102"/>
      <c r="D228" s="102"/>
      <c r="E228" s="102"/>
      <c r="G228" s="102"/>
      <c r="I228" s="102"/>
      <c r="K228" s="102"/>
      <c r="L228" s="103"/>
      <c r="S228" s="27">
        <v>3</v>
      </c>
      <c r="U228" s="27">
        <v>2</v>
      </c>
      <c r="W228" s="27">
        <v>1</v>
      </c>
      <c r="Y228" s="27">
        <v>1</v>
      </c>
      <c r="AA228" s="267"/>
      <c r="AC228" s="26" t="s">
        <v>1659</v>
      </c>
    </row>
    <row r="229" spans="1:29" x14ac:dyDescent="0.2">
      <c r="A229" s="266" t="s">
        <v>219</v>
      </c>
      <c r="B229" s="87" t="s">
        <v>427</v>
      </c>
      <c r="C229" s="102"/>
      <c r="D229" s="102"/>
      <c r="E229" s="102"/>
      <c r="G229" s="102"/>
      <c r="I229" s="102"/>
      <c r="K229" s="102"/>
      <c r="L229" s="103"/>
      <c r="S229" s="27">
        <v>3</v>
      </c>
      <c r="U229" s="27">
        <v>4</v>
      </c>
      <c r="W229" s="27">
        <v>1</v>
      </c>
      <c r="Y229" s="27">
        <v>5</v>
      </c>
      <c r="AA229" s="267">
        <v>1</v>
      </c>
      <c r="AC229" s="26" t="s">
        <v>1659</v>
      </c>
    </row>
    <row r="230" spans="1:29" x14ac:dyDescent="0.2">
      <c r="A230" s="266" t="s">
        <v>293</v>
      </c>
      <c r="B230" s="87" t="s">
        <v>356</v>
      </c>
      <c r="C230" s="102"/>
      <c r="D230" s="102"/>
      <c r="E230" s="102"/>
      <c r="G230" s="102"/>
      <c r="I230" s="102"/>
      <c r="K230" s="102"/>
      <c r="L230" s="103"/>
      <c r="S230" s="27">
        <v>4</v>
      </c>
      <c r="U230" s="27">
        <v>4</v>
      </c>
      <c r="W230" s="27">
        <v>4</v>
      </c>
      <c r="Y230" s="27">
        <v>7</v>
      </c>
      <c r="AA230" s="267">
        <v>4</v>
      </c>
      <c r="AC230" s="26" t="s">
        <v>1659</v>
      </c>
    </row>
    <row r="231" spans="1:29" x14ac:dyDescent="0.2">
      <c r="A231" s="266" t="s">
        <v>257</v>
      </c>
      <c r="B231" s="87" t="s">
        <v>661</v>
      </c>
      <c r="C231" s="102"/>
      <c r="D231" s="102"/>
      <c r="E231" s="102"/>
      <c r="G231" s="102"/>
      <c r="I231" s="102"/>
      <c r="K231" s="102"/>
      <c r="L231" s="103"/>
      <c r="S231" s="27">
        <v>5</v>
      </c>
      <c r="U231" s="27">
        <v>1</v>
      </c>
      <c r="W231" s="27">
        <v>2</v>
      </c>
      <c r="Y231" s="27">
        <v>2</v>
      </c>
      <c r="AA231" s="267">
        <v>1</v>
      </c>
      <c r="AC231" s="26" t="s">
        <v>1659</v>
      </c>
    </row>
    <row r="232" spans="1:29" x14ac:dyDescent="0.2">
      <c r="A232" s="266" t="s">
        <v>601</v>
      </c>
      <c r="B232" s="87" t="s">
        <v>1407</v>
      </c>
      <c r="C232" s="102"/>
      <c r="D232" s="102"/>
      <c r="E232" s="102"/>
      <c r="G232" s="102"/>
      <c r="I232" s="102"/>
      <c r="K232" s="102"/>
      <c r="L232" s="103"/>
      <c r="N232" s="27">
        <v>1</v>
      </c>
      <c r="Q232" s="27">
        <v>2</v>
      </c>
      <c r="U232" s="27">
        <v>1</v>
      </c>
      <c r="W232" s="27">
        <v>2</v>
      </c>
      <c r="Y232" s="27">
        <v>1</v>
      </c>
      <c r="AA232" s="267"/>
      <c r="AC232" s="26" t="s">
        <v>1659</v>
      </c>
    </row>
    <row r="233" spans="1:29" x14ac:dyDescent="0.2">
      <c r="A233" s="266" t="s">
        <v>292</v>
      </c>
      <c r="B233" s="87" t="s">
        <v>342</v>
      </c>
      <c r="C233" s="102"/>
      <c r="D233" s="102"/>
      <c r="E233" s="102"/>
      <c r="G233" s="102"/>
      <c r="I233" s="102"/>
      <c r="K233" s="102"/>
      <c r="L233" s="103"/>
      <c r="N233" s="27">
        <v>1</v>
      </c>
      <c r="Q233" s="27">
        <v>2</v>
      </c>
      <c r="U233" s="27">
        <v>2</v>
      </c>
      <c r="W233" s="27">
        <v>1</v>
      </c>
      <c r="Y233" s="27">
        <v>1</v>
      </c>
      <c r="AA233" s="267"/>
      <c r="AC233" s="26" t="s">
        <v>1659</v>
      </c>
    </row>
    <row r="234" spans="1:29" x14ac:dyDescent="0.2">
      <c r="A234" s="266" t="s">
        <v>203</v>
      </c>
      <c r="B234" s="87" t="s">
        <v>391</v>
      </c>
      <c r="C234" s="102"/>
      <c r="D234" s="102"/>
      <c r="E234" s="102"/>
      <c r="G234" s="102"/>
      <c r="I234" s="102"/>
      <c r="K234" s="102"/>
      <c r="L234" s="103"/>
      <c r="N234" s="27">
        <v>1</v>
      </c>
      <c r="Q234" s="27">
        <v>2</v>
      </c>
      <c r="U234" s="27">
        <v>2</v>
      </c>
      <c r="W234" s="27">
        <v>4</v>
      </c>
      <c r="Y234" s="27">
        <v>2</v>
      </c>
      <c r="AA234" s="267"/>
      <c r="AC234" s="26" t="s">
        <v>1659</v>
      </c>
    </row>
    <row r="235" spans="1:29" x14ac:dyDescent="0.2">
      <c r="A235" s="266" t="s">
        <v>194</v>
      </c>
      <c r="B235" s="87" t="s">
        <v>703</v>
      </c>
      <c r="C235" s="102"/>
      <c r="D235" s="102"/>
      <c r="E235" s="102"/>
      <c r="G235" s="102"/>
      <c r="I235" s="102"/>
      <c r="J235" s="27">
        <v>1</v>
      </c>
      <c r="K235" s="102"/>
      <c r="L235" s="103"/>
      <c r="N235" s="27">
        <v>2</v>
      </c>
      <c r="U235" s="27">
        <v>2</v>
      </c>
      <c r="W235" s="27">
        <v>1</v>
      </c>
      <c r="Y235" s="27">
        <v>2</v>
      </c>
      <c r="AA235" s="267"/>
      <c r="AC235" s="26" t="s">
        <v>1659</v>
      </c>
    </row>
    <row r="236" spans="1:29" x14ac:dyDescent="0.2">
      <c r="A236" s="266" t="s">
        <v>465</v>
      </c>
      <c r="B236" s="87" t="s">
        <v>460</v>
      </c>
      <c r="C236" s="102"/>
      <c r="D236" s="102"/>
      <c r="E236" s="102"/>
      <c r="G236" s="102"/>
      <c r="I236" s="102"/>
      <c r="J236" s="27">
        <v>2</v>
      </c>
      <c r="K236" s="102"/>
      <c r="L236" s="103"/>
      <c r="U236" s="27">
        <v>2</v>
      </c>
      <c r="W236" s="27">
        <v>4</v>
      </c>
      <c r="Y236" s="27">
        <v>2</v>
      </c>
      <c r="AA236" s="267">
        <v>1</v>
      </c>
      <c r="AC236" s="26" t="s">
        <v>1659</v>
      </c>
    </row>
    <row r="237" spans="1:29" x14ac:dyDescent="0.2">
      <c r="A237" s="266" t="s">
        <v>301</v>
      </c>
      <c r="B237" s="87" t="s">
        <v>451</v>
      </c>
      <c r="C237" s="102"/>
      <c r="D237" s="102"/>
      <c r="E237" s="102"/>
      <c r="G237" s="102"/>
      <c r="I237" s="102"/>
      <c r="K237" s="102"/>
      <c r="L237" s="103"/>
      <c r="U237" s="27">
        <v>1</v>
      </c>
      <c r="W237" s="27">
        <v>1</v>
      </c>
      <c r="Y237" s="27">
        <v>2</v>
      </c>
      <c r="AA237" s="267">
        <v>2</v>
      </c>
      <c r="AC237" s="26" t="s">
        <v>1668</v>
      </c>
    </row>
    <row r="238" spans="1:29" x14ac:dyDescent="0.2">
      <c r="A238" s="266" t="s">
        <v>193</v>
      </c>
      <c r="B238" s="87" t="s">
        <v>364</v>
      </c>
      <c r="C238" s="102"/>
      <c r="D238" s="102"/>
      <c r="E238" s="102"/>
      <c r="G238" s="102"/>
      <c r="I238" s="102"/>
      <c r="K238" s="102"/>
      <c r="L238" s="103"/>
      <c r="U238" s="27">
        <v>1</v>
      </c>
      <c r="W238" s="27">
        <v>1</v>
      </c>
      <c r="Y238" s="27">
        <v>3</v>
      </c>
      <c r="AA238" s="267"/>
      <c r="AC238" s="26" t="s">
        <v>1659</v>
      </c>
    </row>
    <row r="239" spans="1:29" x14ac:dyDescent="0.2">
      <c r="A239" s="266" t="s">
        <v>1225</v>
      </c>
      <c r="B239" s="87" t="s">
        <v>1230</v>
      </c>
      <c r="C239" s="102"/>
      <c r="D239" s="102"/>
      <c r="E239" s="102"/>
      <c r="G239" s="102"/>
      <c r="I239" s="102"/>
      <c r="K239" s="102"/>
      <c r="L239" s="103"/>
      <c r="U239" s="27">
        <v>2</v>
      </c>
      <c r="W239" s="27">
        <v>2</v>
      </c>
      <c r="Y239" s="27">
        <v>7</v>
      </c>
      <c r="AA239" s="267">
        <v>3</v>
      </c>
      <c r="AC239" s="26" t="s">
        <v>1659</v>
      </c>
    </row>
    <row r="240" spans="1:29" x14ac:dyDescent="0.2">
      <c r="A240" s="266" t="s">
        <v>201</v>
      </c>
      <c r="B240" s="87" t="s">
        <v>358</v>
      </c>
      <c r="C240" s="102"/>
      <c r="D240" s="102"/>
      <c r="E240" s="102"/>
      <c r="G240" s="102"/>
      <c r="I240" s="102"/>
      <c r="J240" s="27">
        <v>2</v>
      </c>
      <c r="K240" s="102"/>
      <c r="L240" s="103"/>
      <c r="N240" s="27">
        <v>5</v>
      </c>
      <c r="P240" s="27">
        <v>1</v>
      </c>
      <c r="Q240" s="27">
        <v>7</v>
      </c>
      <c r="S240" s="27">
        <v>3</v>
      </c>
      <c r="W240" s="27">
        <v>1</v>
      </c>
      <c r="Y240" s="27">
        <v>3</v>
      </c>
      <c r="AA240" s="267">
        <v>1</v>
      </c>
      <c r="AC240" s="26" t="s">
        <v>1659</v>
      </c>
    </row>
    <row r="241" spans="1:29" x14ac:dyDescent="0.2">
      <c r="A241" s="266" t="s">
        <v>479</v>
      </c>
      <c r="B241" s="87" t="s">
        <v>480</v>
      </c>
      <c r="C241" s="102"/>
      <c r="D241" s="102"/>
      <c r="E241" s="102"/>
      <c r="G241" s="102"/>
      <c r="I241" s="102"/>
      <c r="K241" s="102"/>
      <c r="L241" s="103"/>
      <c r="N241" s="27">
        <v>3</v>
      </c>
      <c r="Q241" s="27">
        <v>1</v>
      </c>
      <c r="S241" s="27">
        <v>1</v>
      </c>
      <c r="W241" s="27">
        <v>1</v>
      </c>
      <c r="Y241" s="27">
        <v>3</v>
      </c>
      <c r="AA241" s="267">
        <v>1</v>
      </c>
      <c r="AC241" s="26" t="s">
        <v>1659</v>
      </c>
    </row>
    <row r="242" spans="1:29" x14ac:dyDescent="0.2">
      <c r="A242" s="266" t="s">
        <v>490</v>
      </c>
      <c r="B242" s="87" t="s">
        <v>532</v>
      </c>
      <c r="C242" s="102"/>
      <c r="D242" s="102"/>
      <c r="E242" s="102"/>
      <c r="G242" s="102"/>
      <c r="I242" s="102"/>
      <c r="K242" s="102"/>
      <c r="L242" s="103"/>
      <c r="N242" s="27">
        <v>1</v>
      </c>
      <c r="Q242" s="27">
        <v>1</v>
      </c>
      <c r="S242" s="27">
        <v>2</v>
      </c>
      <c r="W242" s="27">
        <v>1</v>
      </c>
      <c r="Y242" s="27">
        <v>1</v>
      </c>
      <c r="AA242" s="267"/>
      <c r="AC242" s="26" t="s">
        <v>1659</v>
      </c>
    </row>
    <row r="243" spans="1:29" x14ac:dyDescent="0.2">
      <c r="A243" s="266" t="s">
        <v>485</v>
      </c>
      <c r="B243" s="87" t="s">
        <v>524</v>
      </c>
      <c r="C243" s="102"/>
      <c r="D243" s="102"/>
      <c r="E243" s="102"/>
      <c r="G243" s="102"/>
      <c r="I243" s="102"/>
      <c r="K243" s="102"/>
      <c r="L243" s="103"/>
      <c r="N243" s="27">
        <v>1</v>
      </c>
      <c r="Q243" s="27">
        <v>2</v>
      </c>
      <c r="S243" s="27">
        <v>1</v>
      </c>
      <c r="W243" s="27">
        <v>1</v>
      </c>
      <c r="Y243" s="27">
        <v>2</v>
      </c>
      <c r="AA243" s="267">
        <v>1</v>
      </c>
      <c r="AC243" s="26" t="s">
        <v>1659</v>
      </c>
    </row>
    <row r="244" spans="1:29" x14ac:dyDescent="0.2">
      <c r="A244" s="266" t="s">
        <v>483</v>
      </c>
      <c r="B244" s="87" t="s">
        <v>521</v>
      </c>
      <c r="C244" s="102"/>
      <c r="D244" s="102"/>
      <c r="E244" s="102"/>
      <c r="G244" s="102"/>
      <c r="I244" s="102"/>
      <c r="K244" s="102"/>
      <c r="L244" s="103"/>
      <c r="N244" s="27">
        <v>7</v>
      </c>
      <c r="Q244" s="27">
        <v>5</v>
      </c>
      <c r="S244" s="27">
        <v>1</v>
      </c>
      <c r="W244" s="27">
        <v>4</v>
      </c>
      <c r="Y244" s="27">
        <v>4</v>
      </c>
      <c r="AA244" s="267">
        <v>3</v>
      </c>
      <c r="AC244" s="26" t="s">
        <v>1659</v>
      </c>
    </row>
    <row r="245" spans="1:29" x14ac:dyDescent="0.2">
      <c r="A245" s="266" t="s">
        <v>669</v>
      </c>
      <c r="B245" s="87" t="s">
        <v>681</v>
      </c>
      <c r="C245" s="102"/>
      <c r="D245" s="102"/>
      <c r="E245" s="102"/>
      <c r="G245" s="102"/>
      <c r="I245" s="102"/>
      <c r="K245" s="102"/>
      <c r="L245" s="103"/>
      <c r="S245" s="27">
        <v>1</v>
      </c>
      <c r="W245" s="27">
        <v>1</v>
      </c>
      <c r="Y245" s="27">
        <v>1</v>
      </c>
      <c r="AA245" s="267"/>
      <c r="AC245" s="26" t="s">
        <v>1662</v>
      </c>
    </row>
    <row r="246" spans="1:29" x14ac:dyDescent="0.2">
      <c r="A246" s="266" t="s">
        <v>500</v>
      </c>
      <c r="B246" s="87" t="s">
        <v>505</v>
      </c>
      <c r="C246" s="102"/>
      <c r="D246" s="102"/>
      <c r="E246" s="102"/>
      <c r="G246" s="102"/>
      <c r="I246" s="102"/>
      <c r="K246" s="102"/>
      <c r="L246" s="103"/>
      <c r="Q246" s="27">
        <v>1</v>
      </c>
      <c r="W246" s="27">
        <v>1</v>
      </c>
      <c r="Y246" s="27">
        <v>4</v>
      </c>
      <c r="AA246" s="267">
        <v>1</v>
      </c>
      <c r="AC246" s="26" t="s">
        <v>1659</v>
      </c>
    </row>
    <row r="247" spans="1:29" x14ac:dyDescent="0.2">
      <c r="A247" s="266" t="s">
        <v>568</v>
      </c>
      <c r="B247" s="87" t="s">
        <v>622</v>
      </c>
      <c r="C247" s="102"/>
      <c r="D247" s="102"/>
      <c r="E247" s="102"/>
      <c r="G247" s="102"/>
      <c r="I247" s="102"/>
      <c r="K247" s="102"/>
      <c r="L247" s="103"/>
      <c r="N247" s="27">
        <v>2</v>
      </c>
      <c r="W247" s="27">
        <v>1</v>
      </c>
      <c r="Y247" s="27">
        <v>1</v>
      </c>
      <c r="AA247" s="267"/>
      <c r="AC247" s="26" t="s">
        <v>1659</v>
      </c>
    </row>
    <row r="248" spans="1:29" x14ac:dyDescent="0.2">
      <c r="A248" s="266" t="s">
        <v>1442</v>
      </c>
      <c r="B248" s="87" t="s">
        <v>424</v>
      </c>
      <c r="C248" s="102"/>
      <c r="D248" s="102"/>
      <c r="E248" s="102"/>
      <c r="G248" s="102"/>
      <c r="I248" s="102"/>
      <c r="K248" s="102"/>
      <c r="L248" s="103"/>
      <c r="W248" s="27">
        <v>1</v>
      </c>
      <c r="Y248" s="27">
        <v>1</v>
      </c>
      <c r="AA248" s="267">
        <v>1</v>
      </c>
      <c r="AC248" s="26" t="s">
        <v>1659</v>
      </c>
    </row>
    <row r="249" spans="1:29" x14ac:dyDescent="0.2">
      <c r="A249" s="266" t="s">
        <v>795</v>
      </c>
      <c r="B249" s="87" t="s">
        <v>800</v>
      </c>
      <c r="C249" s="102"/>
      <c r="D249" s="102"/>
      <c r="E249" s="102"/>
      <c r="G249" s="102"/>
      <c r="I249" s="102"/>
      <c r="K249" s="102"/>
      <c r="L249" s="103"/>
      <c r="W249" s="27">
        <v>1</v>
      </c>
      <c r="Y249" s="27">
        <v>1</v>
      </c>
      <c r="AA249" s="267"/>
      <c r="AC249" s="26" t="s">
        <v>1659</v>
      </c>
    </row>
    <row r="250" spans="1:29" x14ac:dyDescent="0.2">
      <c r="A250" s="266" t="s">
        <v>305</v>
      </c>
      <c r="B250" s="87" t="s">
        <v>768</v>
      </c>
      <c r="C250" s="102"/>
      <c r="D250" s="102"/>
      <c r="E250" s="102"/>
      <c r="G250" s="102"/>
      <c r="I250" s="102"/>
      <c r="K250" s="102"/>
      <c r="L250" s="103"/>
      <c r="W250" s="27">
        <v>2</v>
      </c>
      <c r="Y250" s="27">
        <v>1</v>
      </c>
      <c r="AA250" s="267"/>
      <c r="AC250" s="26" t="s">
        <v>1659</v>
      </c>
    </row>
    <row r="251" spans="1:29" x14ac:dyDescent="0.2">
      <c r="A251" s="266" t="s">
        <v>294</v>
      </c>
      <c r="B251" s="87" t="s">
        <v>450</v>
      </c>
      <c r="C251" s="102"/>
      <c r="D251" s="102"/>
      <c r="E251" s="102"/>
      <c r="G251" s="102"/>
      <c r="I251" s="102"/>
      <c r="K251" s="102"/>
      <c r="L251" s="103"/>
      <c r="W251" s="27">
        <v>2</v>
      </c>
      <c r="Y251" s="27">
        <v>1</v>
      </c>
      <c r="AA251" s="267"/>
      <c r="AC251" s="26" t="s">
        <v>1659</v>
      </c>
    </row>
    <row r="252" spans="1:29" x14ac:dyDescent="0.2">
      <c r="A252" s="266" t="s">
        <v>407</v>
      </c>
      <c r="B252" s="87" t="s">
        <v>419</v>
      </c>
      <c r="C252" s="102"/>
      <c r="D252" s="102"/>
      <c r="E252" s="102"/>
      <c r="G252" s="102"/>
      <c r="I252" s="102"/>
      <c r="K252" s="102"/>
      <c r="L252" s="103"/>
      <c r="W252" s="27">
        <v>2</v>
      </c>
      <c r="Y252" s="27">
        <v>2</v>
      </c>
      <c r="AA252" s="267"/>
      <c r="AC252" s="26" t="s">
        <v>1659</v>
      </c>
    </row>
    <row r="253" spans="1:29" x14ac:dyDescent="0.2">
      <c r="A253" s="266" t="s">
        <v>29</v>
      </c>
      <c r="B253" s="87" t="s">
        <v>333</v>
      </c>
      <c r="C253" s="102"/>
      <c r="D253" s="102"/>
      <c r="E253" s="102"/>
      <c r="G253" s="102"/>
      <c r="I253" s="102"/>
      <c r="K253" s="102"/>
      <c r="L253" s="103"/>
      <c r="V253" s="27">
        <v>1</v>
      </c>
      <c r="Y253" s="27">
        <v>1</v>
      </c>
      <c r="AA253" s="267"/>
      <c r="AC253" s="26" t="s">
        <v>1659</v>
      </c>
    </row>
    <row r="254" spans="1:29" x14ac:dyDescent="0.2">
      <c r="A254" s="266" t="s">
        <v>590</v>
      </c>
      <c r="B254" s="87" t="s">
        <v>614</v>
      </c>
      <c r="C254" s="102"/>
      <c r="D254" s="102"/>
      <c r="E254" s="102"/>
      <c r="G254" s="102"/>
      <c r="I254" s="102"/>
      <c r="K254" s="102"/>
      <c r="L254" s="103"/>
      <c r="N254" s="27">
        <v>1</v>
      </c>
      <c r="Q254" s="27">
        <v>4</v>
      </c>
      <c r="S254" s="27">
        <v>2</v>
      </c>
      <c r="U254" s="27">
        <v>1</v>
      </c>
      <c r="Y254" s="27">
        <v>1</v>
      </c>
      <c r="AA254" s="267"/>
      <c r="AC254" s="26" t="s">
        <v>1659</v>
      </c>
    </row>
    <row r="255" spans="1:29" x14ac:dyDescent="0.2">
      <c r="A255" s="266" t="s">
        <v>1146</v>
      </c>
      <c r="B255" s="87" t="s">
        <v>344</v>
      </c>
      <c r="J255" s="27">
        <v>1</v>
      </c>
      <c r="Q255" s="27">
        <v>2</v>
      </c>
      <c r="S255" s="27">
        <v>1</v>
      </c>
      <c r="U255" s="27">
        <v>1</v>
      </c>
      <c r="Y255" s="27">
        <v>1</v>
      </c>
      <c r="AA255" s="267"/>
    </row>
    <row r="256" spans="1:29" x14ac:dyDescent="0.2">
      <c r="A256" s="266" t="s">
        <v>157</v>
      </c>
      <c r="B256" s="87" t="s">
        <v>518</v>
      </c>
      <c r="C256" s="102"/>
      <c r="D256" s="102"/>
      <c r="E256" s="102"/>
      <c r="G256" s="102"/>
      <c r="I256" s="102"/>
      <c r="J256" s="27">
        <v>1</v>
      </c>
      <c r="K256" s="102"/>
      <c r="L256" s="103"/>
      <c r="N256" s="27">
        <v>3</v>
      </c>
      <c r="Q256" s="27">
        <v>3</v>
      </c>
      <c r="U256" s="27">
        <v>1</v>
      </c>
      <c r="Y256" s="27">
        <v>2</v>
      </c>
      <c r="AA256" s="267">
        <v>2</v>
      </c>
      <c r="AC256" s="26" t="s">
        <v>1659</v>
      </c>
    </row>
    <row r="257" spans="1:29" x14ac:dyDescent="0.2">
      <c r="A257" s="266" t="s">
        <v>249</v>
      </c>
      <c r="B257" s="87" t="s">
        <v>630</v>
      </c>
      <c r="C257" s="102"/>
      <c r="D257" s="102"/>
      <c r="E257" s="102"/>
      <c r="G257" s="102"/>
      <c r="I257" s="102"/>
      <c r="K257" s="102"/>
      <c r="L257" s="103"/>
      <c r="N257" s="27">
        <v>5</v>
      </c>
      <c r="Q257" s="27">
        <v>2</v>
      </c>
      <c r="U257" s="27">
        <v>3</v>
      </c>
      <c r="Y257" s="27">
        <v>1</v>
      </c>
      <c r="AA257" s="267"/>
      <c r="AC257" s="26" t="s">
        <v>1659</v>
      </c>
    </row>
    <row r="258" spans="1:29" x14ac:dyDescent="0.2">
      <c r="A258" s="266" t="s">
        <v>283</v>
      </c>
      <c r="B258" s="87" t="s">
        <v>369</v>
      </c>
      <c r="C258" s="102"/>
      <c r="D258" s="102"/>
      <c r="E258" s="102"/>
      <c r="G258" s="102"/>
      <c r="I258" s="102"/>
      <c r="K258" s="102"/>
      <c r="L258" s="103"/>
      <c r="U258" s="27">
        <v>1</v>
      </c>
      <c r="Y258" s="27">
        <v>1</v>
      </c>
      <c r="AA258" s="267">
        <v>2</v>
      </c>
      <c r="AC258" s="26" t="s">
        <v>1659</v>
      </c>
    </row>
    <row r="259" spans="1:29" x14ac:dyDescent="0.2">
      <c r="A259" s="266" t="s">
        <v>305</v>
      </c>
      <c r="B259" s="87" t="s">
        <v>953</v>
      </c>
      <c r="C259" s="102"/>
      <c r="D259" s="102"/>
      <c r="E259" s="102"/>
      <c r="G259" s="102"/>
      <c r="I259" s="102"/>
      <c r="K259" s="102"/>
      <c r="L259" s="103"/>
      <c r="U259" s="27">
        <v>1</v>
      </c>
      <c r="Y259" s="27">
        <v>1</v>
      </c>
      <c r="AA259" s="267"/>
      <c r="AC259" s="26" t="s">
        <v>1659</v>
      </c>
    </row>
    <row r="260" spans="1:29" x14ac:dyDescent="0.2">
      <c r="A260" s="266" t="s">
        <v>715</v>
      </c>
      <c r="B260" s="87" t="s">
        <v>719</v>
      </c>
      <c r="C260" s="102"/>
      <c r="D260" s="102"/>
      <c r="E260" s="102"/>
      <c r="G260" s="102"/>
      <c r="I260" s="102"/>
      <c r="K260" s="102"/>
      <c r="L260" s="103"/>
      <c r="U260" s="27">
        <v>2</v>
      </c>
      <c r="Y260" s="27">
        <v>2</v>
      </c>
      <c r="AA260" s="267"/>
      <c r="AC260" s="26" t="s">
        <v>1659</v>
      </c>
    </row>
    <row r="261" spans="1:29" x14ac:dyDescent="0.2">
      <c r="A261" s="266" t="s">
        <v>551</v>
      </c>
      <c r="B261" s="87" t="s">
        <v>656</v>
      </c>
      <c r="C261" s="102"/>
      <c r="D261" s="102"/>
      <c r="E261" s="102"/>
      <c r="G261" s="102"/>
      <c r="I261" s="102"/>
      <c r="K261" s="102"/>
      <c r="L261" s="103"/>
      <c r="N261" s="27">
        <v>1</v>
      </c>
      <c r="Q261" s="27">
        <v>1</v>
      </c>
      <c r="S261" s="27">
        <v>2</v>
      </c>
      <c r="Y261" s="27">
        <v>3</v>
      </c>
      <c r="AA261" s="267"/>
      <c r="AC261" s="26" t="s">
        <v>1659</v>
      </c>
    </row>
    <row r="262" spans="1:29" x14ac:dyDescent="0.2">
      <c r="A262" s="266" t="s">
        <v>1033</v>
      </c>
      <c r="B262" s="87" t="s">
        <v>1404</v>
      </c>
      <c r="Q262" s="27">
        <v>2</v>
      </c>
      <c r="S262" s="27">
        <v>1</v>
      </c>
      <c r="Y262" s="27">
        <v>4</v>
      </c>
      <c r="AA262" s="267"/>
      <c r="AC262" s="26" t="s">
        <v>1659</v>
      </c>
    </row>
    <row r="263" spans="1:29" x14ac:dyDescent="0.2">
      <c r="A263" s="266" t="s">
        <v>1064</v>
      </c>
      <c r="B263" s="87" t="s">
        <v>773</v>
      </c>
      <c r="Q263" s="27">
        <v>2</v>
      </c>
      <c r="S263" s="27">
        <v>1</v>
      </c>
      <c r="Y263" s="27">
        <v>5</v>
      </c>
      <c r="AA263" s="267"/>
      <c r="AC263" s="26" t="s">
        <v>1661</v>
      </c>
    </row>
    <row r="264" spans="1:29" x14ac:dyDescent="0.2">
      <c r="A264" s="266" t="s">
        <v>1034</v>
      </c>
      <c r="B264" s="87" t="s">
        <v>417</v>
      </c>
      <c r="C264" s="102"/>
      <c r="D264" s="102"/>
      <c r="E264" s="102"/>
      <c r="G264" s="102"/>
      <c r="I264" s="102"/>
      <c r="K264" s="102"/>
      <c r="L264" s="103"/>
      <c r="N264" s="27">
        <v>2</v>
      </c>
      <c r="S264" s="27">
        <v>2</v>
      </c>
      <c r="Y264" s="27">
        <v>4</v>
      </c>
      <c r="AA264" s="267"/>
      <c r="AC264" s="26" t="s">
        <v>1659</v>
      </c>
    </row>
    <row r="265" spans="1:29" x14ac:dyDescent="0.2">
      <c r="A265" s="266" t="s">
        <v>791</v>
      </c>
      <c r="B265" s="87" t="s">
        <v>803</v>
      </c>
      <c r="C265" s="102"/>
      <c r="D265" s="102"/>
      <c r="E265" s="102"/>
      <c r="G265" s="102"/>
      <c r="I265" s="102"/>
      <c r="K265" s="102"/>
      <c r="L265" s="103"/>
      <c r="S265" s="27">
        <v>1</v>
      </c>
      <c r="Y265" s="27">
        <v>1</v>
      </c>
      <c r="AA265" s="267"/>
      <c r="AC265" s="26" t="s">
        <v>1659</v>
      </c>
    </row>
    <row r="266" spans="1:29" x14ac:dyDescent="0.2">
      <c r="A266" s="266" t="s">
        <v>688</v>
      </c>
      <c r="B266" s="87" t="s">
        <v>704</v>
      </c>
      <c r="C266" s="102"/>
      <c r="D266" s="102"/>
      <c r="E266" s="102"/>
      <c r="G266" s="102"/>
      <c r="I266" s="102"/>
      <c r="K266" s="102"/>
      <c r="L266" s="103"/>
      <c r="S266" s="27">
        <v>1</v>
      </c>
      <c r="Y266" s="27">
        <v>1</v>
      </c>
      <c r="AA266" s="267"/>
      <c r="AC266" s="26" t="s">
        <v>1659</v>
      </c>
    </row>
    <row r="267" spans="1:29" x14ac:dyDescent="0.2">
      <c r="A267" s="266" t="s">
        <v>273</v>
      </c>
      <c r="B267" s="87" t="s">
        <v>455</v>
      </c>
      <c r="C267" s="102"/>
      <c r="D267" s="102"/>
      <c r="E267" s="102"/>
      <c r="G267" s="102"/>
      <c r="I267" s="102"/>
      <c r="K267" s="102"/>
      <c r="L267" s="103"/>
      <c r="S267" s="27">
        <v>1</v>
      </c>
      <c r="Y267" s="27">
        <v>2</v>
      </c>
      <c r="AA267" s="267"/>
      <c r="AC267" s="26" t="s">
        <v>1659</v>
      </c>
    </row>
    <row r="268" spans="1:29" x14ac:dyDescent="0.2">
      <c r="A268" s="266" t="s">
        <v>227</v>
      </c>
      <c r="B268" s="87" t="s">
        <v>458</v>
      </c>
      <c r="C268" s="102"/>
      <c r="D268" s="102"/>
      <c r="E268" s="102"/>
      <c r="F268" s="27">
        <v>2</v>
      </c>
      <c r="G268" s="102"/>
      <c r="I268" s="102"/>
      <c r="K268" s="102"/>
      <c r="L268" s="103"/>
      <c r="N268" s="27">
        <v>1</v>
      </c>
      <c r="Q268" s="27">
        <v>10</v>
      </c>
      <c r="Y268" s="27">
        <v>2</v>
      </c>
      <c r="AA268" s="267"/>
      <c r="AC268" s="26" t="s">
        <v>1663</v>
      </c>
    </row>
    <row r="269" spans="1:29" x14ac:dyDescent="0.2">
      <c r="A269" s="266" t="s">
        <v>570</v>
      </c>
      <c r="B269" s="87" t="s">
        <v>633</v>
      </c>
      <c r="C269" s="102"/>
      <c r="D269" s="102"/>
      <c r="E269" s="102"/>
      <c r="G269" s="102"/>
      <c r="I269" s="102"/>
      <c r="K269" s="102"/>
      <c r="L269" s="103"/>
      <c r="N269" s="27">
        <v>1</v>
      </c>
      <c r="Q269" s="27">
        <v>2</v>
      </c>
      <c r="Y269" s="27">
        <v>1</v>
      </c>
      <c r="AA269" s="267"/>
      <c r="AC269" s="26" t="s">
        <v>1659</v>
      </c>
    </row>
    <row r="270" spans="1:29" x14ac:dyDescent="0.2">
      <c r="A270" s="266" t="s">
        <v>816</v>
      </c>
      <c r="B270" s="87" t="s">
        <v>893</v>
      </c>
      <c r="C270" s="102"/>
      <c r="D270" s="102"/>
      <c r="E270" s="102"/>
      <c r="G270" s="102"/>
      <c r="I270" s="102"/>
      <c r="K270" s="102"/>
      <c r="L270" s="103"/>
      <c r="Q270" s="27">
        <v>1</v>
      </c>
      <c r="Y270" s="27">
        <v>1</v>
      </c>
      <c r="AA270" s="267"/>
      <c r="AC270" s="26" t="s">
        <v>1659</v>
      </c>
    </row>
    <row r="271" spans="1:29" x14ac:dyDescent="0.2">
      <c r="A271" s="266" t="s">
        <v>671</v>
      </c>
      <c r="B271" s="87" t="s">
        <v>676</v>
      </c>
      <c r="Q271" s="27">
        <v>1</v>
      </c>
      <c r="Y271" s="27">
        <v>1</v>
      </c>
      <c r="AA271" s="267"/>
    </row>
    <row r="272" spans="1:29" x14ac:dyDescent="0.2">
      <c r="A272" s="266" t="s">
        <v>574</v>
      </c>
      <c r="B272" s="87" t="s">
        <v>637</v>
      </c>
      <c r="C272" s="102"/>
      <c r="D272" s="102"/>
      <c r="E272" s="102"/>
      <c r="G272" s="102"/>
      <c r="I272" s="102"/>
      <c r="K272" s="102"/>
      <c r="L272" s="103"/>
      <c r="N272" s="27">
        <v>4</v>
      </c>
      <c r="Y272" s="27">
        <v>1</v>
      </c>
      <c r="AA272" s="267"/>
      <c r="AC272" s="26" t="s">
        <v>1662</v>
      </c>
    </row>
    <row r="273" spans="1:29" x14ac:dyDescent="0.2">
      <c r="A273" s="266" t="s">
        <v>468</v>
      </c>
      <c r="B273" s="87" t="s">
        <v>449</v>
      </c>
      <c r="C273" s="102"/>
      <c r="D273" s="102"/>
      <c r="E273" s="102"/>
      <c r="G273" s="102"/>
      <c r="I273" s="102"/>
      <c r="J273" s="27">
        <v>1</v>
      </c>
      <c r="K273" s="102"/>
      <c r="L273" s="103"/>
      <c r="Y273" s="27">
        <v>1</v>
      </c>
      <c r="AA273" s="267"/>
      <c r="AC273" s="26" t="s">
        <v>1662</v>
      </c>
    </row>
    <row r="274" spans="1:29" s="86" customFormat="1" x14ac:dyDescent="0.2">
      <c r="A274" s="266" t="s">
        <v>1447</v>
      </c>
      <c r="B274" s="87" t="s">
        <v>1427</v>
      </c>
      <c r="C274" s="109"/>
      <c r="D274" s="109"/>
      <c r="E274" s="109"/>
      <c r="F274" s="90"/>
      <c r="G274" s="109"/>
      <c r="H274" s="90"/>
      <c r="I274" s="109"/>
      <c r="J274" s="90"/>
      <c r="K274" s="109"/>
      <c r="L274" s="414"/>
      <c r="M274" s="90"/>
      <c r="N274" s="90"/>
      <c r="O274" s="89"/>
      <c r="P274" s="90"/>
      <c r="Q274" s="90"/>
      <c r="R274" s="90"/>
      <c r="S274" s="90"/>
      <c r="T274" s="90"/>
      <c r="U274" s="90"/>
      <c r="V274" s="90"/>
      <c r="W274" s="90"/>
      <c r="X274" s="27"/>
      <c r="Y274" s="27">
        <v>1</v>
      </c>
      <c r="Z274" s="27"/>
      <c r="AA274" s="267"/>
      <c r="AB274" s="27"/>
      <c r="AC274" s="26" t="s">
        <v>1659</v>
      </c>
    </row>
    <row r="275" spans="1:29" s="86" customFormat="1" x14ac:dyDescent="0.2">
      <c r="A275" s="266" t="s">
        <v>1536</v>
      </c>
      <c r="B275" s="87" t="s">
        <v>1616</v>
      </c>
      <c r="C275" s="109"/>
      <c r="D275" s="109"/>
      <c r="E275" s="109"/>
      <c r="F275" s="90"/>
      <c r="G275" s="109"/>
      <c r="H275" s="90"/>
      <c r="I275" s="109"/>
      <c r="J275" s="90"/>
      <c r="K275" s="109"/>
      <c r="L275" s="414"/>
      <c r="M275" s="90"/>
      <c r="N275" s="90"/>
      <c r="O275" s="89"/>
      <c r="P275" s="90"/>
      <c r="Q275" s="90"/>
      <c r="R275" s="90"/>
      <c r="S275" s="90"/>
      <c r="T275" s="90"/>
      <c r="U275" s="90"/>
      <c r="V275" s="90"/>
      <c r="W275" s="90"/>
      <c r="X275" s="27"/>
      <c r="Y275" s="27">
        <v>1</v>
      </c>
      <c r="Z275" s="27"/>
      <c r="AA275" s="267"/>
      <c r="AB275" s="27"/>
      <c r="AC275" s="26" t="s">
        <v>1659</v>
      </c>
    </row>
    <row r="276" spans="1:29" s="86" customFormat="1" x14ac:dyDescent="0.2">
      <c r="A276" s="266" t="s">
        <v>406</v>
      </c>
      <c r="B276" s="87" t="s">
        <v>418</v>
      </c>
      <c r="C276" s="109"/>
      <c r="D276" s="109"/>
      <c r="E276" s="109"/>
      <c r="F276" s="90"/>
      <c r="G276" s="109"/>
      <c r="H276" s="90"/>
      <c r="I276" s="109"/>
      <c r="J276" s="90"/>
      <c r="K276" s="109"/>
      <c r="L276" s="414"/>
      <c r="M276" s="90"/>
      <c r="N276" s="90"/>
      <c r="O276" s="89"/>
      <c r="P276" s="90"/>
      <c r="Q276" s="90"/>
      <c r="R276" s="90"/>
      <c r="S276" s="90"/>
      <c r="T276" s="90"/>
      <c r="U276" s="90"/>
      <c r="V276" s="90"/>
      <c r="W276" s="90"/>
      <c r="X276" s="27"/>
      <c r="Y276" s="27">
        <v>1</v>
      </c>
      <c r="Z276" s="27"/>
      <c r="AA276" s="267"/>
      <c r="AB276" s="27"/>
      <c r="AC276" s="26" t="s">
        <v>1659</v>
      </c>
    </row>
    <row r="277" spans="1:29" s="86" customFormat="1" x14ac:dyDescent="0.2">
      <c r="A277" s="266" t="s">
        <v>1339</v>
      </c>
      <c r="B277" s="87" t="s">
        <v>1614</v>
      </c>
      <c r="C277" s="109"/>
      <c r="D277" s="109"/>
      <c r="E277" s="109"/>
      <c r="F277" s="90"/>
      <c r="G277" s="109"/>
      <c r="H277" s="90"/>
      <c r="I277" s="109"/>
      <c r="J277" s="90"/>
      <c r="K277" s="109"/>
      <c r="L277" s="414"/>
      <c r="M277" s="90"/>
      <c r="N277" s="90"/>
      <c r="O277" s="89"/>
      <c r="P277" s="90"/>
      <c r="Q277" s="90"/>
      <c r="R277" s="90"/>
      <c r="S277" s="90"/>
      <c r="T277" s="90"/>
      <c r="U277" s="90"/>
      <c r="V277" s="90"/>
      <c r="W277" s="90"/>
      <c r="X277" s="27"/>
      <c r="Y277" s="27">
        <v>1</v>
      </c>
      <c r="Z277" s="27"/>
      <c r="AA277" s="267"/>
      <c r="AB277" s="27"/>
      <c r="AC277" s="26" t="s">
        <v>1659</v>
      </c>
    </row>
    <row r="278" spans="1:29" s="86" customFormat="1" x14ac:dyDescent="0.2">
      <c r="A278" s="266" t="s">
        <v>1196</v>
      </c>
      <c r="B278" s="87" t="s">
        <v>1601</v>
      </c>
      <c r="C278" s="109"/>
      <c r="D278" s="109"/>
      <c r="E278" s="109"/>
      <c r="F278" s="90"/>
      <c r="G278" s="109"/>
      <c r="H278" s="90"/>
      <c r="I278" s="109"/>
      <c r="J278" s="90"/>
      <c r="K278" s="109"/>
      <c r="L278" s="414"/>
      <c r="M278" s="90"/>
      <c r="N278" s="90"/>
      <c r="O278" s="89"/>
      <c r="P278" s="90"/>
      <c r="Q278" s="90"/>
      <c r="R278" s="90"/>
      <c r="S278" s="90"/>
      <c r="T278" s="90"/>
      <c r="U278" s="90"/>
      <c r="V278" s="90"/>
      <c r="W278" s="90"/>
      <c r="X278" s="27"/>
      <c r="Y278" s="27">
        <v>1</v>
      </c>
      <c r="Z278" s="27"/>
      <c r="AA278" s="267"/>
      <c r="AB278" s="27"/>
      <c r="AC278" s="26" t="s">
        <v>1666</v>
      </c>
    </row>
    <row r="279" spans="1:29" s="86" customFormat="1" x14ac:dyDescent="0.2">
      <c r="A279" s="266" t="s">
        <v>1058</v>
      </c>
      <c r="B279" s="87" t="s">
        <v>1099</v>
      </c>
      <c r="C279" s="109"/>
      <c r="D279" s="109"/>
      <c r="E279" s="109"/>
      <c r="F279" s="90"/>
      <c r="G279" s="109"/>
      <c r="H279" s="90"/>
      <c r="I279" s="109"/>
      <c r="J279" s="90"/>
      <c r="K279" s="109"/>
      <c r="L279" s="414"/>
      <c r="M279" s="90"/>
      <c r="N279" s="90"/>
      <c r="O279" s="89"/>
      <c r="P279" s="90"/>
      <c r="Q279" s="90"/>
      <c r="R279" s="90"/>
      <c r="S279" s="90"/>
      <c r="T279" s="90"/>
      <c r="U279" s="90"/>
      <c r="V279" s="90"/>
      <c r="W279" s="90"/>
      <c r="X279" s="27"/>
      <c r="Y279" s="27">
        <v>1</v>
      </c>
      <c r="Z279" s="27"/>
      <c r="AA279" s="267"/>
      <c r="AB279" s="27"/>
      <c r="AC279" s="26" t="s">
        <v>1659</v>
      </c>
    </row>
    <row r="280" spans="1:29" s="86" customFormat="1" x14ac:dyDescent="0.2">
      <c r="A280" s="266" t="s">
        <v>1527</v>
      </c>
      <c r="B280" s="87" t="s">
        <v>1606</v>
      </c>
      <c r="C280" s="109"/>
      <c r="D280" s="109"/>
      <c r="E280" s="109"/>
      <c r="F280" s="90"/>
      <c r="G280" s="109"/>
      <c r="H280" s="90"/>
      <c r="I280" s="109"/>
      <c r="J280" s="90"/>
      <c r="K280" s="109"/>
      <c r="L280" s="414"/>
      <c r="M280" s="90"/>
      <c r="N280" s="90"/>
      <c r="O280" s="89"/>
      <c r="P280" s="90"/>
      <c r="Q280" s="90"/>
      <c r="R280" s="90"/>
      <c r="S280" s="90"/>
      <c r="T280" s="90"/>
      <c r="U280" s="90"/>
      <c r="V280" s="90"/>
      <c r="W280" s="90"/>
      <c r="X280" s="27"/>
      <c r="Y280" s="27">
        <v>1</v>
      </c>
      <c r="Z280" s="27"/>
      <c r="AA280" s="267"/>
      <c r="AB280" s="27"/>
      <c r="AC280" s="26" t="s">
        <v>1659</v>
      </c>
    </row>
    <row r="281" spans="1:29" s="86" customFormat="1" x14ac:dyDescent="0.2">
      <c r="A281" s="266" t="s">
        <v>1421</v>
      </c>
      <c r="B281" s="87" t="s">
        <v>1704</v>
      </c>
      <c r="C281" s="109"/>
      <c r="D281" s="109"/>
      <c r="E281" s="109"/>
      <c r="F281" s="90"/>
      <c r="G281" s="109"/>
      <c r="H281" s="90"/>
      <c r="I281" s="109"/>
      <c r="J281" s="90"/>
      <c r="K281" s="109"/>
      <c r="L281" s="414"/>
      <c r="M281" s="90"/>
      <c r="N281" s="90"/>
      <c r="O281" s="89"/>
      <c r="P281" s="90"/>
      <c r="Q281" s="90"/>
      <c r="R281" s="90"/>
      <c r="S281" s="90"/>
      <c r="T281" s="90"/>
      <c r="U281" s="90"/>
      <c r="V281" s="90"/>
      <c r="W281" s="90"/>
      <c r="X281" s="27"/>
      <c r="Y281" s="27">
        <v>1</v>
      </c>
      <c r="Z281" s="27"/>
      <c r="AA281" s="267"/>
      <c r="AB281" s="27"/>
      <c r="AC281" s="26"/>
    </row>
    <row r="282" spans="1:29" s="86" customFormat="1" x14ac:dyDescent="0.2">
      <c r="A282" s="266" t="s">
        <v>497</v>
      </c>
      <c r="B282" s="87" t="s">
        <v>513</v>
      </c>
      <c r="C282" s="109"/>
      <c r="D282" s="109"/>
      <c r="E282" s="109"/>
      <c r="F282" s="90"/>
      <c r="G282" s="109"/>
      <c r="H282" s="90"/>
      <c r="I282" s="109"/>
      <c r="J282" s="90"/>
      <c r="K282" s="109"/>
      <c r="L282" s="414"/>
      <c r="M282" s="90"/>
      <c r="N282" s="90"/>
      <c r="O282" s="89"/>
      <c r="P282" s="90"/>
      <c r="Q282" s="90"/>
      <c r="R282" s="90"/>
      <c r="S282" s="90"/>
      <c r="T282" s="90"/>
      <c r="U282" s="90"/>
      <c r="V282" s="90"/>
      <c r="W282" s="90"/>
      <c r="X282" s="27"/>
      <c r="Y282" s="27">
        <v>1</v>
      </c>
      <c r="Z282" s="27"/>
      <c r="AA282" s="267"/>
      <c r="AB282" s="27"/>
      <c r="AC282" s="26"/>
    </row>
    <row r="283" spans="1:29" s="86" customFormat="1" x14ac:dyDescent="0.2">
      <c r="A283" s="266" t="s">
        <v>1054</v>
      </c>
      <c r="B283" s="87" t="s">
        <v>1096</v>
      </c>
      <c r="C283" s="109"/>
      <c r="D283" s="109"/>
      <c r="E283" s="109"/>
      <c r="F283" s="90"/>
      <c r="G283" s="109"/>
      <c r="H283" s="90"/>
      <c r="I283" s="109"/>
      <c r="J283" s="90"/>
      <c r="K283" s="109"/>
      <c r="L283" s="414"/>
      <c r="M283" s="90"/>
      <c r="N283" s="90"/>
      <c r="O283" s="89"/>
      <c r="P283" s="90"/>
      <c r="Q283" s="90"/>
      <c r="R283" s="90"/>
      <c r="S283" s="90"/>
      <c r="T283" s="90"/>
      <c r="U283" s="90"/>
      <c r="V283" s="90"/>
      <c r="W283" s="90"/>
      <c r="X283" s="27"/>
      <c r="Y283" s="27">
        <v>1</v>
      </c>
      <c r="Z283" s="27"/>
      <c r="AA283" s="267"/>
      <c r="AB283" s="27"/>
      <c r="AC283" s="26" t="s">
        <v>1659</v>
      </c>
    </row>
    <row r="284" spans="1:29" s="86" customFormat="1" x14ac:dyDescent="0.2">
      <c r="A284" s="266" t="s">
        <v>1364</v>
      </c>
      <c r="B284" s="87" t="s">
        <v>1367</v>
      </c>
      <c r="C284" s="109"/>
      <c r="D284" s="109"/>
      <c r="E284" s="109"/>
      <c r="F284" s="90"/>
      <c r="G284" s="109"/>
      <c r="H284" s="90"/>
      <c r="I284" s="109"/>
      <c r="J284" s="90"/>
      <c r="K284" s="109"/>
      <c r="L284" s="414"/>
      <c r="M284" s="90"/>
      <c r="N284" s="90"/>
      <c r="O284" s="89"/>
      <c r="P284" s="90"/>
      <c r="Q284" s="90"/>
      <c r="R284" s="90"/>
      <c r="S284" s="90"/>
      <c r="T284" s="90"/>
      <c r="U284" s="90"/>
      <c r="V284" s="90"/>
      <c r="W284" s="90"/>
      <c r="X284" s="27"/>
      <c r="Y284" s="27">
        <v>1</v>
      </c>
      <c r="Z284" s="27"/>
      <c r="AA284" s="267"/>
      <c r="AB284" s="27"/>
      <c r="AC284" s="26" t="s">
        <v>1659</v>
      </c>
    </row>
    <row r="285" spans="1:29" s="86" customFormat="1" x14ac:dyDescent="0.2">
      <c r="A285" s="269" t="s">
        <v>837</v>
      </c>
      <c r="B285" s="270" t="s">
        <v>899</v>
      </c>
      <c r="C285" s="415"/>
      <c r="D285" s="415"/>
      <c r="E285" s="415"/>
      <c r="F285" s="255"/>
      <c r="G285" s="415"/>
      <c r="H285" s="255"/>
      <c r="I285" s="415"/>
      <c r="J285" s="255"/>
      <c r="K285" s="415"/>
      <c r="L285" s="416"/>
      <c r="M285" s="255"/>
      <c r="N285" s="255"/>
      <c r="O285" s="253"/>
      <c r="P285" s="255"/>
      <c r="Q285" s="255"/>
      <c r="R285" s="255"/>
      <c r="S285" s="255"/>
      <c r="T285" s="255"/>
      <c r="U285" s="255"/>
      <c r="V285" s="255"/>
      <c r="W285" s="255"/>
      <c r="X285" s="276"/>
      <c r="Y285" s="276">
        <v>1</v>
      </c>
      <c r="Z285" s="276"/>
      <c r="AA285" s="277"/>
      <c r="AB285" s="27"/>
      <c r="AC285" s="26" t="s">
        <v>1659</v>
      </c>
    </row>
    <row r="286" spans="1:29" s="86" customFormat="1" x14ac:dyDescent="0.2">
      <c r="A286" s="86" t="s">
        <v>1411</v>
      </c>
      <c r="C286" s="109"/>
      <c r="D286" s="109"/>
      <c r="E286" s="109"/>
      <c r="F286" s="90">
        <f>COUNT(F60:F285)</f>
        <v>3</v>
      </c>
      <c r="G286" s="89"/>
      <c r="H286" s="90">
        <f>COUNT(H60:H285)</f>
        <v>5</v>
      </c>
      <c r="I286" s="89"/>
      <c r="J286" s="90">
        <f>COUNT(J60:J285)</f>
        <v>44</v>
      </c>
      <c r="K286" s="89"/>
      <c r="L286" s="89"/>
      <c r="M286" s="90">
        <f>COUNT(M60:M285)</f>
        <v>2</v>
      </c>
      <c r="N286" s="90">
        <f>COUNT(N60:N285)</f>
        <v>119</v>
      </c>
      <c r="O286" s="89"/>
      <c r="P286" s="90">
        <f t="shared" ref="P286:Y286" si="3">COUNT(P60:P285)</f>
        <v>7</v>
      </c>
      <c r="Q286" s="90">
        <f t="shared" si="3"/>
        <v>134</v>
      </c>
      <c r="R286" s="90">
        <f t="shared" si="3"/>
        <v>4</v>
      </c>
      <c r="S286" s="90">
        <f t="shared" si="3"/>
        <v>118</v>
      </c>
      <c r="T286" s="90">
        <f t="shared" si="3"/>
        <v>9</v>
      </c>
      <c r="U286" s="90">
        <f t="shared" si="3"/>
        <v>126</v>
      </c>
      <c r="V286" s="90">
        <f t="shared" si="3"/>
        <v>3</v>
      </c>
      <c r="W286" s="90">
        <f t="shared" si="3"/>
        <v>121</v>
      </c>
      <c r="X286" s="90">
        <f t="shared" si="3"/>
        <v>4</v>
      </c>
      <c r="Y286" s="90">
        <f t="shared" si="3"/>
        <v>127</v>
      </c>
      <c r="Z286" s="90">
        <v>16</v>
      </c>
      <c r="AA286" s="90">
        <v>80</v>
      </c>
      <c r="AB286" s="90"/>
      <c r="AC286" s="26"/>
    </row>
    <row r="287" spans="1:29" s="86" customFormat="1" x14ac:dyDescent="0.2">
      <c r="C287" s="109"/>
      <c r="D287" s="109"/>
      <c r="E287" s="109"/>
      <c r="F287" s="90"/>
      <c r="G287" s="109"/>
      <c r="H287" s="90"/>
      <c r="I287" s="109"/>
      <c r="J287" s="90"/>
      <c r="K287" s="109"/>
      <c r="L287" s="414"/>
      <c r="M287" s="90"/>
      <c r="N287" s="90"/>
      <c r="O287" s="89"/>
      <c r="P287" s="90"/>
      <c r="Q287" s="90"/>
      <c r="R287" s="90"/>
      <c r="S287" s="90"/>
      <c r="T287" s="90"/>
      <c r="U287" s="90"/>
      <c r="V287" s="90"/>
      <c r="W287" s="90"/>
      <c r="X287" s="27"/>
      <c r="Y287" s="27"/>
      <c r="Z287" s="27"/>
      <c r="AA287" s="27"/>
      <c r="AB287" s="27"/>
      <c r="AC287" s="26"/>
    </row>
    <row r="288" spans="1:29" s="86" customFormat="1" x14ac:dyDescent="0.2">
      <c r="A288" s="86" t="s">
        <v>1396</v>
      </c>
      <c r="B288" s="88"/>
      <c r="C288" s="89"/>
      <c r="D288" s="89"/>
      <c r="E288" s="89"/>
      <c r="F288" s="90"/>
      <c r="G288" s="89"/>
      <c r="H288" s="90"/>
      <c r="I288" s="89"/>
      <c r="J288" s="90"/>
      <c r="K288" s="89"/>
      <c r="L288" s="89"/>
      <c r="M288" s="90"/>
      <c r="N288" s="90"/>
      <c r="O288" s="89"/>
      <c r="P288" s="90"/>
      <c r="Q288" s="90"/>
      <c r="R288" s="90"/>
      <c r="S288" s="90"/>
      <c r="T288" s="90"/>
      <c r="U288" s="90"/>
      <c r="V288" s="90"/>
      <c r="W288" s="90"/>
      <c r="X288" s="27"/>
      <c r="Y288" s="27"/>
      <c r="Z288" s="27"/>
      <c r="AA288" s="27"/>
      <c r="AB288" s="27"/>
      <c r="AC288" s="26"/>
    </row>
    <row r="289" spans="1:1016" x14ac:dyDescent="0.2">
      <c r="A289" s="257" t="s">
        <v>56</v>
      </c>
      <c r="B289" s="258" t="s">
        <v>544</v>
      </c>
      <c r="C289" s="261"/>
      <c r="D289" s="261"/>
      <c r="E289" s="261"/>
      <c r="F289" s="264"/>
      <c r="G289" s="261"/>
      <c r="H289" s="264"/>
      <c r="I289" s="261"/>
      <c r="J289" s="264">
        <v>1</v>
      </c>
      <c r="K289" s="261"/>
      <c r="L289" s="262"/>
      <c r="M289" s="264"/>
      <c r="N289" s="264"/>
      <c r="O289" s="263"/>
      <c r="P289" s="264"/>
      <c r="Q289" s="264"/>
      <c r="R289" s="264"/>
      <c r="S289" s="264"/>
      <c r="T289" s="264"/>
      <c r="U289" s="264"/>
      <c r="V289" s="264"/>
      <c r="W289" s="264"/>
      <c r="X289" s="264"/>
      <c r="Y289" s="264"/>
      <c r="Z289" s="264"/>
      <c r="AA289" s="281"/>
    </row>
    <row r="290" spans="1:1016" x14ac:dyDescent="0.2">
      <c r="A290" s="266" t="s">
        <v>564</v>
      </c>
      <c r="B290" s="87" t="s">
        <v>543</v>
      </c>
      <c r="C290" s="102"/>
      <c r="D290" s="102"/>
      <c r="E290" s="102"/>
      <c r="G290" s="102"/>
      <c r="I290" s="102"/>
      <c r="J290" s="27">
        <v>1</v>
      </c>
      <c r="K290" s="102"/>
      <c r="L290" s="103"/>
      <c r="N290" s="27">
        <v>1</v>
      </c>
      <c r="AA290" s="267"/>
    </row>
    <row r="291" spans="1:1016" x14ac:dyDescent="0.2">
      <c r="A291" s="266" t="s">
        <v>563</v>
      </c>
      <c r="B291" s="87" t="s">
        <v>646</v>
      </c>
      <c r="C291" s="102"/>
      <c r="D291" s="102"/>
      <c r="E291" s="102"/>
      <c r="G291" s="102"/>
      <c r="I291" s="102"/>
      <c r="K291" s="102"/>
      <c r="L291" s="103"/>
      <c r="N291" s="27">
        <v>1</v>
      </c>
      <c r="AA291" s="267">
        <v>1</v>
      </c>
    </row>
    <row r="292" spans="1:1016" x14ac:dyDescent="0.2">
      <c r="A292" s="266" t="s">
        <v>223</v>
      </c>
      <c r="B292" s="87" t="s">
        <v>645</v>
      </c>
      <c r="C292" s="102"/>
      <c r="D292" s="102"/>
      <c r="E292" s="102"/>
      <c r="G292" s="102"/>
      <c r="I292" s="102"/>
      <c r="K292" s="102"/>
      <c r="L292" s="103"/>
      <c r="N292" s="27">
        <v>1</v>
      </c>
      <c r="AA292" s="267"/>
    </row>
    <row r="293" spans="1:1016" x14ac:dyDescent="0.2">
      <c r="A293" s="266" t="s">
        <v>580</v>
      </c>
      <c r="B293" s="87" t="s">
        <v>643</v>
      </c>
      <c r="C293" s="102"/>
      <c r="D293" s="102"/>
      <c r="E293" s="102"/>
      <c r="G293" s="102"/>
      <c r="I293" s="102"/>
      <c r="K293" s="102"/>
      <c r="L293" s="103"/>
      <c r="N293" s="27">
        <v>1</v>
      </c>
      <c r="AA293" s="267"/>
    </row>
    <row r="294" spans="1:1016" x14ac:dyDescent="0.2">
      <c r="A294" s="266" t="s">
        <v>589</v>
      </c>
      <c r="B294" s="87" t="s">
        <v>1504</v>
      </c>
      <c r="C294" s="102"/>
      <c r="D294" s="102"/>
      <c r="E294" s="102"/>
      <c r="G294" s="102"/>
      <c r="I294" s="102"/>
      <c r="K294" s="102"/>
      <c r="L294" s="103"/>
      <c r="N294" s="27">
        <v>1</v>
      </c>
      <c r="AA294" s="267"/>
    </row>
    <row r="295" spans="1:1016" s="88" customFormat="1" x14ac:dyDescent="0.2">
      <c r="A295" s="266" t="s">
        <v>404</v>
      </c>
      <c r="B295" s="87" t="s">
        <v>655</v>
      </c>
      <c r="C295" s="102"/>
      <c r="D295" s="102"/>
      <c r="E295" s="102"/>
      <c r="F295" s="27"/>
      <c r="G295" s="102"/>
      <c r="H295" s="27"/>
      <c r="I295" s="102"/>
      <c r="J295" s="27"/>
      <c r="K295" s="102"/>
      <c r="L295" s="103"/>
      <c r="M295" s="27"/>
      <c r="N295" s="27">
        <v>2</v>
      </c>
      <c r="O295" s="104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67"/>
      <c r="AB295" s="27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  <c r="KC295" s="26"/>
      <c r="KD295" s="26"/>
      <c r="KE295" s="26"/>
      <c r="KF295" s="26"/>
      <c r="KG295" s="26"/>
      <c r="KH295" s="26"/>
      <c r="KI295" s="26"/>
      <c r="KJ295" s="26"/>
      <c r="KK295" s="26"/>
      <c r="KL295" s="26"/>
      <c r="KM295" s="26"/>
      <c r="KN295" s="26"/>
      <c r="KO295" s="26"/>
      <c r="KP295" s="26"/>
      <c r="KQ295" s="26"/>
      <c r="KR295" s="26"/>
      <c r="KS295" s="26"/>
      <c r="KT295" s="26"/>
      <c r="KU295" s="26"/>
      <c r="KV295" s="26"/>
      <c r="KW295" s="26"/>
      <c r="KX295" s="26"/>
      <c r="KY295" s="26"/>
      <c r="KZ295" s="26"/>
      <c r="LA295" s="26"/>
      <c r="LB295" s="26"/>
      <c r="LC295" s="26"/>
      <c r="LD295" s="26"/>
      <c r="LE295" s="26"/>
      <c r="LF295" s="26"/>
      <c r="LG295" s="26"/>
      <c r="LH295" s="26"/>
      <c r="LI295" s="26"/>
      <c r="LJ295" s="26"/>
      <c r="LK295" s="26"/>
      <c r="LL295" s="26"/>
      <c r="LM295" s="26"/>
      <c r="LN295" s="26"/>
      <c r="LO295" s="26"/>
      <c r="LP295" s="26"/>
      <c r="LQ295" s="26"/>
      <c r="LR295" s="26"/>
      <c r="LS295" s="26"/>
      <c r="LT295" s="26"/>
      <c r="LU295" s="26"/>
      <c r="LV295" s="26"/>
      <c r="LW295" s="26"/>
      <c r="LX295" s="26"/>
      <c r="LY295" s="26"/>
      <c r="LZ295" s="26"/>
      <c r="MA295" s="26"/>
      <c r="MB295" s="26"/>
      <c r="MC295" s="26"/>
      <c r="MD295" s="26"/>
      <c r="ME295" s="26"/>
      <c r="MF295" s="26"/>
      <c r="MG295" s="26"/>
      <c r="MH295" s="26"/>
      <c r="MI295" s="26"/>
      <c r="MJ295" s="26"/>
      <c r="MK295" s="26"/>
      <c r="ML295" s="26"/>
      <c r="MM295" s="26"/>
      <c r="MN295" s="26"/>
      <c r="MO295" s="26"/>
      <c r="MP295" s="26"/>
      <c r="MQ295" s="26"/>
      <c r="MR295" s="26"/>
      <c r="MS295" s="26"/>
      <c r="MT295" s="26"/>
      <c r="MU295" s="26"/>
      <c r="MV295" s="26"/>
      <c r="MW295" s="26"/>
      <c r="MX295" s="26"/>
      <c r="MY295" s="26"/>
      <c r="MZ295" s="26"/>
      <c r="NA295" s="26"/>
      <c r="NB295" s="26"/>
      <c r="NC295" s="26"/>
      <c r="ND295" s="26"/>
      <c r="NE295" s="26"/>
      <c r="NF295" s="26"/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SQ295" s="26"/>
      <c r="SR295" s="26"/>
      <c r="SS295" s="26"/>
      <c r="ST295" s="26"/>
      <c r="SU295" s="26"/>
      <c r="SV295" s="26"/>
      <c r="SW295" s="26"/>
      <c r="SX295" s="26"/>
      <c r="SY295" s="26"/>
      <c r="SZ295" s="26"/>
      <c r="TA295" s="26"/>
      <c r="TB295" s="26"/>
      <c r="TC295" s="26"/>
      <c r="TD295" s="26"/>
      <c r="TE295" s="26"/>
      <c r="TF295" s="26"/>
      <c r="TG295" s="26"/>
      <c r="TH295" s="26"/>
      <c r="TI295" s="26"/>
      <c r="TJ295" s="26"/>
      <c r="TK295" s="26"/>
      <c r="TL295" s="26"/>
      <c r="TM295" s="26"/>
      <c r="TN295" s="26"/>
      <c r="TO295" s="26"/>
      <c r="TP295" s="26"/>
      <c r="TQ295" s="26"/>
      <c r="TR295" s="26"/>
      <c r="TS295" s="26"/>
      <c r="TT295" s="26"/>
      <c r="TU295" s="26"/>
      <c r="TV295" s="26"/>
      <c r="TW295" s="26"/>
      <c r="TX295" s="26"/>
      <c r="TY295" s="26"/>
      <c r="TZ295" s="26"/>
      <c r="UA295" s="26"/>
      <c r="UB295" s="26"/>
      <c r="UC295" s="26"/>
      <c r="UD295" s="26"/>
      <c r="UE295" s="26"/>
      <c r="UF295" s="26"/>
      <c r="UG295" s="26"/>
      <c r="UH295" s="26"/>
      <c r="UI295" s="26"/>
      <c r="UJ295" s="26"/>
      <c r="UK295" s="26"/>
      <c r="UL295" s="26"/>
      <c r="UM295" s="26"/>
      <c r="UN295" s="26"/>
      <c r="UO295" s="26"/>
      <c r="UP295" s="26"/>
      <c r="UQ295" s="26"/>
      <c r="UR295" s="26"/>
      <c r="US295" s="26"/>
      <c r="UT295" s="26"/>
      <c r="UU295" s="26"/>
      <c r="UV295" s="26"/>
      <c r="UW295" s="26"/>
      <c r="UX295" s="26"/>
      <c r="UY295" s="26"/>
      <c r="UZ295" s="26"/>
      <c r="VA295" s="26"/>
      <c r="VB295" s="26"/>
      <c r="VC295" s="26"/>
      <c r="VD295" s="26"/>
      <c r="VE295" s="26"/>
      <c r="VF295" s="26"/>
      <c r="VG295" s="26"/>
      <c r="VH295" s="26"/>
      <c r="VI295" s="26"/>
      <c r="VJ295" s="26"/>
      <c r="VK295" s="26"/>
      <c r="VL295" s="26"/>
      <c r="VM295" s="26"/>
      <c r="VN295" s="26"/>
      <c r="VO295" s="26"/>
      <c r="VP295" s="26"/>
      <c r="VQ295" s="26"/>
      <c r="VR295" s="26"/>
      <c r="VS295" s="26"/>
      <c r="VT295" s="26"/>
      <c r="VU295" s="26"/>
      <c r="VV295" s="26"/>
      <c r="VW295" s="26"/>
      <c r="VX295" s="26"/>
      <c r="VY295" s="26"/>
      <c r="VZ295" s="26"/>
      <c r="WA295" s="26"/>
      <c r="WB295" s="26"/>
      <c r="WC295" s="26"/>
      <c r="WD295" s="26"/>
      <c r="WE295" s="26"/>
      <c r="WF295" s="26"/>
      <c r="WG295" s="26"/>
      <c r="WH295" s="26"/>
      <c r="WI295" s="26"/>
      <c r="WJ295" s="26"/>
      <c r="WK295" s="26"/>
      <c r="WL295" s="26"/>
      <c r="WM295" s="26"/>
      <c r="WN295" s="26"/>
      <c r="WO295" s="26"/>
      <c r="WP295" s="26"/>
      <c r="WQ295" s="26"/>
      <c r="WR295" s="26"/>
      <c r="WS295" s="26"/>
      <c r="WT295" s="26"/>
      <c r="WU295" s="26"/>
      <c r="WV295" s="26"/>
      <c r="WW295" s="26"/>
      <c r="WX295" s="26"/>
      <c r="WY295" s="26"/>
      <c r="WZ295" s="26"/>
      <c r="XA295" s="26"/>
      <c r="XB295" s="26"/>
      <c r="XC295" s="26"/>
      <c r="XD295" s="26"/>
      <c r="XE295" s="26"/>
      <c r="XF295" s="26"/>
      <c r="XG295" s="26"/>
      <c r="XH295" s="26"/>
      <c r="XI295" s="26"/>
      <c r="XJ295" s="26"/>
      <c r="XK295" s="26"/>
      <c r="XL295" s="26"/>
      <c r="XM295" s="26"/>
      <c r="XN295" s="26"/>
      <c r="XO295" s="26"/>
      <c r="XP295" s="26"/>
      <c r="XQ295" s="26"/>
      <c r="XR295" s="26"/>
      <c r="XS295" s="26"/>
      <c r="XT295" s="26"/>
      <c r="XU295" s="26"/>
      <c r="XV295" s="26"/>
      <c r="XW295" s="26"/>
      <c r="XX295" s="26"/>
      <c r="XY295" s="26"/>
      <c r="XZ295" s="26"/>
      <c r="YA295" s="26"/>
      <c r="YB295" s="26"/>
      <c r="YC295" s="26"/>
      <c r="YD295" s="26"/>
      <c r="YE295" s="26"/>
      <c r="YF295" s="26"/>
      <c r="YG295" s="26"/>
      <c r="YH295" s="26"/>
      <c r="YI295" s="26"/>
      <c r="YJ295" s="26"/>
      <c r="YK295" s="26"/>
      <c r="YL295" s="26"/>
      <c r="YM295" s="26"/>
      <c r="YN295" s="26"/>
      <c r="YO295" s="26"/>
      <c r="YP295" s="26"/>
      <c r="YQ295" s="26"/>
      <c r="YR295" s="26"/>
      <c r="YS295" s="26"/>
      <c r="YT295" s="26"/>
      <c r="YU295" s="26"/>
      <c r="YV295" s="26"/>
      <c r="YW295" s="26"/>
      <c r="YX295" s="26"/>
      <c r="YY295" s="26"/>
      <c r="YZ295" s="26"/>
      <c r="ZA295" s="26"/>
      <c r="ZB295" s="26"/>
      <c r="ZC295" s="26"/>
      <c r="ZD295" s="26"/>
      <c r="ZE295" s="26"/>
      <c r="ZF295" s="26"/>
      <c r="ZG295" s="26"/>
      <c r="ZH295" s="26"/>
      <c r="ZI295" s="26"/>
      <c r="ZJ295" s="26"/>
      <c r="ZK295" s="26"/>
      <c r="ZL295" s="26"/>
      <c r="ZM295" s="26"/>
      <c r="ZN295" s="26"/>
      <c r="ZO295" s="26"/>
      <c r="ZP295" s="26"/>
      <c r="ZQ295" s="26"/>
      <c r="ZR295" s="26"/>
      <c r="ZS295" s="26"/>
      <c r="ZT295" s="26"/>
      <c r="ZU295" s="26"/>
      <c r="ZV295" s="26"/>
      <c r="ZW295" s="26"/>
      <c r="ZX295" s="26"/>
      <c r="ZY295" s="26"/>
      <c r="ZZ295" s="26"/>
      <c r="AAA295" s="26"/>
      <c r="AAB295" s="26"/>
      <c r="AAC295" s="26"/>
      <c r="AAD295" s="26"/>
      <c r="AAE295" s="26"/>
      <c r="AAF295" s="26"/>
      <c r="AAG295" s="26"/>
      <c r="AAH295" s="26"/>
      <c r="AAI295" s="26"/>
      <c r="AAJ295" s="26"/>
      <c r="AAK295" s="26"/>
      <c r="AAL295" s="26"/>
      <c r="AAM295" s="26"/>
      <c r="AAN295" s="26"/>
      <c r="AAO295" s="26"/>
      <c r="AAP295" s="26"/>
      <c r="AAQ295" s="26"/>
      <c r="AAR295" s="26"/>
      <c r="AAS295" s="26"/>
      <c r="AAT295" s="26"/>
      <c r="AAU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  <c r="AGP295" s="26"/>
      <c r="AGQ295" s="26"/>
      <c r="AGR295" s="26"/>
      <c r="AGS295" s="26"/>
      <c r="AGT295" s="26"/>
      <c r="AGU295" s="26"/>
      <c r="AGV295" s="26"/>
      <c r="AGW295" s="26"/>
      <c r="AGX295" s="26"/>
      <c r="AGY295" s="26"/>
      <c r="AGZ295" s="26"/>
      <c r="AHA295" s="26"/>
      <c r="AHB295" s="26"/>
      <c r="AHC295" s="26"/>
      <c r="AHD295" s="26"/>
      <c r="AHE295" s="26"/>
      <c r="AHF295" s="26"/>
      <c r="AHG295" s="26"/>
      <c r="AHH295" s="26"/>
      <c r="AHI295" s="26"/>
      <c r="AHJ295" s="26"/>
      <c r="AHK295" s="26"/>
      <c r="AHL295" s="26"/>
      <c r="AHM295" s="26"/>
      <c r="AHN295" s="26"/>
      <c r="AHO295" s="26"/>
      <c r="AHP295" s="26"/>
      <c r="AHQ295" s="26"/>
      <c r="AHR295" s="26"/>
      <c r="AHS295" s="26"/>
      <c r="AHT295" s="26"/>
      <c r="AHU295" s="26"/>
      <c r="AHV295" s="26"/>
      <c r="AHW295" s="26"/>
      <c r="AHX295" s="26"/>
      <c r="AHY295" s="26"/>
      <c r="AHZ295" s="26"/>
      <c r="AIA295" s="26"/>
      <c r="AIB295" s="26"/>
      <c r="AIC295" s="26"/>
      <c r="AID295" s="26"/>
      <c r="AIE295" s="26"/>
      <c r="AIF295" s="26"/>
      <c r="AIG295" s="26"/>
      <c r="AIH295" s="26"/>
      <c r="AII295" s="26"/>
      <c r="AIJ295" s="26"/>
      <c r="AIK295" s="26"/>
      <c r="AIL295" s="26"/>
      <c r="AIM295" s="26"/>
      <c r="AIN295" s="26"/>
      <c r="AIO295" s="26"/>
      <c r="AIP295" s="26"/>
      <c r="AIQ295" s="26"/>
      <c r="AIR295" s="26"/>
      <c r="AIS295" s="26"/>
      <c r="AIT295" s="26"/>
      <c r="AIU295" s="26"/>
      <c r="AIV295" s="26"/>
      <c r="AIW295" s="26"/>
      <c r="AIX295" s="26"/>
      <c r="AIY295" s="26"/>
      <c r="AIZ295" s="26"/>
      <c r="AJA295" s="26"/>
      <c r="AJB295" s="26"/>
      <c r="AJC295" s="26"/>
      <c r="AJD295" s="26"/>
      <c r="AJE295" s="26"/>
      <c r="AJF295" s="26"/>
      <c r="AJG295" s="26"/>
      <c r="AJH295" s="26"/>
      <c r="AJI295" s="26"/>
      <c r="AJJ295" s="26"/>
      <c r="AJK295" s="26"/>
      <c r="AJL295" s="26"/>
      <c r="AJM295" s="26"/>
      <c r="AJN295" s="26"/>
      <c r="AJO295" s="26"/>
      <c r="AJP295" s="26"/>
      <c r="AJQ295" s="26"/>
      <c r="AJR295" s="26"/>
      <c r="AJS295" s="26"/>
      <c r="AJT295" s="26"/>
      <c r="AJU295" s="26"/>
      <c r="AJV295" s="26"/>
      <c r="AJW295" s="26"/>
      <c r="AJX295" s="26"/>
      <c r="AJY295" s="26"/>
      <c r="AJZ295" s="26"/>
      <c r="AKA295" s="26"/>
      <c r="AKB295" s="26"/>
      <c r="AKC295" s="26"/>
      <c r="AKD295" s="26"/>
      <c r="AKE295" s="26"/>
      <c r="AKF295" s="26"/>
      <c r="AKG295" s="26"/>
      <c r="AKH295" s="26"/>
      <c r="AKI295" s="26"/>
      <c r="AKJ295" s="26"/>
      <c r="AKK295" s="26"/>
      <c r="AKL295" s="26"/>
      <c r="AKM295" s="26"/>
      <c r="AKN295" s="26"/>
      <c r="AKO295" s="26"/>
      <c r="AKP295" s="26"/>
      <c r="AKQ295" s="26"/>
      <c r="AKR295" s="26"/>
      <c r="AKS295" s="26"/>
      <c r="AKT295" s="26"/>
      <c r="AKU295" s="26"/>
      <c r="AKV295" s="26"/>
      <c r="AKW295" s="26"/>
      <c r="AKX295" s="26"/>
      <c r="AKY295" s="26"/>
      <c r="AKZ295" s="26"/>
      <c r="ALA295" s="26"/>
      <c r="ALB295" s="26"/>
      <c r="ALC295" s="26"/>
      <c r="ALD295" s="26"/>
      <c r="ALE295" s="26"/>
      <c r="ALF295" s="26"/>
      <c r="ALG295" s="26"/>
      <c r="ALH295" s="26"/>
      <c r="ALI295" s="26"/>
      <c r="ALJ295" s="26"/>
      <c r="ALK295" s="26"/>
      <c r="ALL295" s="26"/>
      <c r="ALM295" s="26"/>
      <c r="ALN295" s="26"/>
      <c r="ALO295" s="26"/>
      <c r="ALP295" s="26"/>
      <c r="ALQ295" s="26"/>
      <c r="ALR295" s="26"/>
      <c r="ALS295" s="26"/>
      <c r="ALT295" s="26"/>
      <c r="ALU295" s="26"/>
      <c r="ALV295" s="26"/>
      <c r="ALW295" s="26"/>
      <c r="ALX295" s="26"/>
      <c r="ALY295" s="26"/>
      <c r="ALZ295" s="26"/>
      <c r="AMA295" s="26"/>
      <c r="AMB295" s="26"/>
    </row>
    <row r="296" spans="1:1016" x14ac:dyDescent="0.2">
      <c r="A296" s="266" t="s">
        <v>582</v>
      </c>
      <c r="B296" s="87" t="s">
        <v>642</v>
      </c>
      <c r="C296" s="102"/>
      <c r="D296" s="102"/>
      <c r="E296" s="102"/>
      <c r="G296" s="102"/>
      <c r="I296" s="102"/>
      <c r="K296" s="102"/>
      <c r="L296" s="103"/>
      <c r="N296" s="27">
        <v>1</v>
      </c>
      <c r="Q296" s="27">
        <v>1</v>
      </c>
      <c r="AA296" s="267"/>
    </row>
    <row r="297" spans="1:1016" x14ac:dyDescent="0.2">
      <c r="A297" s="266" t="s">
        <v>1069</v>
      </c>
      <c r="B297" s="87" t="s">
        <v>1090</v>
      </c>
      <c r="Q297" s="27">
        <v>1</v>
      </c>
      <c r="AA297" s="267"/>
    </row>
    <row r="298" spans="1:1016" x14ac:dyDescent="0.2">
      <c r="A298" s="266" t="s">
        <v>984</v>
      </c>
      <c r="B298" s="87" t="s">
        <v>991</v>
      </c>
      <c r="Q298" s="27">
        <v>1</v>
      </c>
      <c r="AA298" s="267"/>
    </row>
    <row r="299" spans="1:1016" x14ac:dyDescent="0.2">
      <c r="A299" s="266" t="s">
        <v>1070</v>
      </c>
      <c r="B299" s="87" t="s">
        <v>1121</v>
      </c>
      <c r="Q299" s="27">
        <v>1</v>
      </c>
      <c r="AA299" s="267"/>
    </row>
    <row r="300" spans="1:1016" x14ac:dyDescent="0.2">
      <c r="A300" s="266" t="s">
        <v>987</v>
      </c>
      <c r="B300" s="87" t="s">
        <v>988</v>
      </c>
      <c r="Q300" s="27">
        <v>1</v>
      </c>
      <c r="AA300" s="267"/>
    </row>
    <row r="301" spans="1:1016" x14ac:dyDescent="0.2">
      <c r="A301" s="266" t="s">
        <v>39</v>
      </c>
      <c r="B301" s="87" t="s">
        <v>937</v>
      </c>
      <c r="C301" s="102"/>
      <c r="D301" s="102"/>
      <c r="E301" s="102"/>
      <c r="G301" s="102"/>
      <c r="I301" s="102"/>
      <c r="K301" s="102"/>
      <c r="L301" s="103"/>
      <c r="S301" s="27">
        <v>1</v>
      </c>
      <c r="AA301" s="267"/>
    </row>
    <row r="302" spans="1:1016" x14ac:dyDescent="0.2">
      <c r="A302" s="266" t="s">
        <v>1162</v>
      </c>
      <c r="B302" s="87" t="s">
        <v>1165</v>
      </c>
      <c r="C302" s="102"/>
      <c r="D302" s="102"/>
      <c r="E302" s="102"/>
      <c r="G302" s="102"/>
      <c r="I302" s="102"/>
      <c r="K302" s="102"/>
      <c r="L302" s="103"/>
      <c r="S302" s="27">
        <v>1</v>
      </c>
      <c r="AA302" s="267"/>
    </row>
    <row r="303" spans="1:1016" x14ac:dyDescent="0.2">
      <c r="A303" s="266" t="s">
        <v>1207</v>
      </c>
      <c r="B303" s="87" t="s">
        <v>1208</v>
      </c>
      <c r="C303" s="102"/>
      <c r="D303" s="102"/>
      <c r="E303" s="102"/>
      <c r="G303" s="102"/>
      <c r="I303" s="102"/>
      <c r="K303" s="102"/>
      <c r="L303" s="103"/>
      <c r="S303" s="27">
        <v>1</v>
      </c>
      <c r="AA303" s="267"/>
    </row>
    <row r="304" spans="1:1016" x14ac:dyDescent="0.2">
      <c r="A304" s="266" t="s">
        <v>501</v>
      </c>
      <c r="B304" s="87" t="s">
        <v>511</v>
      </c>
      <c r="C304" s="102"/>
      <c r="D304" s="102"/>
      <c r="E304" s="102"/>
      <c r="G304" s="102"/>
      <c r="I304" s="102"/>
      <c r="K304" s="102"/>
      <c r="L304" s="103"/>
      <c r="N304" s="27">
        <v>4</v>
      </c>
      <c r="Q304" s="27">
        <v>1</v>
      </c>
      <c r="S304" s="27">
        <v>1</v>
      </c>
      <c r="U304" s="27">
        <v>1</v>
      </c>
      <c r="AA304" s="267"/>
    </row>
    <row r="305" spans="1:27" x14ac:dyDescent="0.2">
      <c r="A305" s="266" t="s">
        <v>41</v>
      </c>
      <c r="B305" s="87" t="s">
        <v>42</v>
      </c>
      <c r="Q305" s="27">
        <v>1</v>
      </c>
      <c r="S305" s="27">
        <v>2</v>
      </c>
      <c r="U305" s="27">
        <v>2</v>
      </c>
      <c r="AA305" s="267"/>
    </row>
    <row r="306" spans="1:27" x14ac:dyDescent="0.2">
      <c r="A306" s="266" t="s">
        <v>1016</v>
      </c>
      <c r="B306" s="87" t="s">
        <v>1091</v>
      </c>
      <c r="Q306" s="27">
        <v>1</v>
      </c>
      <c r="U306" s="27">
        <v>2</v>
      </c>
      <c r="AA306" s="267">
        <v>1</v>
      </c>
    </row>
    <row r="307" spans="1:27" x14ac:dyDescent="0.2">
      <c r="A307" s="266" t="s">
        <v>229</v>
      </c>
      <c r="B307" s="87" t="s">
        <v>1503</v>
      </c>
      <c r="C307" s="102"/>
      <c r="D307" s="102"/>
      <c r="E307" s="102"/>
      <c r="G307" s="102"/>
      <c r="I307" s="102"/>
      <c r="J307" s="27">
        <v>1</v>
      </c>
      <c r="K307" s="102"/>
      <c r="L307" s="103"/>
      <c r="U307" s="27">
        <v>3</v>
      </c>
      <c r="AA307" s="267"/>
    </row>
    <row r="308" spans="1:27" x14ac:dyDescent="0.2">
      <c r="A308" s="266" t="s">
        <v>983</v>
      </c>
      <c r="B308" s="87" t="s">
        <v>992</v>
      </c>
      <c r="C308" s="102"/>
      <c r="D308" s="102"/>
      <c r="E308" s="102"/>
      <c r="G308" s="102"/>
      <c r="I308" s="102"/>
      <c r="K308" s="102"/>
      <c r="L308" s="103"/>
      <c r="U308" s="27">
        <v>1</v>
      </c>
      <c r="AA308" s="267"/>
    </row>
    <row r="309" spans="1:27" x14ac:dyDescent="0.2">
      <c r="A309" s="266" t="s">
        <v>1019</v>
      </c>
      <c r="B309" s="87" t="s">
        <v>1109</v>
      </c>
      <c r="U309" s="27">
        <v>1</v>
      </c>
      <c r="AA309" s="267"/>
    </row>
    <row r="310" spans="1:27" x14ac:dyDescent="0.2">
      <c r="A310" s="266" t="s">
        <v>1213</v>
      </c>
      <c r="B310" s="87" t="s">
        <v>1322</v>
      </c>
      <c r="U310" s="27">
        <v>1</v>
      </c>
      <c r="AA310" s="267"/>
    </row>
    <row r="311" spans="1:27" x14ac:dyDescent="0.2">
      <c r="A311" s="266" t="s">
        <v>1319</v>
      </c>
      <c r="B311" s="87" t="s">
        <v>1323</v>
      </c>
      <c r="C311" s="102"/>
      <c r="D311" s="102"/>
      <c r="E311" s="102"/>
      <c r="G311" s="102"/>
      <c r="I311" s="102"/>
      <c r="K311" s="102"/>
      <c r="L311" s="103"/>
      <c r="U311" s="27">
        <v>1</v>
      </c>
      <c r="AA311" s="267"/>
    </row>
    <row r="312" spans="1:27" x14ac:dyDescent="0.2">
      <c r="A312" s="266" t="s">
        <v>277</v>
      </c>
      <c r="B312" s="87" t="s">
        <v>654</v>
      </c>
      <c r="C312" s="102"/>
      <c r="D312" s="102"/>
      <c r="E312" s="102"/>
      <c r="G312" s="102"/>
      <c r="I312" s="102"/>
      <c r="K312" s="102"/>
      <c r="L312" s="103"/>
      <c r="N312" s="27">
        <v>1</v>
      </c>
      <c r="Q312" s="27">
        <v>2</v>
      </c>
      <c r="S312" s="27">
        <v>1</v>
      </c>
      <c r="U312" s="27">
        <v>1</v>
      </c>
      <c r="W312" s="27">
        <v>1</v>
      </c>
      <c r="AA312" s="267"/>
    </row>
    <row r="313" spans="1:27" x14ac:dyDescent="0.2">
      <c r="A313" s="266" t="s">
        <v>230</v>
      </c>
      <c r="B313" s="87" t="s">
        <v>517</v>
      </c>
      <c r="C313" s="102"/>
      <c r="D313" s="102"/>
      <c r="E313" s="102"/>
      <c r="G313" s="102"/>
      <c r="I313" s="102"/>
      <c r="J313" s="27">
        <v>1</v>
      </c>
      <c r="K313" s="102"/>
      <c r="L313" s="103"/>
      <c r="Q313" s="27">
        <v>5</v>
      </c>
      <c r="S313" s="27">
        <v>5</v>
      </c>
      <c r="U313" s="27">
        <v>3</v>
      </c>
      <c r="W313" s="27">
        <v>6</v>
      </c>
      <c r="AA313" s="267">
        <v>2</v>
      </c>
    </row>
    <row r="314" spans="1:27" x14ac:dyDescent="0.2">
      <c r="A314" s="266" t="s">
        <v>50</v>
      </c>
      <c r="B314" s="87" t="s">
        <v>51</v>
      </c>
      <c r="C314" s="102"/>
      <c r="D314" s="102"/>
      <c r="E314" s="102"/>
      <c r="G314" s="102"/>
      <c r="H314" s="27">
        <v>1</v>
      </c>
      <c r="I314" s="102"/>
      <c r="K314" s="102"/>
      <c r="L314" s="103"/>
      <c r="Q314" s="27">
        <v>2</v>
      </c>
      <c r="S314" s="27">
        <v>2</v>
      </c>
      <c r="U314" s="27">
        <v>1</v>
      </c>
      <c r="W314" s="27">
        <v>8</v>
      </c>
      <c r="AA314" s="267"/>
    </row>
    <row r="315" spans="1:27" x14ac:dyDescent="0.2">
      <c r="A315" s="266" t="s">
        <v>985</v>
      </c>
      <c r="B315" s="87" t="s">
        <v>990</v>
      </c>
      <c r="Q315" s="27">
        <v>1</v>
      </c>
      <c r="U315" s="27">
        <v>1</v>
      </c>
      <c r="W315" s="27">
        <v>1</v>
      </c>
      <c r="AA315" s="267"/>
    </row>
    <row r="316" spans="1:27" x14ac:dyDescent="0.2">
      <c r="A316" s="266" t="s">
        <v>48</v>
      </c>
      <c r="B316" s="87" t="s">
        <v>387</v>
      </c>
      <c r="C316" s="102"/>
      <c r="D316" s="102"/>
      <c r="E316" s="102"/>
      <c r="G316" s="102"/>
      <c r="H316" s="27">
        <v>2</v>
      </c>
      <c r="I316" s="102"/>
      <c r="J316" s="27">
        <v>1</v>
      </c>
      <c r="K316" s="102"/>
      <c r="L316" s="103"/>
      <c r="N316" s="27">
        <v>6</v>
      </c>
      <c r="Q316" s="27">
        <v>3</v>
      </c>
      <c r="S316" s="27">
        <v>2</v>
      </c>
      <c r="W316" s="27">
        <v>2</v>
      </c>
      <c r="AA316" s="267">
        <v>3</v>
      </c>
    </row>
    <row r="317" spans="1:27" x14ac:dyDescent="0.2">
      <c r="A317" s="266" t="s">
        <v>494</v>
      </c>
      <c r="B317" s="87" t="s">
        <v>516</v>
      </c>
      <c r="Q317" s="27">
        <v>1</v>
      </c>
      <c r="S317" s="27">
        <v>1</v>
      </c>
      <c r="W317" s="27">
        <v>1</v>
      </c>
      <c r="AA317" s="267"/>
    </row>
    <row r="318" spans="1:27" x14ac:dyDescent="0.2">
      <c r="A318" s="266" t="s">
        <v>52</v>
      </c>
      <c r="B318" s="87" t="s">
        <v>383</v>
      </c>
      <c r="C318" s="102"/>
      <c r="D318" s="102"/>
      <c r="E318" s="102"/>
      <c r="G318" s="102"/>
      <c r="H318" s="27">
        <v>1</v>
      </c>
      <c r="I318" s="102"/>
      <c r="J318" s="27">
        <v>2</v>
      </c>
      <c r="K318" s="102"/>
      <c r="L318" s="103"/>
      <c r="S318" s="27">
        <v>2</v>
      </c>
      <c r="W318" s="27">
        <v>1</v>
      </c>
      <c r="AA318" s="267"/>
    </row>
    <row r="319" spans="1:27" x14ac:dyDescent="0.2">
      <c r="A319" s="266" t="s">
        <v>1002</v>
      </c>
      <c r="B319" s="87" t="s">
        <v>1505</v>
      </c>
      <c r="C319" s="102"/>
      <c r="D319" s="102"/>
      <c r="E319" s="102"/>
      <c r="G319" s="102"/>
      <c r="I319" s="102"/>
      <c r="K319" s="102"/>
      <c r="L319" s="103"/>
      <c r="W319" s="27">
        <v>3</v>
      </c>
      <c r="AA319" s="267">
        <v>1</v>
      </c>
    </row>
    <row r="320" spans="1:27" x14ac:dyDescent="0.2">
      <c r="A320" s="266" t="s">
        <v>150</v>
      </c>
      <c r="B320" s="87" t="s">
        <v>386</v>
      </c>
      <c r="C320" s="102"/>
      <c r="D320" s="102"/>
      <c r="E320" s="102"/>
      <c r="F320" s="27">
        <v>1</v>
      </c>
      <c r="G320" s="102"/>
      <c r="H320" s="27">
        <v>1</v>
      </c>
      <c r="I320" s="102"/>
      <c r="J320" s="27">
        <v>1</v>
      </c>
      <c r="K320" s="102"/>
      <c r="L320" s="103"/>
      <c r="M320" s="27">
        <v>1</v>
      </c>
      <c r="N320" s="27">
        <v>3</v>
      </c>
      <c r="P320" s="27">
        <v>3</v>
      </c>
      <c r="Q320" s="27">
        <v>7</v>
      </c>
      <c r="S320" s="27">
        <v>8</v>
      </c>
      <c r="T320" s="27">
        <v>1</v>
      </c>
      <c r="U320" s="27">
        <v>7</v>
      </c>
      <c r="V320" s="27">
        <v>3</v>
      </c>
      <c r="W320" s="27">
        <v>5</v>
      </c>
      <c r="X320" s="27">
        <v>6</v>
      </c>
      <c r="Y320" s="27">
        <v>3</v>
      </c>
      <c r="Z320" s="27">
        <v>4</v>
      </c>
      <c r="AA320" s="267">
        <v>5</v>
      </c>
    </row>
    <row r="321" spans="1:1016" x14ac:dyDescent="0.2">
      <c r="A321" s="266" t="s">
        <v>172</v>
      </c>
      <c r="B321" s="87" t="s">
        <v>385</v>
      </c>
      <c r="C321" s="102"/>
      <c r="D321" s="102"/>
      <c r="E321" s="102"/>
      <c r="G321" s="102"/>
      <c r="I321" s="102"/>
      <c r="J321" s="27">
        <v>2</v>
      </c>
      <c r="K321" s="102"/>
      <c r="L321" s="103"/>
      <c r="N321" s="27">
        <v>1</v>
      </c>
      <c r="Q321" s="27">
        <v>1</v>
      </c>
      <c r="S321" s="27">
        <v>5</v>
      </c>
      <c r="U321" s="27">
        <v>4</v>
      </c>
      <c r="W321" s="27">
        <v>2</v>
      </c>
      <c r="Y321" s="27">
        <v>3</v>
      </c>
      <c r="AA321" s="267">
        <v>1</v>
      </c>
    </row>
    <row r="322" spans="1:1016" x14ac:dyDescent="0.2">
      <c r="A322" s="266" t="s">
        <v>53</v>
      </c>
      <c r="B322" s="87" t="s">
        <v>464</v>
      </c>
      <c r="C322" s="102"/>
      <c r="D322" s="102"/>
      <c r="E322" s="102"/>
      <c r="G322" s="102"/>
      <c r="I322" s="102"/>
      <c r="J322" s="27">
        <v>2</v>
      </c>
      <c r="K322" s="102"/>
      <c r="L322" s="103"/>
      <c r="N322" s="27">
        <v>2</v>
      </c>
      <c r="Q322" s="27">
        <v>2</v>
      </c>
      <c r="S322" s="27">
        <v>1</v>
      </c>
      <c r="U322" s="27">
        <v>2</v>
      </c>
      <c r="W322" s="27">
        <v>4</v>
      </c>
      <c r="Y322" s="27">
        <v>3</v>
      </c>
      <c r="AA322" s="267">
        <v>2</v>
      </c>
    </row>
    <row r="323" spans="1:1016" x14ac:dyDescent="0.2">
      <c r="A323" s="266" t="s">
        <v>484</v>
      </c>
      <c r="B323" s="87" t="s">
        <v>523</v>
      </c>
      <c r="C323" s="102"/>
      <c r="D323" s="102"/>
      <c r="E323" s="102"/>
      <c r="G323" s="102"/>
      <c r="I323" s="102"/>
      <c r="K323" s="102"/>
      <c r="L323" s="103"/>
      <c r="N323" s="27">
        <v>2</v>
      </c>
      <c r="Q323" s="27">
        <v>2</v>
      </c>
      <c r="S323" s="27">
        <v>1</v>
      </c>
      <c r="U323" s="27">
        <v>1</v>
      </c>
      <c r="W323" s="27">
        <v>3</v>
      </c>
      <c r="Y323" s="27">
        <v>1</v>
      </c>
      <c r="AA323" s="267">
        <v>2</v>
      </c>
    </row>
    <row r="324" spans="1:1016" x14ac:dyDescent="0.2">
      <c r="A324" s="266" t="s">
        <v>667</v>
      </c>
      <c r="B324" s="87" t="s">
        <v>674</v>
      </c>
      <c r="C324" s="102"/>
      <c r="D324" s="102"/>
      <c r="E324" s="102"/>
      <c r="G324" s="102"/>
      <c r="I324" s="102"/>
      <c r="K324" s="102"/>
      <c r="L324" s="103"/>
      <c r="Q324" s="27">
        <v>4</v>
      </c>
      <c r="S324" s="27">
        <v>1</v>
      </c>
      <c r="U324" s="27">
        <v>1</v>
      </c>
      <c r="W324" s="27">
        <v>2</v>
      </c>
      <c r="Y324" s="27">
        <v>1</v>
      </c>
      <c r="AA324" s="267">
        <v>1</v>
      </c>
    </row>
    <row r="325" spans="1:1016" x14ac:dyDescent="0.2">
      <c r="A325" s="266" t="s">
        <v>842</v>
      </c>
      <c r="B325" s="87" t="s">
        <v>921</v>
      </c>
      <c r="Q325" s="27">
        <v>5</v>
      </c>
      <c r="S325" s="27">
        <v>3</v>
      </c>
      <c r="U325" s="27">
        <v>6</v>
      </c>
      <c r="W325" s="27">
        <v>3</v>
      </c>
      <c r="Y325" s="27">
        <v>4</v>
      </c>
      <c r="AA325" s="267"/>
    </row>
    <row r="326" spans="1:1016" x14ac:dyDescent="0.2">
      <c r="A326" s="266" t="s">
        <v>981</v>
      </c>
      <c r="B326" s="87" t="s">
        <v>942</v>
      </c>
      <c r="C326" s="102"/>
      <c r="D326" s="102"/>
      <c r="E326" s="102"/>
      <c r="G326" s="102"/>
      <c r="I326" s="102"/>
      <c r="K326" s="102"/>
      <c r="L326" s="103"/>
      <c r="Q326" s="27">
        <v>7</v>
      </c>
      <c r="S326" s="27">
        <v>1</v>
      </c>
      <c r="U326" s="27">
        <v>1</v>
      </c>
      <c r="W326" s="27">
        <v>9</v>
      </c>
      <c r="Y326" s="27">
        <v>3</v>
      </c>
      <c r="AA326" s="267">
        <v>4</v>
      </c>
    </row>
    <row r="327" spans="1:1016" x14ac:dyDescent="0.2">
      <c r="A327" s="266" t="s">
        <v>55</v>
      </c>
      <c r="B327" s="87" t="s">
        <v>388</v>
      </c>
      <c r="C327" s="102"/>
      <c r="D327" s="102"/>
      <c r="E327" s="102"/>
      <c r="G327" s="102"/>
      <c r="H327" s="27">
        <v>1</v>
      </c>
      <c r="I327" s="102"/>
      <c r="K327" s="102"/>
      <c r="L327" s="103"/>
      <c r="N327" s="27">
        <v>3</v>
      </c>
      <c r="S327" s="27">
        <v>14</v>
      </c>
      <c r="U327" s="27">
        <v>9</v>
      </c>
      <c r="W327" s="27">
        <v>1</v>
      </c>
      <c r="Y327" s="27">
        <v>4</v>
      </c>
      <c r="AA327" s="267">
        <v>3</v>
      </c>
    </row>
    <row r="328" spans="1:1016" x14ac:dyDescent="0.2">
      <c r="A328" s="266" t="s">
        <v>1079</v>
      </c>
      <c r="B328" s="87" t="s">
        <v>1118</v>
      </c>
      <c r="S328" s="27">
        <v>4</v>
      </c>
      <c r="U328" s="27">
        <v>3</v>
      </c>
      <c r="W328" s="27">
        <v>5</v>
      </c>
      <c r="Y328" s="27">
        <v>2</v>
      </c>
      <c r="AA328" s="267"/>
    </row>
    <row r="329" spans="1:1016" x14ac:dyDescent="0.2">
      <c r="A329" s="266" t="s">
        <v>558</v>
      </c>
      <c r="B329" s="87" t="s">
        <v>650</v>
      </c>
      <c r="C329" s="102"/>
      <c r="D329" s="102"/>
      <c r="E329" s="102"/>
      <c r="G329" s="102"/>
      <c r="I329" s="102"/>
      <c r="K329" s="102"/>
      <c r="L329" s="103"/>
      <c r="N329" s="27">
        <v>1</v>
      </c>
      <c r="Q329" s="27">
        <v>1</v>
      </c>
      <c r="U329" s="27">
        <v>1</v>
      </c>
      <c r="W329" s="27">
        <v>2</v>
      </c>
      <c r="Y329" s="27">
        <v>1</v>
      </c>
      <c r="AA329" s="267"/>
    </row>
    <row r="330" spans="1:1016" x14ac:dyDescent="0.2">
      <c r="A330" s="266" t="s">
        <v>562</v>
      </c>
      <c r="B330" s="87" t="s">
        <v>647</v>
      </c>
      <c r="C330" s="102"/>
      <c r="D330" s="102"/>
      <c r="E330" s="102"/>
      <c r="G330" s="102"/>
      <c r="I330" s="102"/>
      <c r="K330" s="102"/>
      <c r="L330" s="103"/>
      <c r="N330" s="27">
        <v>1</v>
      </c>
      <c r="Q330" s="27">
        <v>2</v>
      </c>
      <c r="U330" s="27">
        <v>1</v>
      </c>
      <c r="W330" s="27">
        <v>1</v>
      </c>
      <c r="Y330" s="27">
        <v>1</v>
      </c>
      <c r="AA330" s="267"/>
    </row>
    <row r="331" spans="1:1016" x14ac:dyDescent="0.2">
      <c r="A331" s="266" t="s">
        <v>38</v>
      </c>
      <c r="B331" s="87" t="s">
        <v>652</v>
      </c>
      <c r="C331" s="102"/>
      <c r="D331" s="102"/>
      <c r="E331" s="102"/>
      <c r="G331" s="102"/>
      <c r="I331" s="102"/>
      <c r="K331" s="102"/>
      <c r="L331" s="103"/>
      <c r="N331" s="27">
        <v>1</v>
      </c>
      <c r="Q331" s="27">
        <v>3</v>
      </c>
      <c r="U331" s="27">
        <v>3</v>
      </c>
      <c r="W331" s="27">
        <v>1</v>
      </c>
      <c r="Y331" s="27">
        <v>1</v>
      </c>
      <c r="AA331" s="267"/>
    </row>
    <row r="332" spans="1:1016" x14ac:dyDescent="0.2">
      <c r="A332" s="266" t="s">
        <v>561</v>
      </c>
      <c r="B332" s="87" t="s">
        <v>648</v>
      </c>
      <c r="C332" s="102"/>
      <c r="D332" s="102"/>
      <c r="E332" s="102"/>
      <c r="G332" s="102"/>
      <c r="I332" s="102"/>
      <c r="K332" s="102"/>
      <c r="L332" s="103"/>
      <c r="N332" s="27">
        <v>1</v>
      </c>
      <c r="U332" s="27">
        <v>1</v>
      </c>
      <c r="W332" s="27">
        <v>1</v>
      </c>
      <c r="Y332" s="27">
        <v>1</v>
      </c>
      <c r="AA332" s="267"/>
    </row>
    <row r="333" spans="1:1016" x14ac:dyDescent="0.2">
      <c r="A333" s="266" t="s">
        <v>749</v>
      </c>
      <c r="B333" s="87" t="s">
        <v>776</v>
      </c>
      <c r="Q333" s="27">
        <v>1</v>
      </c>
      <c r="W333" s="27">
        <v>1</v>
      </c>
      <c r="Y333" s="27">
        <v>1</v>
      </c>
      <c r="AA333" s="267">
        <v>1</v>
      </c>
    </row>
    <row r="334" spans="1:1016" x14ac:dyDescent="0.2">
      <c r="A334" s="266" t="s">
        <v>684</v>
      </c>
      <c r="B334" s="87" t="s">
        <v>1506</v>
      </c>
      <c r="C334" s="105"/>
      <c r="D334" s="105"/>
      <c r="E334" s="105"/>
      <c r="F334" s="92"/>
      <c r="G334" s="105"/>
      <c r="H334" s="92"/>
      <c r="I334" s="105"/>
      <c r="J334" s="92"/>
      <c r="K334" s="105"/>
      <c r="L334" s="105"/>
      <c r="M334" s="92"/>
      <c r="N334" s="92"/>
      <c r="O334" s="105"/>
      <c r="P334" s="92"/>
      <c r="Q334" s="92"/>
      <c r="R334" s="92"/>
      <c r="S334" s="92"/>
      <c r="T334" s="92"/>
      <c r="U334" s="92"/>
      <c r="W334" s="27">
        <v>1</v>
      </c>
      <c r="Y334" s="27">
        <v>1</v>
      </c>
      <c r="AA334" s="267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8"/>
      <c r="CV334" s="88"/>
      <c r="CW334" s="88"/>
      <c r="CX334" s="88"/>
      <c r="CY334" s="88"/>
      <c r="CZ334" s="88"/>
      <c r="DA334" s="88"/>
      <c r="DB334" s="88"/>
      <c r="DC334" s="88"/>
      <c r="DD334" s="88"/>
      <c r="DE334" s="88"/>
      <c r="DF334" s="88"/>
      <c r="DG334" s="88"/>
      <c r="DH334" s="88"/>
      <c r="DI334" s="88"/>
      <c r="DJ334" s="88"/>
      <c r="DK334" s="88"/>
      <c r="DL334" s="88"/>
      <c r="DM334" s="88"/>
      <c r="DN334" s="88"/>
      <c r="DO334" s="88"/>
      <c r="DP334" s="88"/>
      <c r="DQ334" s="88"/>
      <c r="DR334" s="88"/>
      <c r="DS334" s="88"/>
      <c r="DT334" s="88"/>
      <c r="DU334" s="88"/>
      <c r="DV334" s="88"/>
      <c r="DW334" s="88"/>
      <c r="DX334" s="88"/>
      <c r="DY334" s="88"/>
      <c r="DZ334" s="88"/>
      <c r="EA334" s="88"/>
      <c r="EB334" s="88"/>
      <c r="EC334" s="88"/>
      <c r="ED334" s="88"/>
      <c r="EE334" s="88"/>
      <c r="EF334" s="88"/>
      <c r="EG334" s="88"/>
      <c r="EH334" s="88"/>
      <c r="EI334" s="88"/>
      <c r="EJ334" s="88"/>
      <c r="EK334" s="88"/>
      <c r="EL334" s="88"/>
      <c r="EM334" s="88"/>
      <c r="EN334" s="88"/>
      <c r="EO334" s="88"/>
      <c r="EP334" s="88"/>
      <c r="EQ334" s="88"/>
      <c r="ER334" s="88"/>
      <c r="ES334" s="88"/>
      <c r="ET334" s="88"/>
      <c r="EU334" s="88"/>
      <c r="EV334" s="88"/>
      <c r="EW334" s="88"/>
      <c r="EX334" s="88"/>
      <c r="EY334" s="88"/>
      <c r="EZ334" s="88"/>
      <c r="FA334" s="88"/>
      <c r="FB334" s="88"/>
      <c r="FC334" s="88"/>
      <c r="FD334" s="88"/>
      <c r="FE334" s="88"/>
      <c r="FF334" s="88"/>
      <c r="FG334" s="88"/>
      <c r="FH334" s="88"/>
      <c r="FI334" s="88"/>
      <c r="FJ334" s="88"/>
      <c r="FK334" s="88"/>
      <c r="FL334" s="88"/>
      <c r="FM334" s="88"/>
      <c r="FN334" s="88"/>
      <c r="FO334" s="88"/>
      <c r="FP334" s="88"/>
      <c r="FQ334" s="88"/>
      <c r="FR334" s="88"/>
      <c r="FS334" s="88"/>
      <c r="FT334" s="88"/>
      <c r="FU334" s="88"/>
      <c r="FV334" s="88"/>
      <c r="FW334" s="88"/>
      <c r="FX334" s="88"/>
      <c r="FY334" s="88"/>
      <c r="FZ334" s="88"/>
      <c r="GA334" s="88"/>
      <c r="GB334" s="88"/>
      <c r="GC334" s="88"/>
      <c r="GD334" s="88"/>
      <c r="GE334" s="88"/>
      <c r="GF334" s="88"/>
      <c r="GG334" s="88"/>
      <c r="GH334" s="88"/>
      <c r="GI334" s="88"/>
      <c r="GJ334" s="88"/>
      <c r="GK334" s="88"/>
      <c r="GL334" s="88"/>
      <c r="GM334" s="88"/>
      <c r="GN334" s="88"/>
      <c r="GO334" s="88"/>
      <c r="GP334" s="88"/>
      <c r="GQ334" s="88"/>
      <c r="GR334" s="88"/>
      <c r="GS334" s="88"/>
      <c r="GT334" s="88"/>
      <c r="GU334" s="88"/>
      <c r="GV334" s="88"/>
      <c r="GW334" s="88"/>
      <c r="GX334" s="88"/>
      <c r="GY334" s="88"/>
      <c r="GZ334" s="88"/>
      <c r="HA334" s="88"/>
      <c r="HB334" s="88"/>
      <c r="HC334" s="88"/>
      <c r="HD334" s="88"/>
      <c r="HE334" s="88"/>
      <c r="HF334" s="88"/>
      <c r="HG334" s="88"/>
      <c r="HH334" s="88"/>
      <c r="HI334" s="88"/>
      <c r="HJ334" s="88"/>
      <c r="HK334" s="88"/>
      <c r="HL334" s="88"/>
      <c r="HM334" s="88"/>
      <c r="HN334" s="88"/>
      <c r="HO334" s="88"/>
      <c r="HP334" s="88"/>
      <c r="HQ334" s="88"/>
      <c r="HR334" s="88"/>
      <c r="HS334" s="88"/>
      <c r="HT334" s="88"/>
      <c r="HU334" s="88"/>
      <c r="HV334" s="88"/>
      <c r="HW334" s="88"/>
      <c r="HX334" s="88"/>
      <c r="HY334" s="88"/>
      <c r="HZ334" s="88"/>
      <c r="IA334" s="88"/>
      <c r="IB334" s="88"/>
      <c r="IC334" s="88"/>
      <c r="ID334" s="88"/>
      <c r="IE334" s="88"/>
      <c r="IF334" s="88"/>
      <c r="IG334" s="88"/>
      <c r="IH334" s="88"/>
      <c r="II334" s="88"/>
      <c r="IJ334" s="88"/>
      <c r="IK334" s="88"/>
      <c r="IL334" s="88"/>
      <c r="IM334" s="88"/>
      <c r="IN334" s="88"/>
      <c r="IO334" s="88"/>
      <c r="IP334" s="88"/>
      <c r="IQ334" s="88"/>
      <c r="IR334" s="88"/>
      <c r="IS334" s="88"/>
      <c r="IT334" s="88"/>
      <c r="IU334" s="88"/>
      <c r="IV334" s="88"/>
      <c r="IW334" s="88"/>
      <c r="IX334" s="88"/>
      <c r="IY334" s="88"/>
      <c r="IZ334" s="88"/>
      <c r="JA334" s="88"/>
      <c r="JB334" s="88"/>
      <c r="JC334" s="88"/>
      <c r="JD334" s="88"/>
      <c r="JE334" s="88"/>
      <c r="JF334" s="88"/>
      <c r="JG334" s="88"/>
      <c r="JH334" s="88"/>
      <c r="JI334" s="88"/>
      <c r="JJ334" s="88"/>
      <c r="JK334" s="88"/>
      <c r="JL334" s="88"/>
      <c r="JM334" s="88"/>
      <c r="JN334" s="88"/>
      <c r="JO334" s="88"/>
      <c r="JP334" s="88"/>
      <c r="JQ334" s="88"/>
      <c r="JR334" s="88"/>
      <c r="JS334" s="88"/>
      <c r="JT334" s="88"/>
      <c r="JU334" s="88"/>
      <c r="JV334" s="88"/>
      <c r="JW334" s="88"/>
      <c r="JX334" s="88"/>
      <c r="JY334" s="88"/>
      <c r="JZ334" s="88"/>
      <c r="KA334" s="88"/>
      <c r="KB334" s="88"/>
      <c r="KC334" s="88"/>
      <c r="KD334" s="88"/>
      <c r="KE334" s="88"/>
      <c r="KF334" s="88"/>
      <c r="KG334" s="88"/>
      <c r="KH334" s="88"/>
      <c r="KI334" s="88"/>
      <c r="KJ334" s="88"/>
      <c r="KK334" s="88"/>
      <c r="KL334" s="88"/>
      <c r="KM334" s="88"/>
      <c r="KN334" s="88"/>
      <c r="KO334" s="88"/>
      <c r="KP334" s="88"/>
      <c r="KQ334" s="88"/>
      <c r="KR334" s="88"/>
      <c r="KS334" s="88"/>
      <c r="KT334" s="88"/>
      <c r="KU334" s="88"/>
      <c r="KV334" s="88"/>
      <c r="KW334" s="88"/>
      <c r="KX334" s="88"/>
      <c r="KY334" s="88"/>
      <c r="KZ334" s="88"/>
      <c r="LA334" s="88"/>
      <c r="LB334" s="88"/>
      <c r="LC334" s="88"/>
      <c r="LD334" s="88"/>
      <c r="LE334" s="88"/>
      <c r="LF334" s="88"/>
      <c r="LG334" s="88"/>
      <c r="LH334" s="88"/>
      <c r="LI334" s="88"/>
      <c r="LJ334" s="88"/>
      <c r="LK334" s="88"/>
      <c r="LL334" s="88"/>
      <c r="LM334" s="88"/>
      <c r="LN334" s="88"/>
      <c r="LO334" s="88"/>
      <c r="LP334" s="88"/>
      <c r="LQ334" s="88"/>
      <c r="LR334" s="88"/>
      <c r="LS334" s="88"/>
      <c r="LT334" s="88"/>
      <c r="LU334" s="88"/>
      <c r="LV334" s="88"/>
      <c r="LW334" s="88"/>
      <c r="LX334" s="88"/>
      <c r="LY334" s="88"/>
      <c r="LZ334" s="88"/>
      <c r="MA334" s="88"/>
      <c r="MB334" s="88"/>
      <c r="MC334" s="88"/>
      <c r="MD334" s="88"/>
      <c r="ME334" s="88"/>
      <c r="MF334" s="88"/>
      <c r="MG334" s="88"/>
      <c r="MH334" s="88"/>
      <c r="MI334" s="88"/>
      <c r="MJ334" s="88"/>
      <c r="MK334" s="88"/>
      <c r="ML334" s="88"/>
      <c r="MM334" s="88"/>
      <c r="MN334" s="88"/>
      <c r="MO334" s="88"/>
      <c r="MP334" s="88"/>
      <c r="MQ334" s="88"/>
      <c r="MR334" s="88"/>
      <c r="MS334" s="88"/>
      <c r="MT334" s="88"/>
      <c r="MU334" s="88"/>
      <c r="MV334" s="88"/>
      <c r="MW334" s="88"/>
      <c r="MX334" s="88"/>
      <c r="MY334" s="88"/>
      <c r="MZ334" s="88"/>
      <c r="NA334" s="88"/>
      <c r="NB334" s="88"/>
      <c r="NC334" s="88"/>
      <c r="ND334" s="88"/>
      <c r="NE334" s="88"/>
      <c r="NF334" s="88"/>
      <c r="NG334" s="88"/>
      <c r="NH334" s="88"/>
      <c r="NI334" s="88"/>
      <c r="NJ334" s="88"/>
      <c r="NK334" s="88"/>
      <c r="NL334" s="88"/>
      <c r="NM334" s="88"/>
      <c r="NN334" s="88"/>
      <c r="NO334" s="88"/>
      <c r="NP334" s="88"/>
      <c r="NQ334" s="88"/>
      <c r="NR334" s="88"/>
      <c r="NS334" s="88"/>
      <c r="NT334" s="88"/>
      <c r="NU334" s="88"/>
      <c r="NV334" s="88"/>
      <c r="NW334" s="88"/>
      <c r="NX334" s="88"/>
      <c r="NY334" s="88"/>
      <c r="NZ334" s="88"/>
      <c r="OA334" s="88"/>
      <c r="OB334" s="88"/>
      <c r="OC334" s="88"/>
      <c r="OD334" s="88"/>
      <c r="OE334" s="88"/>
      <c r="OF334" s="88"/>
      <c r="OG334" s="88"/>
      <c r="OH334" s="88"/>
      <c r="OI334" s="88"/>
      <c r="OJ334" s="88"/>
      <c r="OK334" s="88"/>
      <c r="OL334" s="88"/>
      <c r="OM334" s="88"/>
      <c r="ON334" s="88"/>
      <c r="OO334" s="88"/>
      <c r="OP334" s="88"/>
      <c r="OQ334" s="88"/>
      <c r="OR334" s="88"/>
      <c r="OS334" s="88"/>
      <c r="OT334" s="88"/>
      <c r="OU334" s="88"/>
      <c r="OV334" s="88"/>
      <c r="OW334" s="88"/>
      <c r="OX334" s="88"/>
      <c r="OY334" s="88"/>
      <c r="OZ334" s="88"/>
      <c r="PA334" s="88"/>
      <c r="PB334" s="88"/>
      <c r="PC334" s="88"/>
      <c r="PD334" s="88"/>
      <c r="PE334" s="88"/>
      <c r="PF334" s="88"/>
      <c r="PG334" s="88"/>
      <c r="PH334" s="88"/>
      <c r="PI334" s="88"/>
      <c r="PJ334" s="88"/>
      <c r="PK334" s="88"/>
      <c r="PL334" s="88"/>
      <c r="PM334" s="88"/>
      <c r="PN334" s="88"/>
      <c r="PO334" s="88"/>
      <c r="PP334" s="88"/>
      <c r="PQ334" s="88"/>
      <c r="PR334" s="88"/>
      <c r="PS334" s="88"/>
      <c r="PT334" s="88"/>
      <c r="PU334" s="88"/>
      <c r="PV334" s="88"/>
      <c r="PW334" s="88"/>
      <c r="PX334" s="88"/>
      <c r="PY334" s="88"/>
      <c r="PZ334" s="88"/>
      <c r="QA334" s="88"/>
      <c r="QB334" s="88"/>
      <c r="QC334" s="88"/>
      <c r="QD334" s="88"/>
      <c r="QE334" s="88"/>
      <c r="QF334" s="88"/>
      <c r="QG334" s="88"/>
      <c r="QH334" s="88"/>
      <c r="QI334" s="88"/>
      <c r="QJ334" s="88"/>
      <c r="QK334" s="88"/>
      <c r="QL334" s="88"/>
      <c r="QM334" s="88"/>
      <c r="QN334" s="88"/>
      <c r="QO334" s="88"/>
      <c r="QP334" s="88"/>
      <c r="QQ334" s="88"/>
      <c r="QR334" s="88"/>
      <c r="QS334" s="88"/>
      <c r="QT334" s="88"/>
      <c r="QU334" s="88"/>
      <c r="QV334" s="88"/>
      <c r="QW334" s="88"/>
      <c r="QX334" s="88"/>
      <c r="QY334" s="88"/>
      <c r="QZ334" s="88"/>
      <c r="RA334" s="88"/>
      <c r="RB334" s="88"/>
      <c r="RC334" s="88"/>
      <c r="RD334" s="88"/>
      <c r="RE334" s="88"/>
      <c r="RF334" s="88"/>
      <c r="RG334" s="88"/>
      <c r="RH334" s="88"/>
      <c r="RI334" s="88"/>
      <c r="RJ334" s="88"/>
      <c r="RK334" s="88"/>
      <c r="RL334" s="88"/>
      <c r="RM334" s="88"/>
      <c r="RN334" s="88"/>
      <c r="RO334" s="88"/>
      <c r="RP334" s="88"/>
      <c r="RQ334" s="88"/>
      <c r="RR334" s="88"/>
      <c r="RS334" s="88"/>
      <c r="RT334" s="88"/>
      <c r="RU334" s="88"/>
      <c r="RV334" s="88"/>
      <c r="RW334" s="88"/>
      <c r="RX334" s="88"/>
      <c r="RY334" s="88"/>
      <c r="RZ334" s="88"/>
      <c r="SA334" s="88"/>
      <c r="SB334" s="88"/>
      <c r="SC334" s="88"/>
      <c r="SD334" s="88"/>
      <c r="SE334" s="88"/>
      <c r="SF334" s="88"/>
      <c r="SG334" s="88"/>
      <c r="SH334" s="88"/>
      <c r="SI334" s="88"/>
      <c r="SJ334" s="88"/>
      <c r="SK334" s="88"/>
      <c r="SL334" s="88"/>
      <c r="SM334" s="88"/>
      <c r="SN334" s="88"/>
      <c r="SO334" s="88"/>
      <c r="SP334" s="88"/>
      <c r="SQ334" s="88"/>
      <c r="SR334" s="88"/>
      <c r="SS334" s="88"/>
      <c r="ST334" s="88"/>
      <c r="SU334" s="88"/>
      <c r="SV334" s="88"/>
      <c r="SW334" s="88"/>
      <c r="SX334" s="88"/>
      <c r="SY334" s="88"/>
      <c r="SZ334" s="88"/>
      <c r="TA334" s="88"/>
      <c r="TB334" s="88"/>
      <c r="TC334" s="88"/>
      <c r="TD334" s="88"/>
      <c r="TE334" s="88"/>
      <c r="TF334" s="88"/>
      <c r="TG334" s="88"/>
      <c r="TH334" s="88"/>
      <c r="TI334" s="88"/>
      <c r="TJ334" s="88"/>
      <c r="TK334" s="88"/>
      <c r="TL334" s="88"/>
      <c r="TM334" s="88"/>
      <c r="TN334" s="88"/>
      <c r="TO334" s="88"/>
      <c r="TP334" s="88"/>
      <c r="TQ334" s="88"/>
      <c r="TR334" s="88"/>
      <c r="TS334" s="88"/>
      <c r="TT334" s="88"/>
      <c r="TU334" s="88"/>
      <c r="TV334" s="88"/>
      <c r="TW334" s="88"/>
      <c r="TX334" s="88"/>
      <c r="TY334" s="88"/>
      <c r="TZ334" s="88"/>
      <c r="UA334" s="88"/>
      <c r="UB334" s="88"/>
      <c r="UC334" s="88"/>
      <c r="UD334" s="88"/>
      <c r="UE334" s="88"/>
      <c r="UF334" s="88"/>
      <c r="UG334" s="88"/>
      <c r="UH334" s="88"/>
      <c r="UI334" s="88"/>
      <c r="UJ334" s="88"/>
      <c r="UK334" s="88"/>
      <c r="UL334" s="88"/>
      <c r="UM334" s="88"/>
      <c r="UN334" s="88"/>
      <c r="UO334" s="88"/>
      <c r="UP334" s="88"/>
      <c r="UQ334" s="88"/>
      <c r="UR334" s="88"/>
      <c r="US334" s="88"/>
      <c r="UT334" s="88"/>
      <c r="UU334" s="88"/>
      <c r="UV334" s="88"/>
      <c r="UW334" s="88"/>
      <c r="UX334" s="88"/>
      <c r="UY334" s="88"/>
      <c r="UZ334" s="88"/>
      <c r="VA334" s="88"/>
      <c r="VB334" s="88"/>
      <c r="VC334" s="88"/>
      <c r="VD334" s="88"/>
      <c r="VE334" s="88"/>
      <c r="VF334" s="88"/>
      <c r="VG334" s="88"/>
      <c r="VH334" s="88"/>
      <c r="VI334" s="88"/>
      <c r="VJ334" s="88"/>
      <c r="VK334" s="88"/>
      <c r="VL334" s="88"/>
      <c r="VM334" s="88"/>
      <c r="VN334" s="88"/>
      <c r="VO334" s="88"/>
      <c r="VP334" s="88"/>
      <c r="VQ334" s="88"/>
      <c r="VR334" s="88"/>
      <c r="VS334" s="88"/>
      <c r="VT334" s="88"/>
      <c r="VU334" s="88"/>
      <c r="VV334" s="88"/>
      <c r="VW334" s="88"/>
      <c r="VX334" s="88"/>
      <c r="VY334" s="88"/>
      <c r="VZ334" s="88"/>
      <c r="WA334" s="88"/>
      <c r="WB334" s="88"/>
      <c r="WC334" s="88"/>
      <c r="WD334" s="88"/>
      <c r="WE334" s="88"/>
      <c r="WF334" s="88"/>
      <c r="WG334" s="88"/>
      <c r="WH334" s="88"/>
      <c r="WI334" s="88"/>
      <c r="WJ334" s="88"/>
      <c r="WK334" s="88"/>
      <c r="WL334" s="88"/>
      <c r="WM334" s="88"/>
      <c r="WN334" s="88"/>
      <c r="WO334" s="88"/>
      <c r="WP334" s="88"/>
      <c r="WQ334" s="88"/>
      <c r="WR334" s="88"/>
      <c r="WS334" s="88"/>
      <c r="WT334" s="88"/>
      <c r="WU334" s="88"/>
      <c r="WV334" s="88"/>
      <c r="WW334" s="88"/>
      <c r="WX334" s="88"/>
      <c r="WY334" s="88"/>
      <c r="WZ334" s="88"/>
      <c r="XA334" s="88"/>
      <c r="XB334" s="88"/>
      <c r="XC334" s="88"/>
      <c r="XD334" s="88"/>
      <c r="XE334" s="88"/>
      <c r="XF334" s="88"/>
      <c r="XG334" s="88"/>
      <c r="XH334" s="88"/>
      <c r="XI334" s="88"/>
      <c r="XJ334" s="88"/>
      <c r="XK334" s="88"/>
      <c r="XL334" s="88"/>
      <c r="XM334" s="88"/>
      <c r="XN334" s="88"/>
      <c r="XO334" s="88"/>
      <c r="XP334" s="88"/>
      <c r="XQ334" s="88"/>
      <c r="XR334" s="88"/>
      <c r="XS334" s="88"/>
      <c r="XT334" s="88"/>
      <c r="XU334" s="88"/>
      <c r="XV334" s="88"/>
      <c r="XW334" s="88"/>
      <c r="XX334" s="88"/>
      <c r="XY334" s="88"/>
      <c r="XZ334" s="88"/>
      <c r="YA334" s="88"/>
      <c r="YB334" s="88"/>
      <c r="YC334" s="88"/>
      <c r="YD334" s="88"/>
      <c r="YE334" s="88"/>
      <c r="YF334" s="88"/>
      <c r="YG334" s="88"/>
      <c r="YH334" s="88"/>
      <c r="YI334" s="88"/>
      <c r="YJ334" s="88"/>
      <c r="YK334" s="88"/>
      <c r="YL334" s="88"/>
      <c r="YM334" s="88"/>
      <c r="YN334" s="88"/>
      <c r="YO334" s="88"/>
      <c r="YP334" s="88"/>
      <c r="YQ334" s="88"/>
      <c r="YR334" s="88"/>
      <c r="YS334" s="88"/>
      <c r="YT334" s="88"/>
      <c r="YU334" s="88"/>
      <c r="YV334" s="88"/>
      <c r="YW334" s="88"/>
      <c r="YX334" s="88"/>
      <c r="YY334" s="88"/>
      <c r="YZ334" s="88"/>
      <c r="ZA334" s="88"/>
      <c r="ZB334" s="88"/>
      <c r="ZC334" s="88"/>
      <c r="ZD334" s="88"/>
      <c r="ZE334" s="88"/>
      <c r="ZF334" s="88"/>
      <c r="ZG334" s="88"/>
      <c r="ZH334" s="88"/>
      <c r="ZI334" s="88"/>
      <c r="ZJ334" s="88"/>
      <c r="ZK334" s="88"/>
      <c r="ZL334" s="88"/>
      <c r="ZM334" s="88"/>
      <c r="ZN334" s="88"/>
      <c r="ZO334" s="88"/>
      <c r="ZP334" s="88"/>
      <c r="ZQ334" s="88"/>
      <c r="ZR334" s="88"/>
      <c r="ZS334" s="88"/>
      <c r="ZT334" s="88"/>
      <c r="ZU334" s="88"/>
      <c r="ZV334" s="88"/>
      <c r="ZW334" s="88"/>
      <c r="ZX334" s="88"/>
      <c r="ZY334" s="88"/>
      <c r="ZZ334" s="88"/>
      <c r="AAA334" s="88"/>
      <c r="AAB334" s="88"/>
      <c r="AAC334" s="88"/>
      <c r="AAD334" s="88"/>
      <c r="AAE334" s="88"/>
      <c r="AAF334" s="88"/>
      <c r="AAG334" s="88"/>
      <c r="AAH334" s="88"/>
      <c r="AAI334" s="88"/>
      <c r="AAJ334" s="88"/>
      <c r="AAK334" s="88"/>
      <c r="AAL334" s="88"/>
      <c r="AAM334" s="88"/>
      <c r="AAN334" s="88"/>
      <c r="AAO334" s="88"/>
      <c r="AAP334" s="88"/>
      <c r="AAQ334" s="88"/>
      <c r="AAR334" s="88"/>
      <c r="AAS334" s="88"/>
      <c r="AAT334" s="88"/>
      <c r="AAU334" s="88"/>
      <c r="AAV334" s="88"/>
      <c r="AAW334" s="88"/>
      <c r="AAX334" s="88"/>
      <c r="AAY334" s="88"/>
      <c r="AAZ334" s="88"/>
      <c r="ABA334" s="88"/>
      <c r="ABB334" s="88"/>
      <c r="ABC334" s="88"/>
      <c r="ABD334" s="88"/>
      <c r="ABE334" s="88"/>
      <c r="ABF334" s="88"/>
      <c r="ABG334" s="88"/>
      <c r="ABH334" s="88"/>
      <c r="ABI334" s="88"/>
      <c r="ABJ334" s="88"/>
      <c r="ABK334" s="88"/>
      <c r="ABL334" s="88"/>
      <c r="ABM334" s="88"/>
      <c r="ABN334" s="88"/>
      <c r="ABO334" s="88"/>
      <c r="ABP334" s="88"/>
      <c r="ABQ334" s="88"/>
      <c r="ABR334" s="88"/>
      <c r="ABS334" s="88"/>
      <c r="ABT334" s="88"/>
      <c r="ABU334" s="88"/>
      <c r="ABV334" s="88"/>
      <c r="ABW334" s="88"/>
      <c r="ABX334" s="88"/>
      <c r="ABY334" s="88"/>
      <c r="ABZ334" s="88"/>
      <c r="ACA334" s="88"/>
      <c r="ACB334" s="88"/>
      <c r="ACC334" s="88"/>
      <c r="ACD334" s="88"/>
      <c r="ACE334" s="88"/>
      <c r="ACF334" s="88"/>
      <c r="ACG334" s="88"/>
      <c r="ACH334" s="88"/>
      <c r="ACI334" s="88"/>
      <c r="ACJ334" s="88"/>
      <c r="ACK334" s="88"/>
      <c r="ACL334" s="88"/>
      <c r="ACM334" s="88"/>
      <c r="ACN334" s="88"/>
      <c r="ACO334" s="88"/>
      <c r="ACP334" s="88"/>
      <c r="ACQ334" s="88"/>
      <c r="ACR334" s="88"/>
      <c r="ACS334" s="88"/>
      <c r="ACT334" s="88"/>
      <c r="ACU334" s="88"/>
      <c r="ACV334" s="88"/>
      <c r="ACW334" s="88"/>
      <c r="ACX334" s="88"/>
      <c r="ACY334" s="88"/>
      <c r="ACZ334" s="88"/>
      <c r="ADA334" s="88"/>
      <c r="ADB334" s="88"/>
      <c r="ADC334" s="88"/>
      <c r="ADD334" s="88"/>
      <c r="ADE334" s="88"/>
      <c r="ADF334" s="88"/>
      <c r="ADG334" s="88"/>
      <c r="ADH334" s="88"/>
      <c r="ADI334" s="88"/>
      <c r="ADJ334" s="88"/>
      <c r="ADK334" s="88"/>
      <c r="ADL334" s="88"/>
      <c r="ADM334" s="88"/>
      <c r="ADN334" s="88"/>
      <c r="ADO334" s="88"/>
      <c r="ADP334" s="88"/>
      <c r="ADQ334" s="88"/>
      <c r="ADR334" s="88"/>
      <c r="ADS334" s="88"/>
      <c r="ADT334" s="88"/>
      <c r="ADU334" s="88"/>
      <c r="ADV334" s="88"/>
      <c r="ADW334" s="88"/>
      <c r="ADX334" s="88"/>
      <c r="ADY334" s="88"/>
      <c r="ADZ334" s="88"/>
      <c r="AEA334" s="88"/>
      <c r="AEB334" s="88"/>
      <c r="AEC334" s="88"/>
      <c r="AED334" s="88"/>
      <c r="AEE334" s="88"/>
      <c r="AEF334" s="88"/>
      <c r="AEG334" s="88"/>
      <c r="AEH334" s="88"/>
      <c r="AEI334" s="88"/>
      <c r="AEJ334" s="88"/>
      <c r="AEK334" s="88"/>
      <c r="AEL334" s="88"/>
      <c r="AEM334" s="88"/>
      <c r="AEN334" s="88"/>
      <c r="AEO334" s="88"/>
      <c r="AEP334" s="88"/>
      <c r="AEQ334" s="88"/>
      <c r="AER334" s="88"/>
      <c r="AES334" s="88"/>
      <c r="AET334" s="88"/>
      <c r="AEU334" s="88"/>
      <c r="AEV334" s="88"/>
      <c r="AEW334" s="88"/>
      <c r="AEX334" s="88"/>
      <c r="AEY334" s="88"/>
      <c r="AEZ334" s="88"/>
      <c r="AFA334" s="88"/>
      <c r="AFB334" s="88"/>
      <c r="AFC334" s="88"/>
      <c r="AFD334" s="88"/>
      <c r="AFE334" s="88"/>
      <c r="AFF334" s="88"/>
      <c r="AFG334" s="88"/>
      <c r="AFH334" s="88"/>
      <c r="AFI334" s="88"/>
      <c r="AFJ334" s="88"/>
      <c r="AFK334" s="88"/>
      <c r="AFL334" s="88"/>
      <c r="AFM334" s="88"/>
      <c r="AFN334" s="88"/>
      <c r="AFO334" s="88"/>
      <c r="AFP334" s="88"/>
      <c r="AFQ334" s="88"/>
      <c r="AFR334" s="88"/>
      <c r="AFS334" s="88"/>
      <c r="AFT334" s="88"/>
      <c r="AFU334" s="88"/>
      <c r="AFV334" s="88"/>
      <c r="AFW334" s="88"/>
      <c r="AFX334" s="88"/>
      <c r="AFY334" s="88"/>
      <c r="AFZ334" s="88"/>
      <c r="AGA334" s="88"/>
      <c r="AGB334" s="88"/>
      <c r="AGC334" s="88"/>
      <c r="AGD334" s="88"/>
      <c r="AGE334" s="88"/>
      <c r="AGF334" s="88"/>
      <c r="AGG334" s="88"/>
      <c r="AGH334" s="88"/>
      <c r="AGI334" s="88"/>
      <c r="AGJ334" s="88"/>
      <c r="AGK334" s="88"/>
      <c r="AGL334" s="88"/>
      <c r="AGM334" s="88"/>
      <c r="AGN334" s="88"/>
      <c r="AGO334" s="88"/>
      <c r="AGP334" s="88"/>
      <c r="AGQ334" s="88"/>
      <c r="AGR334" s="88"/>
      <c r="AGS334" s="88"/>
      <c r="AGT334" s="88"/>
      <c r="AGU334" s="88"/>
      <c r="AGV334" s="88"/>
      <c r="AGW334" s="88"/>
      <c r="AGX334" s="88"/>
      <c r="AGY334" s="88"/>
      <c r="AGZ334" s="88"/>
      <c r="AHA334" s="88"/>
      <c r="AHB334" s="88"/>
      <c r="AHC334" s="88"/>
      <c r="AHD334" s="88"/>
      <c r="AHE334" s="88"/>
      <c r="AHF334" s="88"/>
      <c r="AHG334" s="88"/>
      <c r="AHH334" s="88"/>
      <c r="AHI334" s="88"/>
      <c r="AHJ334" s="88"/>
      <c r="AHK334" s="88"/>
      <c r="AHL334" s="88"/>
      <c r="AHM334" s="88"/>
      <c r="AHN334" s="88"/>
      <c r="AHO334" s="88"/>
      <c r="AHP334" s="88"/>
      <c r="AHQ334" s="88"/>
      <c r="AHR334" s="88"/>
      <c r="AHS334" s="88"/>
      <c r="AHT334" s="88"/>
      <c r="AHU334" s="88"/>
      <c r="AHV334" s="88"/>
      <c r="AHW334" s="88"/>
      <c r="AHX334" s="88"/>
      <c r="AHY334" s="88"/>
      <c r="AHZ334" s="88"/>
      <c r="AIA334" s="88"/>
      <c r="AIB334" s="88"/>
      <c r="AIC334" s="88"/>
      <c r="AID334" s="88"/>
      <c r="AIE334" s="88"/>
      <c r="AIF334" s="88"/>
      <c r="AIG334" s="88"/>
      <c r="AIH334" s="88"/>
      <c r="AII334" s="88"/>
      <c r="AIJ334" s="88"/>
      <c r="AIK334" s="88"/>
      <c r="AIL334" s="88"/>
      <c r="AIM334" s="88"/>
      <c r="AIN334" s="88"/>
      <c r="AIO334" s="88"/>
      <c r="AIP334" s="88"/>
      <c r="AIQ334" s="88"/>
      <c r="AIR334" s="88"/>
      <c r="AIS334" s="88"/>
      <c r="AIT334" s="88"/>
      <c r="AIU334" s="88"/>
      <c r="AIV334" s="88"/>
      <c r="AIW334" s="88"/>
      <c r="AIX334" s="88"/>
      <c r="AIY334" s="88"/>
      <c r="AIZ334" s="88"/>
      <c r="AJA334" s="88"/>
      <c r="AJB334" s="88"/>
      <c r="AJC334" s="88"/>
      <c r="AJD334" s="88"/>
      <c r="AJE334" s="88"/>
      <c r="AJF334" s="88"/>
      <c r="AJG334" s="88"/>
      <c r="AJH334" s="88"/>
      <c r="AJI334" s="88"/>
      <c r="AJJ334" s="88"/>
      <c r="AJK334" s="88"/>
      <c r="AJL334" s="88"/>
      <c r="AJM334" s="88"/>
      <c r="AJN334" s="88"/>
      <c r="AJO334" s="88"/>
      <c r="AJP334" s="88"/>
      <c r="AJQ334" s="88"/>
      <c r="AJR334" s="88"/>
      <c r="AJS334" s="88"/>
      <c r="AJT334" s="88"/>
      <c r="AJU334" s="88"/>
      <c r="AJV334" s="88"/>
      <c r="AJW334" s="88"/>
      <c r="AJX334" s="88"/>
      <c r="AJY334" s="88"/>
      <c r="AJZ334" s="88"/>
      <c r="AKA334" s="88"/>
      <c r="AKB334" s="88"/>
      <c r="AKC334" s="88"/>
      <c r="AKD334" s="88"/>
      <c r="AKE334" s="88"/>
      <c r="AKF334" s="88"/>
      <c r="AKG334" s="88"/>
      <c r="AKH334" s="88"/>
      <c r="AKI334" s="88"/>
      <c r="AKJ334" s="88"/>
      <c r="AKK334" s="88"/>
      <c r="AKL334" s="88"/>
      <c r="AKM334" s="88"/>
      <c r="AKN334" s="88"/>
      <c r="AKO334" s="88"/>
      <c r="AKP334" s="88"/>
      <c r="AKQ334" s="88"/>
      <c r="AKR334" s="88"/>
      <c r="AKS334" s="88"/>
      <c r="AKT334" s="88"/>
      <c r="AKU334" s="88"/>
      <c r="AKV334" s="88"/>
      <c r="AKW334" s="88"/>
      <c r="AKX334" s="88"/>
      <c r="AKY334" s="88"/>
      <c r="AKZ334" s="88"/>
      <c r="ALA334" s="88"/>
      <c r="ALB334" s="88"/>
      <c r="ALC334" s="88"/>
      <c r="ALD334" s="88"/>
      <c r="ALE334" s="88"/>
      <c r="ALF334" s="88"/>
      <c r="ALG334" s="88"/>
      <c r="ALH334" s="88"/>
      <c r="ALI334" s="88"/>
      <c r="ALJ334" s="88"/>
      <c r="ALK334" s="88"/>
      <c r="ALL334" s="88"/>
      <c r="ALM334" s="88"/>
      <c r="ALN334" s="88"/>
      <c r="ALO334" s="88"/>
      <c r="ALP334" s="88"/>
      <c r="ALQ334" s="88"/>
      <c r="ALR334" s="88"/>
      <c r="ALS334" s="88"/>
      <c r="ALT334" s="88"/>
      <c r="ALU334" s="88"/>
      <c r="ALV334" s="88"/>
      <c r="ALW334" s="88"/>
      <c r="ALX334" s="88"/>
      <c r="ALY334" s="88"/>
      <c r="ALZ334" s="88"/>
      <c r="AMA334" s="88"/>
      <c r="AMB334" s="88"/>
    </row>
    <row r="335" spans="1:1016" x14ac:dyDescent="0.2">
      <c r="A335" s="266" t="s">
        <v>1004</v>
      </c>
      <c r="B335" s="87" t="s">
        <v>1009</v>
      </c>
      <c r="C335" s="95"/>
      <c r="D335" s="95"/>
      <c r="E335" s="95"/>
      <c r="F335" s="96"/>
      <c r="G335" s="95"/>
      <c r="H335" s="96"/>
      <c r="I335" s="95"/>
      <c r="J335" s="96"/>
      <c r="K335" s="102"/>
      <c r="L335" s="103"/>
      <c r="M335" s="96"/>
      <c r="N335" s="96"/>
      <c r="W335" s="27">
        <v>1</v>
      </c>
      <c r="Y335" s="27">
        <v>1</v>
      </c>
      <c r="AA335" s="267"/>
    </row>
    <row r="336" spans="1:1016" x14ac:dyDescent="0.2">
      <c r="A336" s="266" t="s">
        <v>212</v>
      </c>
      <c r="B336" s="87" t="s">
        <v>695</v>
      </c>
      <c r="Q336" s="27">
        <v>1</v>
      </c>
      <c r="S336" s="27">
        <v>2</v>
      </c>
      <c r="U336" s="27">
        <v>5</v>
      </c>
      <c r="Y336" s="27">
        <v>2</v>
      </c>
      <c r="AA336" s="267"/>
    </row>
    <row r="337" spans="1:28" x14ac:dyDescent="0.2">
      <c r="A337" s="266" t="s">
        <v>263</v>
      </c>
      <c r="B337" s="87" t="s">
        <v>496</v>
      </c>
      <c r="C337" s="102"/>
      <c r="D337" s="102"/>
      <c r="E337" s="102"/>
      <c r="G337" s="102"/>
      <c r="I337" s="102"/>
      <c r="K337" s="102"/>
      <c r="L337" s="103"/>
      <c r="N337" s="27">
        <v>1</v>
      </c>
      <c r="Q337" s="27">
        <v>1</v>
      </c>
      <c r="U337" s="27">
        <v>1</v>
      </c>
      <c r="Y337" s="27">
        <v>1</v>
      </c>
      <c r="AA337" s="267"/>
    </row>
    <row r="338" spans="1:28" x14ac:dyDescent="0.2">
      <c r="A338" s="266" t="s">
        <v>566</v>
      </c>
      <c r="B338" s="87" t="s">
        <v>644</v>
      </c>
      <c r="C338" s="102"/>
      <c r="D338" s="102"/>
      <c r="E338" s="102"/>
      <c r="G338" s="102"/>
      <c r="I338" s="102"/>
      <c r="K338" s="102"/>
      <c r="L338" s="103"/>
      <c r="N338" s="27">
        <v>1</v>
      </c>
      <c r="U338" s="27">
        <v>1</v>
      </c>
      <c r="Y338" s="27">
        <v>1</v>
      </c>
      <c r="AA338" s="267"/>
    </row>
    <row r="339" spans="1:28" x14ac:dyDescent="0.2">
      <c r="A339" s="266" t="s">
        <v>831</v>
      </c>
      <c r="B339" s="87" t="s">
        <v>919</v>
      </c>
      <c r="C339" s="102"/>
      <c r="D339" s="102"/>
      <c r="E339" s="102"/>
      <c r="G339" s="102"/>
      <c r="I339" s="102"/>
      <c r="K339" s="102"/>
      <c r="L339" s="103"/>
      <c r="U339" s="27">
        <v>1</v>
      </c>
      <c r="Y339" s="27">
        <v>2</v>
      </c>
      <c r="AA339" s="267"/>
    </row>
    <row r="340" spans="1:28" x14ac:dyDescent="0.2">
      <c r="A340" s="266" t="s">
        <v>557</v>
      </c>
      <c r="B340" s="87" t="s">
        <v>651</v>
      </c>
      <c r="C340" s="102"/>
      <c r="D340" s="102"/>
      <c r="E340" s="102"/>
      <c r="G340" s="102"/>
      <c r="I340" s="102"/>
      <c r="K340" s="102"/>
      <c r="L340" s="103"/>
      <c r="N340" s="27">
        <v>1</v>
      </c>
      <c r="Q340" s="27">
        <v>1</v>
      </c>
      <c r="Y340" s="27">
        <v>1</v>
      </c>
      <c r="AA340" s="267"/>
    </row>
    <row r="341" spans="1:28" x14ac:dyDescent="0.2">
      <c r="A341" s="266" t="s">
        <v>1017</v>
      </c>
      <c r="B341" s="87" t="s">
        <v>1092</v>
      </c>
      <c r="C341" s="102"/>
      <c r="D341" s="102"/>
      <c r="E341" s="102"/>
      <c r="G341" s="102"/>
      <c r="I341" s="102"/>
      <c r="K341" s="102"/>
      <c r="L341" s="103"/>
      <c r="Q341" s="27">
        <v>1</v>
      </c>
      <c r="Y341" s="27">
        <v>1</v>
      </c>
      <c r="AA341" s="267"/>
    </row>
    <row r="342" spans="1:28" x14ac:dyDescent="0.2">
      <c r="A342" s="266" t="s">
        <v>1020</v>
      </c>
      <c r="B342" s="87" t="s">
        <v>1108</v>
      </c>
      <c r="Q342" s="27">
        <v>1</v>
      </c>
      <c r="Y342" s="27">
        <v>1</v>
      </c>
      <c r="AA342" s="267"/>
    </row>
    <row r="343" spans="1:28" x14ac:dyDescent="0.2">
      <c r="A343" s="266" t="s">
        <v>1197</v>
      </c>
      <c r="B343" s="87" t="s">
        <v>1205</v>
      </c>
      <c r="C343" s="95"/>
      <c r="D343" s="95"/>
      <c r="E343" s="95"/>
      <c r="F343" s="96"/>
      <c r="G343" s="95"/>
      <c r="H343" s="96"/>
      <c r="I343" s="95"/>
      <c r="J343" s="96"/>
      <c r="K343" s="102"/>
      <c r="L343" s="103"/>
      <c r="M343" s="96"/>
      <c r="N343" s="96"/>
      <c r="Y343" s="27">
        <v>1</v>
      </c>
      <c r="AA343" s="267"/>
      <c r="AB343" s="26"/>
    </row>
    <row r="344" spans="1:28" x14ac:dyDescent="0.2">
      <c r="A344" s="266" t="s">
        <v>1537</v>
      </c>
      <c r="B344" s="87" t="s">
        <v>1705</v>
      </c>
      <c r="C344" s="95"/>
      <c r="D344" s="95"/>
      <c r="E344" s="95"/>
      <c r="F344" s="96"/>
      <c r="G344" s="95"/>
      <c r="H344" s="96"/>
      <c r="I344" s="95"/>
      <c r="J344" s="96"/>
      <c r="K344" s="102"/>
      <c r="L344" s="103"/>
      <c r="M344" s="96"/>
      <c r="N344" s="96"/>
      <c r="Y344" s="27">
        <v>1</v>
      </c>
      <c r="AA344" s="267"/>
      <c r="AB344" s="26"/>
    </row>
    <row r="345" spans="1:28" x14ac:dyDescent="0.2">
      <c r="A345" s="269" t="s">
        <v>1022</v>
      </c>
      <c r="B345" s="270" t="s">
        <v>1107</v>
      </c>
      <c r="C345" s="271"/>
      <c r="D345" s="271"/>
      <c r="E345" s="271"/>
      <c r="F345" s="272"/>
      <c r="G345" s="271"/>
      <c r="H345" s="272"/>
      <c r="I345" s="271"/>
      <c r="J345" s="272"/>
      <c r="K345" s="273"/>
      <c r="L345" s="274"/>
      <c r="M345" s="272"/>
      <c r="N345" s="272"/>
      <c r="O345" s="275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>
        <v>1</v>
      </c>
      <c r="Z345" s="276"/>
      <c r="AA345" s="277"/>
      <c r="AB345" s="26"/>
    </row>
    <row r="346" spans="1:28" s="86" customFormat="1" x14ac:dyDescent="0.2">
      <c r="A346" s="86" t="s">
        <v>1411</v>
      </c>
      <c r="B346" s="88"/>
      <c r="C346" s="417"/>
      <c r="D346" s="417"/>
      <c r="E346" s="417"/>
      <c r="F346" s="91">
        <f>COUNT(F289:F345)</f>
        <v>1</v>
      </c>
      <c r="G346" s="420"/>
      <c r="H346" s="91">
        <f t="shared" ref="H346:AA346" si="4">COUNT(H289:H345)</f>
        <v>5</v>
      </c>
      <c r="I346" s="420"/>
      <c r="J346" s="91">
        <f t="shared" si="4"/>
        <v>9</v>
      </c>
      <c r="K346" s="420"/>
      <c r="L346" s="420"/>
      <c r="M346" s="91">
        <f t="shared" si="4"/>
        <v>1</v>
      </c>
      <c r="N346" s="91">
        <f t="shared" si="4"/>
        <v>22</v>
      </c>
      <c r="O346" s="420"/>
      <c r="P346" s="91">
        <f t="shared" si="4"/>
        <v>1</v>
      </c>
      <c r="Q346" s="91">
        <f t="shared" si="4"/>
        <v>30</v>
      </c>
      <c r="R346" s="91">
        <f t="shared" si="4"/>
        <v>0</v>
      </c>
      <c r="S346" s="91">
        <f t="shared" si="4"/>
        <v>21</v>
      </c>
      <c r="T346" s="91">
        <f t="shared" si="4"/>
        <v>1</v>
      </c>
      <c r="U346" s="91">
        <f t="shared" si="4"/>
        <v>29</v>
      </c>
      <c r="V346" s="91">
        <f t="shared" si="4"/>
        <v>1</v>
      </c>
      <c r="W346" s="91">
        <f t="shared" si="4"/>
        <v>24</v>
      </c>
      <c r="X346" s="91">
        <f t="shared" si="4"/>
        <v>1</v>
      </c>
      <c r="Y346" s="91">
        <f t="shared" si="4"/>
        <v>26</v>
      </c>
      <c r="Z346" s="91">
        <f t="shared" si="4"/>
        <v>1</v>
      </c>
      <c r="AA346" s="91">
        <f t="shared" si="4"/>
        <v>13</v>
      </c>
      <c r="AB346" s="91"/>
    </row>
    <row r="347" spans="1:28" x14ac:dyDescent="0.2">
      <c r="C347" s="95"/>
      <c r="D347" s="95"/>
      <c r="E347" s="95"/>
      <c r="F347" s="96"/>
      <c r="G347" s="95"/>
      <c r="H347" s="96"/>
      <c r="I347" s="95"/>
      <c r="J347" s="96"/>
      <c r="K347" s="102"/>
      <c r="L347" s="103"/>
      <c r="M347" s="96"/>
      <c r="N347" s="96"/>
    </row>
    <row r="348" spans="1:28" x14ac:dyDescent="0.2">
      <c r="C348" s="95"/>
      <c r="D348" s="95"/>
      <c r="E348" s="95"/>
      <c r="F348" s="96"/>
      <c r="G348" s="95"/>
      <c r="H348" s="96"/>
      <c r="I348" s="95"/>
      <c r="J348" s="96"/>
      <c r="K348" s="102"/>
      <c r="L348" s="103"/>
      <c r="M348" s="96"/>
      <c r="N348" s="96"/>
    </row>
    <row r="349" spans="1:28" x14ac:dyDescent="0.2">
      <c r="C349" s="95"/>
      <c r="D349" s="95"/>
      <c r="E349" s="95"/>
      <c r="F349" s="96"/>
      <c r="G349" s="95"/>
      <c r="H349" s="96"/>
      <c r="I349" s="95"/>
      <c r="J349" s="96"/>
      <c r="K349" s="102"/>
      <c r="L349" s="103"/>
      <c r="M349" s="96"/>
      <c r="N349" s="96"/>
    </row>
    <row r="350" spans="1:28" x14ac:dyDescent="0.2">
      <c r="C350" s="95"/>
      <c r="D350" s="95"/>
      <c r="E350" s="95"/>
      <c r="F350" s="96"/>
      <c r="G350" s="95"/>
      <c r="H350" s="96"/>
      <c r="I350" s="95"/>
      <c r="J350" s="96"/>
      <c r="K350" s="102"/>
      <c r="L350" s="103"/>
      <c r="M350" s="96"/>
      <c r="N350" s="96"/>
    </row>
    <row r="351" spans="1:28" x14ac:dyDescent="0.2">
      <c r="C351" s="95"/>
      <c r="D351" s="95"/>
      <c r="E351" s="95"/>
      <c r="F351" s="96"/>
      <c r="G351" s="95"/>
      <c r="H351" s="96"/>
      <c r="I351" s="95"/>
      <c r="J351" s="96"/>
      <c r="K351" s="102"/>
      <c r="L351" s="103"/>
      <c r="M351" s="96"/>
      <c r="N351" s="96"/>
    </row>
    <row r="352" spans="1:28" x14ac:dyDescent="0.2">
      <c r="C352" s="95"/>
      <c r="D352" s="95"/>
      <c r="E352" s="95"/>
      <c r="F352" s="96"/>
      <c r="G352" s="95"/>
      <c r="H352" s="96"/>
      <c r="I352" s="95"/>
      <c r="J352" s="96"/>
      <c r="K352" s="102"/>
      <c r="L352" s="103"/>
      <c r="M352" s="96"/>
      <c r="N352" s="96"/>
    </row>
    <row r="353" spans="3:14" x14ac:dyDescent="0.2">
      <c r="M353" s="96"/>
      <c r="N353" s="96"/>
    </row>
    <row r="354" spans="3:14" x14ac:dyDescent="0.2">
      <c r="M354" s="96"/>
      <c r="N354" s="96"/>
    </row>
    <row r="355" spans="3:14" x14ac:dyDescent="0.2">
      <c r="C355" s="95"/>
      <c r="D355" s="95"/>
      <c r="E355" s="95"/>
      <c r="F355" s="96"/>
      <c r="G355" s="95"/>
      <c r="H355" s="96"/>
      <c r="I355" s="95"/>
      <c r="J355" s="96"/>
      <c r="K355" s="102"/>
      <c r="L355" s="103"/>
      <c r="M355" s="96"/>
      <c r="N355" s="96"/>
    </row>
    <row r="356" spans="3:14" x14ac:dyDescent="0.2">
      <c r="C356" s="95"/>
      <c r="D356" s="95"/>
      <c r="E356" s="95"/>
      <c r="F356" s="96"/>
      <c r="G356" s="95"/>
      <c r="H356" s="96"/>
      <c r="I356" s="95"/>
      <c r="J356" s="96"/>
      <c r="K356" s="102"/>
      <c r="L356" s="103"/>
      <c r="M356" s="96"/>
      <c r="N356" s="96"/>
    </row>
    <row r="357" spans="3:14" x14ac:dyDescent="0.2">
      <c r="M357" s="96"/>
      <c r="N357" s="96"/>
    </row>
    <row r="358" spans="3:14" x14ac:dyDescent="0.2">
      <c r="M358" s="96"/>
      <c r="N358" s="96"/>
    </row>
    <row r="359" spans="3:14" x14ac:dyDescent="0.2">
      <c r="C359" s="95"/>
      <c r="D359" s="95"/>
      <c r="E359" s="95"/>
      <c r="F359" s="96"/>
      <c r="G359" s="95"/>
      <c r="H359" s="96"/>
      <c r="I359" s="95"/>
      <c r="J359" s="96"/>
      <c r="K359" s="102"/>
      <c r="L359" s="103"/>
      <c r="M359" s="96"/>
      <c r="N359" s="96"/>
    </row>
    <row r="360" spans="3:14" x14ac:dyDescent="0.2">
      <c r="M360" s="96"/>
      <c r="N360" s="96"/>
    </row>
    <row r="361" spans="3:14" x14ac:dyDescent="0.2">
      <c r="C361" s="95"/>
      <c r="D361" s="95"/>
      <c r="E361" s="95"/>
      <c r="F361" s="96"/>
      <c r="G361" s="95"/>
      <c r="H361" s="96"/>
      <c r="I361" s="95"/>
      <c r="J361" s="96"/>
      <c r="K361" s="102"/>
      <c r="L361" s="103"/>
      <c r="M361" s="96"/>
      <c r="N361" s="96"/>
    </row>
    <row r="362" spans="3:14" x14ac:dyDescent="0.2">
      <c r="C362" s="95"/>
      <c r="D362" s="95"/>
      <c r="E362" s="95"/>
      <c r="F362" s="96"/>
      <c r="G362" s="95"/>
      <c r="H362" s="96"/>
      <c r="I362" s="95"/>
      <c r="J362" s="96"/>
      <c r="K362" s="102"/>
      <c r="L362" s="103"/>
      <c r="M362" s="96"/>
      <c r="N362" s="96"/>
    </row>
    <row r="363" spans="3:14" x14ac:dyDescent="0.2">
      <c r="C363" s="95"/>
      <c r="D363" s="95"/>
      <c r="E363" s="95"/>
      <c r="F363" s="96"/>
      <c r="G363" s="95"/>
      <c r="H363" s="96"/>
      <c r="I363" s="95"/>
      <c r="J363" s="96"/>
      <c r="K363" s="102"/>
      <c r="L363" s="103"/>
      <c r="M363" s="96"/>
      <c r="N363" s="96"/>
    </row>
    <row r="364" spans="3:14" x14ac:dyDescent="0.2">
      <c r="C364" s="95"/>
      <c r="D364" s="95"/>
      <c r="E364" s="95"/>
      <c r="F364" s="96"/>
      <c r="G364" s="95"/>
      <c r="H364" s="96"/>
      <c r="I364" s="95"/>
      <c r="J364" s="96"/>
      <c r="K364" s="102"/>
      <c r="L364" s="103"/>
      <c r="M364" s="96"/>
      <c r="N364" s="96"/>
    </row>
    <row r="365" spans="3:14" x14ac:dyDescent="0.2">
      <c r="C365" s="95"/>
      <c r="D365" s="95"/>
      <c r="E365" s="95"/>
      <c r="F365" s="96"/>
      <c r="G365" s="95"/>
      <c r="H365" s="96"/>
      <c r="I365" s="95"/>
      <c r="J365" s="96"/>
      <c r="K365" s="102"/>
      <c r="L365" s="103"/>
      <c r="M365" s="96"/>
      <c r="N365" s="96"/>
    </row>
    <row r="366" spans="3:14" x14ac:dyDescent="0.2">
      <c r="C366" s="95"/>
      <c r="D366" s="95"/>
      <c r="E366" s="95"/>
      <c r="F366" s="96"/>
      <c r="G366" s="95"/>
      <c r="H366" s="96"/>
      <c r="I366" s="95"/>
      <c r="J366" s="96"/>
      <c r="K366" s="102"/>
      <c r="L366" s="103"/>
      <c r="M366" s="96"/>
      <c r="N366" s="96"/>
    </row>
    <row r="367" spans="3:14" x14ac:dyDescent="0.2">
      <c r="C367" s="95"/>
      <c r="D367" s="95"/>
      <c r="E367" s="95"/>
      <c r="F367" s="96"/>
      <c r="G367" s="95"/>
      <c r="H367" s="96"/>
      <c r="I367" s="95"/>
      <c r="J367" s="96"/>
      <c r="K367" s="102"/>
      <c r="L367" s="103"/>
      <c r="M367" s="96"/>
      <c r="N367" s="96"/>
    </row>
    <row r="368" spans="3:14" x14ac:dyDescent="0.2">
      <c r="C368" s="95"/>
      <c r="D368" s="95"/>
      <c r="E368" s="95"/>
      <c r="F368" s="96"/>
      <c r="G368" s="95"/>
      <c r="H368" s="96"/>
      <c r="I368" s="95"/>
      <c r="J368" s="96"/>
      <c r="K368" s="102"/>
      <c r="L368" s="103"/>
      <c r="M368" s="96"/>
      <c r="N368" s="96"/>
    </row>
    <row r="369" spans="3:14" x14ac:dyDescent="0.2">
      <c r="C369" s="95"/>
      <c r="D369" s="95"/>
      <c r="E369" s="95"/>
      <c r="F369" s="96"/>
      <c r="G369" s="95"/>
      <c r="H369" s="96"/>
      <c r="I369" s="95"/>
      <c r="J369" s="96"/>
      <c r="K369" s="102"/>
      <c r="L369" s="103"/>
      <c r="M369" s="96"/>
      <c r="N369" s="96"/>
    </row>
    <row r="370" spans="3:14" x14ac:dyDescent="0.2">
      <c r="C370" s="95"/>
      <c r="D370" s="95"/>
      <c r="E370" s="95"/>
      <c r="F370" s="96"/>
      <c r="G370" s="95"/>
      <c r="H370" s="96"/>
      <c r="I370" s="95"/>
      <c r="J370" s="96"/>
      <c r="K370" s="102"/>
      <c r="L370" s="103"/>
      <c r="M370" s="96"/>
      <c r="N370" s="96"/>
    </row>
    <row r="371" spans="3:14" x14ac:dyDescent="0.2">
      <c r="M371" s="96"/>
      <c r="N371" s="96"/>
    </row>
    <row r="372" spans="3:14" x14ac:dyDescent="0.2">
      <c r="M372" s="96"/>
      <c r="N372" s="96"/>
    </row>
  </sheetData>
  <sortState ref="A335:ALZ341">
    <sortCondition ref="U335:U341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338"/>
  <sheetViews>
    <sheetView topLeftCell="A136" zoomScale="55" zoomScaleNormal="55" workbookViewId="0">
      <pane xSplit="1" topLeftCell="B1" activePane="topRight" state="frozen"/>
      <selection pane="topRight" activeCell="I30" sqref="I30"/>
    </sheetView>
  </sheetViews>
  <sheetFormatPr defaultColWidth="9" defaultRowHeight="14.25" x14ac:dyDescent="0.2"/>
  <cols>
    <col min="1" max="1" width="35" style="14" customWidth="1"/>
    <col min="2" max="2" width="25.25" style="39" customWidth="1"/>
    <col min="3" max="4" width="7.875" style="17" customWidth="1"/>
    <col min="5" max="5" width="7.875" style="2" customWidth="1"/>
    <col min="6" max="6" width="7.875" style="17" customWidth="1"/>
    <col min="7" max="7" width="7.875" style="2" customWidth="1"/>
    <col min="8" max="8" width="7.875" style="17" customWidth="1"/>
    <col min="9" max="9" width="7.875" style="2" customWidth="1"/>
    <col min="10" max="11" width="7.875" style="17" customWidth="1"/>
    <col min="12" max="12" width="7.875" style="2" customWidth="1"/>
    <col min="13" max="14" width="7.875" style="17" customWidth="1"/>
    <col min="15" max="16" width="7.875" style="2" customWidth="1"/>
    <col min="17" max="17" width="7.875" style="17" customWidth="1"/>
    <col min="18" max="19" width="7.875" style="2" customWidth="1"/>
    <col min="20" max="23" width="7.875" style="17" customWidth="1"/>
    <col min="24" max="28" width="8" style="2" customWidth="1"/>
    <col min="29" max="1025" width="10.75" customWidth="1"/>
  </cols>
  <sheetData>
    <row r="1" spans="1:28" ht="29.25" x14ac:dyDescent="0.25">
      <c r="A1" s="567" t="s">
        <v>1390</v>
      </c>
      <c r="B1" s="1"/>
    </row>
    <row r="2" spans="1:28" ht="15" x14ac:dyDescent="0.25">
      <c r="A2" s="1" t="s">
        <v>1303</v>
      </c>
      <c r="B2" s="1"/>
    </row>
    <row r="4" spans="1:28" s="1" customFormat="1" ht="15" x14ac:dyDescent="0.25">
      <c r="A4" s="141" t="s">
        <v>98</v>
      </c>
      <c r="B4" s="39"/>
      <c r="C4" s="22">
        <v>2005</v>
      </c>
      <c r="D4" s="22">
        <v>2006</v>
      </c>
      <c r="E4" s="8">
        <v>2007</v>
      </c>
      <c r="F4" s="22">
        <v>2008</v>
      </c>
      <c r="G4" s="8">
        <v>2009</v>
      </c>
      <c r="H4" s="22">
        <v>2010</v>
      </c>
      <c r="I4" s="8">
        <v>2011</v>
      </c>
      <c r="J4" s="22">
        <v>2012</v>
      </c>
      <c r="K4" s="22">
        <v>2013</v>
      </c>
      <c r="L4" s="8">
        <v>2014</v>
      </c>
      <c r="M4" s="22">
        <v>2015</v>
      </c>
      <c r="N4" s="22">
        <v>2016</v>
      </c>
      <c r="O4" s="8">
        <v>2017</v>
      </c>
      <c r="P4" s="8">
        <v>2017</v>
      </c>
      <c r="Q4" s="22">
        <v>2018</v>
      </c>
      <c r="R4" s="8">
        <v>2019</v>
      </c>
      <c r="S4" s="8">
        <v>2019</v>
      </c>
      <c r="T4" s="22">
        <v>2020</v>
      </c>
      <c r="U4" s="22">
        <v>2020</v>
      </c>
      <c r="V4" s="22">
        <v>2021</v>
      </c>
      <c r="W4" s="22">
        <v>2021</v>
      </c>
      <c r="X4" s="8">
        <v>2022</v>
      </c>
      <c r="Y4" s="8">
        <v>2022</v>
      </c>
      <c r="Z4" s="8"/>
      <c r="AA4" s="8"/>
      <c r="AB4" s="8"/>
    </row>
    <row r="5" spans="1:28" s="11" customFormat="1" ht="15" x14ac:dyDescent="0.25">
      <c r="A5" s="142"/>
      <c r="B5" s="143"/>
      <c r="C5" s="17"/>
      <c r="D5" s="17"/>
      <c r="E5" s="12"/>
      <c r="F5" s="17"/>
      <c r="G5" s="12"/>
      <c r="H5" s="17"/>
      <c r="I5" s="12"/>
      <c r="J5" s="17"/>
      <c r="K5" s="17"/>
      <c r="L5" s="12"/>
      <c r="M5" s="17"/>
      <c r="N5" s="17"/>
      <c r="O5" s="33" t="s">
        <v>314</v>
      </c>
      <c r="P5" s="33" t="s">
        <v>814</v>
      </c>
      <c r="Q5" s="17"/>
      <c r="R5" s="9" t="s">
        <v>314</v>
      </c>
      <c r="S5" s="9" t="s">
        <v>814</v>
      </c>
      <c r="T5" s="17"/>
      <c r="U5" s="17"/>
      <c r="V5" s="17"/>
      <c r="W5" s="17"/>
      <c r="X5" s="9" t="s">
        <v>314</v>
      </c>
      <c r="Y5" s="9" t="s">
        <v>814</v>
      </c>
      <c r="Z5" s="9"/>
      <c r="AA5" s="9"/>
      <c r="AB5" s="9"/>
    </row>
    <row r="6" spans="1:28" s="11" customFormat="1" ht="15" x14ac:dyDescent="0.25">
      <c r="A6" s="142" t="s">
        <v>1385</v>
      </c>
      <c r="B6" s="143"/>
      <c r="C6" s="17"/>
      <c r="D6" s="17"/>
      <c r="E6" s="8">
        <v>20</v>
      </c>
      <c r="F6" s="17"/>
      <c r="G6" s="8">
        <v>14</v>
      </c>
      <c r="H6" s="17"/>
      <c r="I6" s="8">
        <v>19</v>
      </c>
      <c r="J6" s="17"/>
      <c r="K6" s="17"/>
      <c r="L6" s="33">
        <v>19</v>
      </c>
      <c r="M6" s="17"/>
      <c r="N6" s="17"/>
      <c r="O6" s="8">
        <v>21</v>
      </c>
      <c r="P6" s="8">
        <v>21</v>
      </c>
      <c r="Q6" s="17"/>
      <c r="R6" s="8">
        <v>20</v>
      </c>
      <c r="S6" s="8">
        <v>20</v>
      </c>
      <c r="T6" s="17"/>
      <c r="U6" s="17"/>
      <c r="V6" s="17"/>
      <c r="W6" s="17"/>
      <c r="X6" s="8">
        <v>20</v>
      </c>
      <c r="Y6" s="8">
        <v>20</v>
      </c>
      <c r="Z6" s="9"/>
      <c r="AA6" s="9"/>
      <c r="AB6" s="9"/>
    </row>
    <row r="7" spans="1:28" x14ac:dyDescent="0.2">
      <c r="A7" s="14" t="s">
        <v>26</v>
      </c>
      <c r="E7" s="4">
        <v>1.78</v>
      </c>
      <c r="G7" s="4">
        <v>3.59</v>
      </c>
      <c r="I7" s="4">
        <v>12.01</v>
      </c>
      <c r="L7" s="4">
        <v>14.35</v>
      </c>
      <c r="O7" s="4">
        <v>25.81</v>
      </c>
      <c r="P7" s="4"/>
      <c r="R7" s="2">
        <v>8.98</v>
      </c>
      <c r="X7" s="4">
        <v>15.51</v>
      </c>
    </row>
    <row r="8" spans="1:28" x14ac:dyDescent="0.2">
      <c r="A8" s="14" t="s">
        <v>27</v>
      </c>
      <c r="E8" s="4">
        <v>1</v>
      </c>
      <c r="G8" s="4">
        <v>0</v>
      </c>
      <c r="I8" s="4">
        <v>0</v>
      </c>
      <c r="L8" s="4">
        <v>0.375</v>
      </c>
      <c r="O8" s="4">
        <v>1.1000000000000001</v>
      </c>
      <c r="P8" s="4"/>
      <c r="R8" s="2">
        <v>0.51</v>
      </c>
      <c r="X8" s="4">
        <v>0.255</v>
      </c>
    </row>
    <row r="9" spans="1:28" x14ac:dyDescent="0.2">
      <c r="A9" s="14" t="s">
        <v>100</v>
      </c>
      <c r="E9" s="4">
        <v>2.66</v>
      </c>
      <c r="G9" s="4">
        <v>0.93</v>
      </c>
      <c r="I9" s="4">
        <v>0.57999999999999996</v>
      </c>
      <c r="L9" s="4">
        <v>2.6</v>
      </c>
      <c r="O9" s="4">
        <v>0</v>
      </c>
      <c r="P9" s="4"/>
      <c r="R9" s="2">
        <v>0.28999999999999998</v>
      </c>
      <c r="X9" s="4">
        <v>0.02</v>
      </c>
    </row>
    <row r="10" spans="1:28" x14ac:dyDescent="0.2">
      <c r="A10" s="14" t="s">
        <v>17</v>
      </c>
      <c r="E10" s="4">
        <v>5.12</v>
      </c>
      <c r="G10" s="4">
        <v>4.3</v>
      </c>
      <c r="I10" s="4">
        <v>18.899999999999999</v>
      </c>
      <c r="L10" s="4">
        <v>16.850000000000001</v>
      </c>
      <c r="O10" s="4">
        <v>27.2</v>
      </c>
      <c r="P10" s="4">
        <v>50.43</v>
      </c>
      <c r="R10" s="2">
        <v>10.23</v>
      </c>
      <c r="S10" s="2">
        <v>22.26</v>
      </c>
      <c r="X10" s="4">
        <v>9.25</v>
      </c>
      <c r="Y10" s="4">
        <v>8.0599999999999987</v>
      </c>
    </row>
    <row r="11" spans="1:28" x14ac:dyDescent="0.2">
      <c r="A11" s="14" t="s">
        <v>101</v>
      </c>
      <c r="E11" s="4">
        <v>11.42</v>
      </c>
      <c r="G11" s="4">
        <v>1.21</v>
      </c>
      <c r="I11" s="4">
        <v>7.01</v>
      </c>
      <c r="L11" s="4">
        <v>6.35</v>
      </c>
      <c r="O11" s="4">
        <v>18.100000000000001</v>
      </c>
      <c r="P11" s="4"/>
      <c r="R11" s="2">
        <v>13.16</v>
      </c>
      <c r="X11" s="4">
        <v>15.755000000000001</v>
      </c>
    </row>
    <row r="12" spans="1:28" x14ac:dyDescent="0.2">
      <c r="A12" s="14" t="s">
        <v>323</v>
      </c>
      <c r="E12" s="4"/>
      <c r="G12" s="4"/>
      <c r="I12" s="4"/>
      <c r="L12" s="4"/>
      <c r="O12" s="4">
        <v>3.33</v>
      </c>
      <c r="P12" s="4"/>
      <c r="R12" s="2">
        <v>0</v>
      </c>
      <c r="X12" s="4">
        <v>0.2</v>
      </c>
    </row>
    <row r="13" spans="1:28" x14ac:dyDescent="0.2">
      <c r="A13" s="14" t="s">
        <v>322</v>
      </c>
      <c r="E13" s="4"/>
      <c r="G13" s="4"/>
      <c r="I13" s="4"/>
      <c r="L13" s="4"/>
      <c r="O13" s="4">
        <v>0.01</v>
      </c>
      <c r="P13" s="4"/>
      <c r="R13" s="2">
        <v>0.11</v>
      </c>
      <c r="X13" s="4">
        <v>5.0000000000000001E-3</v>
      </c>
    </row>
    <row r="14" spans="1:28" x14ac:dyDescent="0.2">
      <c r="E14" s="4"/>
      <c r="G14" s="4"/>
      <c r="I14" s="4"/>
      <c r="L14" s="4"/>
    </row>
    <row r="15" spans="1:28" s="10" customFormat="1" ht="15" x14ac:dyDescent="0.25">
      <c r="A15" s="141" t="s">
        <v>104</v>
      </c>
      <c r="B15" s="39"/>
      <c r="C15" s="17"/>
      <c r="D15" s="17"/>
      <c r="F15" s="17"/>
      <c r="H15" s="17"/>
      <c r="J15" s="17"/>
      <c r="K15" s="17"/>
      <c r="M15" s="17"/>
      <c r="N15" s="17"/>
      <c r="Q15" s="17"/>
      <c r="T15" s="17"/>
      <c r="U15" s="17"/>
      <c r="V15" s="17"/>
      <c r="W15" s="17"/>
      <c r="X15" s="33"/>
      <c r="Y15" s="33"/>
      <c r="Z15" s="33"/>
      <c r="AA15" s="33"/>
      <c r="AB15" s="33"/>
    </row>
    <row r="16" spans="1:28" s="10" customFormat="1" ht="15" x14ac:dyDescent="0.25">
      <c r="A16" s="141" t="s">
        <v>1133</v>
      </c>
      <c r="B16" s="39"/>
      <c r="C16" s="17"/>
      <c r="D16" s="17"/>
      <c r="E16" s="8">
        <v>12</v>
      </c>
      <c r="F16" s="17"/>
      <c r="G16" s="8">
        <v>7</v>
      </c>
      <c r="H16" s="17"/>
      <c r="I16" s="8">
        <v>13</v>
      </c>
      <c r="J16" s="17"/>
      <c r="K16" s="17"/>
      <c r="L16" s="33">
        <v>16</v>
      </c>
      <c r="M16" s="17"/>
      <c r="N16" s="17"/>
      <c r="O16" s="8">
        <v>17</v>
      </c>
      <c r="P16" s="8"/>
      <c r="Q16" s="17"/>
      <c r="R16" s="8">
        <v>20</v>
      </c>
      <c r="S16" s="8"/>
      <c r="T16" s="17"/>
      <c r="U16" s="17"/>
      <c r="V16" s="17"/>
      <c r="W16" s="17"/>
      <c r="X16" s="33">
        <v>13</v>
      </c>
      <c r="Y16" s="33"/>
      <c r="Z16" s="33"/>
      <c r="AA16" s="33"/>
      <c r="AB16" s="33"/>
    </row>
    <row r="17" spans="1:28" x14ac:dyDescent="0.2">
      <c r="A17" s="14" t="s">
        <v>106</v>
      </c>
      <c r="B17" s="39" t="s">
        <v>438</v>
      </c>
      <c r="I17" s="2">
        <v>4</v>
      </c>
      <c r="L17" s="2">
        <v>4</v>
      </c>
      <c r="O17" s="2">
        <v>1</v>
      </c>
      <c r="X17" s="2">
        <v>8</v>
      </c>
    </row>
    <row r="18" spans="1:28" x14ac:dyDescent="0.2">
      <c r="A18" s="14" t="s">
        <v>36</v>
      </c>
      <c r="B18" s="39" t="s">
        <v>37</v>
      </c>
      <c r="I18" s="2">
        <v>2</v>
      </c>
      <c r="L18" s="2">
        <v>5</v>
      </c>
      <c r="X18" s="2">
        <v>3</v>
      </c>
    </row>
    <row r="19" spans="1:28" x14ac:dyDescent="0.2">
      <c r="A19" s="140" t="s">
        <v>1125</v>
      </c>
      <c r="B19" s="143"/>
      <c r="E19" s="9">
        <v>10</v>
      </c>
      <c r="G19" s="9">
        <v>13</v>
      </c>
      <c r="I19" s="9">
        <v>6</v>
      </c>
      <c r="L19" s="2">
        <v>5</v>
      </c>
      <c r="O19" s="2">
        <v>20</v>
      </c>
      <c r="P19" s="2">
        <v>11</v>
      </c>
      <c r="R19" s="2">
        <v>15</v>
      </c>
      <c r="S19" s="2">
        <v>2</v>
      </c>
      <c r="X19" s="2">
        <v>1</v>
      </c>
      <c r="Y19" s="2">
        <v>2</v>
      </c>
      <c r="Z19" s="4"/>
    </row>
    <row r="20" spans="1:28" x14ac:dyDescent="0.2">
      <c r="A20" s="14" t="s">
        <v>214</v>
      </c>
      <c r="B20" s="39" t="s">
        <v>495</v>
      </c>
      <c r="R20" s="2">
        <v>5</v>
      </c>
      <c r="X20" s="2">
        <v>2</v>
      </c>
      <c r="Y20" s="2">
        <v>15</v>
      </c>
      <c r="Z20" s="4"/>
    </row>
    <row r="22" spans="1:28" x14ac:dyDescent="0.2">
      <c r="A22" s="14" t="s">
        <v>16</v>
      </c>
      <c r="B22" s="39" t="s">
        <v>326</v>
      </c>
      <c r="I22" s="2">
        <v>1</v>
      </c>
    </row>
    <row r="23" spans="1:28" x14ac:dyDescent="0.2">
      <c r="A23" s="14" t="s">
        <v>66</v>
      </c>
      <c r="B23" s="39" t="s">
        <v>67</v>
      </c>
      <c r="X23" s="2">
        <v>1</v>
      </c>
    </row>
    <row r="24" spans="1:28" x14ac:dyDescent="0.2">
      <c r="A24" s="14" t="s">
        <v>1783</v>
      </c>
      <c r="B24" s="39" t="s">
        <v>68</v>
      </c>
      <c r="X24" s="2">
        <v>2</v>
      </c>
    </row>
    <row r="25" spans="1:28" x14ac:dyDescent="0.2">
      <c r="A25" s="14" t="s">
        <v>845</v>
      </c>
      <c r="B25" s="39" t="s">
        <v>805</v>
      </c>
      <c r="X25" s="2">
        <v>1</v>
      </c>
    </row>
    <row r="26" spans="1:28" x14ac:dyDescent="0.2">
      <c r="A26" s="14" t="s">
        <v>1131</v>
      </c>
      <c r="B26" s="39" t="s">
        <v>1132</v>
      </c>
      <c r="R26" s="2">
        <v>1</v>
      </c>
    </row>
    <row r="27" spans="1:28" x14ac:dyDescent="0.2">
      <c r="A27" s="14" t="s">
        <v>1370</v>
      </c>
      <c r="B27" s="39" t="s">
        <v>885</v>
      </c>
      <c r="R27" s="2">
        <v>1</v>
      </c>
    </row>
    <row r="29" spans="1:28" x14ac:dyDescent="0.2">
      <c r="A29" s="14" t="s">
        <v>15</v>
      </c>
      <c r="B29" s="39" t="s">
        <v>440</v>
      </c>
      <c r="G29" s="2">
        <v>2</v>
      </c>
      <c r="I29" s="2">
        <v>1</v>
      </c>
      <c r="L29" s="2">
        <v>1</v>
      </c>
      <c r="O29" s="2">
        <v>1</v>
      </c>
      <c r="X29" s="2">
        <v>1</v>
      </c>
    </row>
    <row r="30" spans="1:28" x14ac:dyDescent="0.2">
      <c r="A30" s="14" t="s">
        <v>477</v>
      </c>
      <c r="B30" s="39" t="s">
        <v>533</v>
      </c>
      <c r="P30" s="2">
        <v>12</v>
      </c>
      <c r="S30" s="2">
        <v>17</v>
      </c>
      <c r="Y30" s="2">
        <v>8</v>
      </c>
    </row>
    <row r="31" spans="1:28" s="11" customFormat="1" x14ac:dyDescent="0.2">
      <c r="A31" s="14" t="s">
        <v>155</v>
      </c>
      <c r="B31" s="39" t="s">
        <v>892</v>
      </c>
      <c r="C31" s="17"/>
      <c r="D31" s="17"/>
      <c r="E31" s="2"/>
      <c r="F31" s="17"/>
      <c r="G31" s="2"/>
      <c r="H31" s="17"/>
      <c r="I31" s="2">
        <v>1</v>
      </c>
      <c r="J31" s="17"/>
      <c r="K31" s="17"/>
      <c r="L31" s="2">
        <v>8</v>
      </c>
      <c r="M31" s="17"/>
      <c r="N31" s="17"/>
      <c r="O31" s="2"/>
      <c r="P31" s="2">
        <v>11</v>
      </c>
      <c r="Q31" s="17"/>
      <c r="R31" s="2"/>
      <c r="S31" s="2">
        <v>13</v>
      </c>
      <c r="T31" s="17"/>
      <c r="U31" s="17"/>
      <c r="V31" s="17"/>
      <c r="W31" s="17"/>
      <c r="X31" s="2"/>
      <c r="Y31" s="2">
        <v>10</v>
      </c>
      <c r="Z31" s="2"/>
      <c r="AA31" s="2"/>
      <c r="AB31" s="2"/>
    </row>
    <row r="32" spans="1:28" x14ac:dyDescent="0.2">
      <c r="A32" s="14" t="s">
        <v>247</v>
      </c>
      <c r="B32" s="39" t="s">
        <v>534</v>
      </c>
      <c r="L32" s="2">
        <v>7</v>
      </c>
      <c r="P32" s="2">
        <v>5</v>
      </c>
      <c r="S32" s="2">
        <v>8</v>
      </c>
      <c r="Y32" s="2">
        <v>8</v>
      </c>
    </row>
    <row r="33" spans="1:28" s="11" customFormat="1" x14ac:dyDescent="0.2">
      <c r="A33" s="14" t="s">
        <v>551</v>
      </c>
      <c r="B33" s="39" t="s">
        <v>656</v>
      </c>
      <c r="C33" s="17"/>
      <c r="D33" s="17"/>
      <c r="E33" s="2"/>
      <c r="F33" s="17"/>
      <c r="G33" s="2"/>
      <c r="H33" s="17"/>
      <c r="I33" s="2"/>
      <c r="J33" s="17"/>
      <c r="K33" s="17"/>
      <c r="L33" s="2"/>
      <c r="M33" s="17"/>
      <c r="N33" s="17"/>
      <c r="O33" s="2"/>
      <c r="P33" s="2">
        <v>1</v>
      </c>
      <c r="Q33" s="17"/>
      <c r="R33" s="2"/>
      <c r="S33" s="2">
        <v>3</v>
      </c>
      <c r="T33" s="17"/>
      <c r="U33" s="17"/>
      <c r="V33" s="17"/>
      <c r="W33" s="17"/>
      <c r="X33" s="2"/>
      <c r="Y33" s="2"/>
      <c r="Z33" s="2"/>
      <c r="AA33" s="2"/>
      <c r="AB33" s="2"/>
    </row>
    <row r="34" spans="1:28" x14ac:dyDescent="0.2">
      <c r="A34" s="14" t="s">
        <v>292</v>
      </c>
      <c r="B34" s="39" t="s">
        <v>342</v>
      </c>
      <c r="L34" s="2">
        <v>1</v>
      </c>
      <c r="P34" s="2">
        <v>4</v>
      </c>
    </row>
    <row r="35" spans="1:28" x14ac:dyDescent="0.2">
      <c r="A35" s="14" t="s">
        <v>248</v>
      </c>
      <c r="B35" s="39" t="s">
        <v>478</v>
      </c>
      <c r="P35" s="2">
        <v>2</v>
      </c>
      <c r="S35" s="2">
        <v>1</v>
      </c>
    </row>
    <row r="36" spans="1:28" x14ac:dyDescent="0.2">
      <c r="A36" s="14" t="s">
        <v>249</v>
      </c>
      <c r="B36" s="39" t="s">
        <v>630</v>
      </c>
      <c r="L36" s="2">
        <v>2</v>
      </c>
      <c r="P36" s="2">
        <v>4</v>
      </c>
      <c r="S36" s="2">
        <v>3</v>
      </c>
      <c r="Y36" s="2">
        <v>3</v>
      </c>
    </row>
    <row r="37" spans="1:28" x14ac:dyDescent="0.2">
      <c r="A37" s="14" t="s">
        <v>287</v>
      </c>
      <c r="B37" s="39" t="s">
        <v>453</v>
      </c>
      <c r="L37" s="2">
        <v>2</v>
      </c>
      <c r="P37" s="2">
        <v>7</v>
      </c>
    </row>
    <row r="38" spans="1:28" x14ac:dyDescent="0.2">
      <c r="A38" s="14" t="s">
        <v>552</v>
      </c>
      <c r="B38" s="39" t="s">
        <v>632</v>
      </c>
      <c r="P38" s="2">
        <v>2</v>
      </c>
      <c r="Y38" s="2">
        <v>1</v>
      </c>
    </row>
    <row r="39" spans="1:28" x14ac:dyDescent="0.2">
      <c r="A39" s="14" t="s">
        <v>479</v>
      </c>
      <c r="B39" s="39" t="s">
        <v>480</v>
      </c>
      <c r="P39" s="2">
        <v>2</v>
      </c>
      <c r="S39" s="2">
        <v>2</v>
      </c>
    </row>
    <row r="40" spans="1:28" x14ac:dyDescent="0.2">
      <c r="A40" s="14" t="s">
        <v>173</v>
      </c>
      <c r="B40" s="39" t="s">
        <v>343</v>
      </c>
      <c r="L40" s="2">
        <v>5</v>
      </c>
      <c r="P40" s="2">
        <v>5</v>
      </c>
      <c r="S40" s="2">
        <v>5</v>
      </c>
      <c r="Y40" s="2">
        <v>3</v>
      </c>
    </row>
    <row r="41" spans="1:28" x14ac:dyDescent="0.2">
      <c r="A41" s="14" t="s">
        <v>264</v>
      </c>
      <c r="B41" s="39" t="s">
        <v>1103</v>
      </c>
      <c r="P41" s="2">
        <v>1</v>
      </c>
      <c r="S41" s="2">
        <v>1</v>
      </c>
      <c r="Y41" s="2">
        <v>5</v>
      </c>
    </row>
    <row r="42" spans="1:28" x14ac:dyDescent="0.2">
      <c r="A42" s="14" t="s">
        <v>269</v>
      </c>
      <c r="B42" s="39" t="s">
        <v>452</v>
      </c>
      <c r="I42" s="2">
        <v>1</v>
      </c>
      <c r="L42" s="2">
        <v>2</v>
      </c>
      <c r="P42" s="2">
        <v>1</v>
      </c>
      <c r="R42" s="2">
        <v>1</v>
      </c>
      <c r="S42" s="2">
        <v>9</v>
      </c>
      <c r="X42" s="2">
        <v>1</v>
      </c>
      <c r="Y42" s="2">
        <v>5</v>
      </c>
    </row>
    <row r="43" spans="1:28" x14ac:dyDescent="0.2">
      <c r="A43" s="14" t="s">
        <v>539</v>
      </c>
      <c r="B43" s="39" t="s">
        <v>550</v>
      </c>
      <c r="P43" s="2">
        <v>7</v>
      </c>
      <c r="S43" s="2">
        <v>4</v>
      </c>
    </row>
    <row r="44" spans="1:28" x14ac:dyDescent="0.2">
      <c r="A44" s="14" t="s">
        <v>686</v>
      </c>
      <c r="B44" s="39" t="s">
        <v>1013</v>
      </c>
      <c r="S44" s="2">
        <v>2</v>
      </c>
    </row>
    <row r="45" spans="1:28" x14ac:dyDescent="0.2">
      <c r="A45" s="14" t="s">
        <v>278</v>
      </c>
      <c r="B45" s="39" t="s">
        <v>949</v>
      </c>
      <c r="O45" s="2">
        <v>2</v>
      </c>
      <c r="P45" s="2">
        <v>1</v>
      </c>
      <c r="R45" s="2">
        <v>2</v>
      </c>
      <c r="S45" s="2">
        <v>1</v>
      </c>
    </row>
    <row r="46" spans="1:28" x14ac:dyDescent="0.2">
      <c r="A46" s="14" t="s">
        <v>553</v>
      </c>
      <c r="B46" s="39" t="s">
        <v>628</v>
      </c>
      <c r="S46" s="2">
        <v>2</v>
      </c>
    </row>
    <row r="47" spans="1:28" x14ac:dyDescent="0.2">
      <c r="A47" s="14" t="s">
        <v>825</v>
      </c>
      <c r="B47" s="39" t="s">
        <v>907</v>
      </c>
      <c r="P47" s="2">
        <v>8</v>
      </c>
      <c r="S47" s="2">
        <v>3</v>
      </c>
      <c r="Y47" s="2">
        <v>7</v>
      </c>
    </row>
    <row r="48" spans="1:28" x14ac:dyDescent="0.2">
      <c r="A48" s="14" t="s">
        <v>5</v>
      </c>
      <c r="B48" s="39" t="s">
        <v>81</v>
      </c>
      <c r="E48" s="2">
        <v>1</v>
      </c>
      <c r="I48" s="2">
        <v>1</v>
      </c>
      <c r="L48" s="2">
        <v>1</v>
      </c>
      <c r="O48" s="2">
        <v>1</v>
      </c>
      <c r="R48" s="2">
        <v>1</v>
      </c>
      <c r="Z48" s="9"/>
      <c r="AA48" s="9"/>
      <c r="AB48" s="9"/>
    </row>
    <row r="49" spans="1:28" x14ac:dyDescent="0.2">
      <c r="A49" s="14" t="s">
        <v>288</v>
      </c>
      <c r="B49" s="39" t="s">
        <v>340</v>
      </c>
      <c r="E49" s="2">
        <v>1</v>
      </c>
      <c r="I49" s="2">
        <v>1</v>
      </c>
      <c r="L49" s="2">
        <v>1</v>
      </c>
      <c r="P49" s="2">
        <v>1</v>
      </c>
      <c r="S49" s="2">
        <v>2</v>
      </c>
      <c r="Y49" s="2">
        <v>1</v>
      </c>
    </row>
    <row r="50" spans="1:28" x14ac:dyDescent="0.2">
      <c r="A50" s="14" t="s">
        <v>301</v>
      </c>
      <c r="B50" s="39" t="s">
        <v>451</v>
      </c>
      <c r="L50" s="2">
        <v>1</v>
      </c>
    </row>
    <row r="51" spans="1:28" x14ac:dyDescent="0.2">
      <c r="A51" s="14" t="s">
        <v>1033</v>
      </c>
      <c r="B51" s="39" t="s">
        <v>1042</v>
      </c>
      <c r="S51" s="2">
        <v>2</v>
      </c>
    </row>
    <row r="52" spans="1:28" x14ac:dyDescent="0.2">
      <c r="A52" s="14" t="s">
        <v>54</v>
      </c>
      <c r="B52" s="39" t="s">
        <v>870</v>
      </c>
      <c r="L52" s="2">
        <v>2</v>
      </c>
      <c r="O52" s="2">
        <v>1</v>
      </c>
      <c r="P52" s="2">
        <v>1</v>
      </c>
      <c r="R52" s="2">
        <v>1</v>
      </c>
      <c r="Z52" s="9"/>
      <c r="AA52" s="9"/>
      <c r="AB52" s="9"/>
    </row>
    <row r="53" spans="1:28" x14ac:dyDescent="0.2">
      <c r="A53" s="14" t="s">
        <v>293</v>
      </c>
      <c r="B53" s="39" t="s">
        <v>356</v>
      </c>
      <c r="L53" s="2">
        <v>6</v>
      </c>
      <c r="P53" s="2">
        <v>6</v>
      </c>
      <c r="S53" s="2">
        <v>7</v>
      </c>
      <c r="Y53" s="2">
        <v>5</v>
      </c>
    </row>
    <row r="54" spans="1:28" x14ac:dyDescent="0.2">
      <c r="A54" s="14" t="s">
        <v>555</v>
      </c>
      <c r="B54" s="39" t="s">
        <v>629</v>
      </c>
      <c r="P54" s="2">
        <v>1</v>
      </c>
      <c r="S54" s="2">
        <v>2</v>
      </c>
    </row>
    <row r="55" spans="1:28" x14ac:dyDescent="0.2">
      <c r="A55" s="14" t="s">
        <v>687</v>
      </c>
      <c r="B55" s="39" t="s">
        <v>705</v>
      </c>
      <c r="S55" s="2">
        <v>1</v>
      </c>
    </row>
    <row r="56" spans="1:28" x14ac:dyDescent="0.2">
      <c r="A56" s="14" t="s">
        <v>1179</v>
      </c>
      <c r="B56" s="39" t="s">
        <v>905</v>
      </c>
      <c r="S56" s="2">
        <v>1</v>
      </c>
    </row>
    <row r="57" spans="1:28" x14ac:dyDescent="0.2">
      <c r="A57" s="14" t="s">
        <v>1012</v>
      </c>
      <c r="B57" s="39" t="s">
        <v>527</v>
      </c>
      <c r="P57" s="2">
        <v>1</v>
      </c>
    </row>
    <row r="58" spans="1:28" x14ac:dyDescent="0.2">
      <c r="A58" s="14" t="s">
        <v>710</v>
      </c>
      <c r="B58" s="39" t="s">
        <v>1439</v>
      </c>
      <c r="Y58" s="2">
        <v>1</v>
      </c>
    </row>
    <row r="59" spans="1:28" x14ac:dyDescent="0.2">
      <c r="A59" s="14" t="s">
        <v>270</v>
      </c>
      <c r="B59" s="39" t="s">
        <v>355</v>
      </c>
      <c r="L59" s="2">
        <v>14</v>
      </c>
      <c r="P59" s="2">
        <v>13</v>
      </c>
      <c r="S59" s="2">
        <v>16</v>
      </c>
      <c r="Y59" s="2">
        <v>14</v>
      </c>
    </row>
    <row r="60" spans="1:28" x14ac:dyDescent="0.2">
      <c r="A60" s="14" t="s">
        <v>302</v>
      </c>
      <c r="B60" s="39" t="s">
        <v>723</v>
      </c>
      <c r="L60" s="2">
        <v>1</v>
      </c>
    </row>
    <row r="61" spans="1:28" x14ac:dyDescent="0.2">
      <c r="A61" s="14" t="s">
        <v>6</v>
      </c>
      <c r="B61" s="39" t="s">
        <v>441</v>
      </c>
      <c r="E61" s="2">
        <v>1</v>
      </c>
      <c r="L61" s="2">
        <v>1</v>
      </c>
      <c r="R61" s="2">
        <v>1</v>
      </c>
      <c r="X61" s="2">
        <v>3</v>
      </c>
    </row>
    <row r="62" spans="1:28" x14ac:dyDescent="0.2">
      <c r="A62" s="14" t="s">
        <v>556</v>
      </c>
      <c r="B62" s="39" t="s">
        <v>626</v>
      </c>
      <c r="P62" s="2">
        <v>2</v>
      </c>
    </row>
    <row r="63" spans="1:28" x14ac:dyDescent="0.2">
      <c r="A63" s="14" t="s">
        <v>244</v>
      </c>
      <c r="B63" s="39" t="s">
        <v>354</v>
      </c>
      <c r="E63" s="2">
        <v>2</v>
      </c>
      <c r="I63" s="2">
        <v>1</v>
      </c>
      <c r="L63" s="2">
        <v>8</v>
      </c>
      <c r="P63" s="2">
        <v>6</v>
      </c>
      <c r="S63" s="2">
        <v>7</v>
      </c>
      <c r="Y63" s="2">
        <v>9</v>
      </c>
    </row>
    <row r="64" spans="1:28" x14ac:dyDescent="0.2">
      <c r="A64" s="14" t="s">
        <v>20</v>
      </c>
      <c r="B64" s="39" t="s">
        <v>973</v>
      </c>
      <c r="E64" s="2">
        <v>2</v>
      </c>
      <c r="G64" s="2">
        <v>2</v>
      </c>
      <c r="I64" s="2">
        <v>1</v>
      </c>
      <c r="L64" s="2">
        <v>1</v>
      </c>
      <c r="O64" s="2">
        <v>3</v>
      </c>
      <c r="R64" s="2">
        <v>2</v>
      </c>
      <c r="X64" s="2">
        <v>3</v>
      </c>
    </row>
    <row r="65" spans="1:25" x14ac:dyDescent="0.2">
      <c r="A65" s="14" t="s">
        <v>176</v>
      </c>
      <c r="B65" s="39" t="s">
        <v>353</v>
      </c>
      <c r="P65" s="2">
        <v>2</v>
      </c>
      <c r="S65" s="2">
        <v>2</v>
      </c>
      <c r="Y65" s="2">
        <v>2</v>
      </c>
    </row>
    <row r="66" spans="1:25" x14ac:dyDescent="0.2">
      <c r="A66" s="14" t="s">
        <v>406</v>
      </c>
      <c r="B66" s="39" t="s">
        <v>418</v>
      </c>
      <c r="P66" s="2">
        <v>2</v>
      </c>
      <c r="Y66" s="2">
        <v>1</v>
      </c>
    </row>
    <row r="67" spans="1:25" x14ac:dyDescent="0.2">
      <c r="A67" s="14" t="s">
        <v>1035</v>
      </c>
      <c r="B67" s="39" t="s">
        <v>1044</v>
      </c>
      <c r="P67" s="2">
        <v>1</v>
      </c>
    </row>
    <row r="68" spans="1:25" x14ac:dyDescent="0.2">
      <c r="A68" s="14" t="s">
        <v>1062</v>
      </c>
      <c r="B68" s="39" t="s">
        <v>1102</v>
      </c>
      <c r="P68" s="2">
        <v>1</v>
      </c>
    </row>
    <row r="69" spans="1:25" x14ac:dyDescent="0.2">
      <c r="A69" s="14" t="s">
        <v>407</v>
      </c>
      <c r="B69" s="39" t="s">
        <v>419</v>
      </c>
      <c r="S69" s="2">
        <v>1</v>
      </c>
    </row>
    <row r="70" spans="1:25" x14ac:dyDescent="0.2">
      <c r="A70" s="14" t="s">
        <v>483</v>
      </c>
      <c r="B70" s="39" t="s">
        <v>521</v>
      </c>
      <c r="P70" s="2">
        <v>2</v>
      </c>
      <c r="S70" s="2">
        <v>1</v>
      </c>
      <c r="Y70" s="2">
        <v>2</v>
      </c>
    </row>
    <row r="71" spans="1:25" x14ac:dyDescent="0.2">
      <c r="A71" s="14" t="s">
        <v>560</v>
      </c>
      <c r="B71" s="39" t="s">
        <v>627</v>
      </c>
      <c r="P71" s="2">
        <v>1</v>
      </c>
      <c r="S71" s="2">
        <v>3</v>
      </c>
    </row>
    <row r="72" spans="1:25" x14ac:dyDescent="0.2">
      <c r="A72" s="14" t="s">
        <v>1061</v>
      </c>
      <c r="B72" s="39" t="s">
        <v>1101</v>
      </c>
      <c r="P72" s="2">
        <v>1</v>
      </c>
    </row>
    <row r="73" spans="1:25" x14ac:dyDescent="0.2">
      <c r="A73" s="14" t="s">
        <v>216</v>
      </c>
      <c r="B73" s="39" t="s">
        <v>351</v>
      </c>
      <c r="L73" s="2">
        <v>3</v>
      </c>
      <c r="P73" s="2">
        <v>3</v>
      </c>
      <c r="S73" s="2">
        <v>2</v>
      </c>
    </row>
    <row r="74" spans="1:25" x14ac:dyDescent="0.2">
      <c r="A74" s="14" t="s">
        <v>177</v>
      </c>
      <c r="B74" s="39" t="s">
        <v>522</v>
      </c>
      <c r="E74" s="2">
        <v>4</v>
      </c>
      <c r="G74" s="2">
        <v>2</v>
      </c>
      <c r="L74" s="2">
        <v>6</v>
      </c>
      <c r="P74" s="2">
        <v>2</v>
      </c>
      <c r="R74" s="2">
        <v>1</v>
      </c>
      <c r="S74" s="2">
        <v>5</v>
      </c>
      <c r="Y74" s="2">
        <v>4</v>
      </c>
    </row>
    <row r="75" spans="1:25" x14ac:dyDescent="0.2">
      <c r="A75" s="14" t="s">
        <v>1340</v>
      </c>
      <c r="B75" s="39" t="s">
        <v>1354</v>
      </c>
      <c r="Y75" s="2">
        <v>1</v>
      </c>
    </row>
    <row r="76" spans="1:25" x14ac:dyDescent="0.2">
      <c r="A76" s="14" t="s">
        <v>1060</v>
      </c>
      <c r="B76" s="39" t="s">
        <v>1100</v>
      </c>
      <c r="P76" s="2">
        <v>1</v>
      </c>
      <c r="Y76" s="2">
        <v>1</v>
      </c>
    </row>
    <row r="77" spans="1:25" x14ac:dyDescent="0.2">
      <c r="A77" s="14" t="s">
        <v>565</v>
      </c>
      <c r="B77" s="39" t="s">
        <v>624</v>
      </c>
      <c r="P77" s="2">
        <v>1</v>
      </c>
      <c r="S77" s="2">
        <v>4</v>
      </c>
      <c r="Y77" s="2">
        <v>4</v>
      </c>
    </row>
    <row r="78" spans="1:25" x14ac:dyDescent="0.2">
      <c r="A78" s="14" t="s">
        <v>791</v>
      </c>
      <c r="B78" s="39" t="s">
        <v>803</v>
      </c>
      <c r="S78" s="2">
        <v>1</v>
      </c>
    </row>
    <row r="79" spans="1:25" x14ac:dyDescent="0.2">
      <c r="A79" s="14" t="s">
        <v>82</v>
      </c>
      <c r="B79" s="39" t="s">
        <v>83</v>
      </c>
      <c r="O79" s="2">
        <v>2</v>
      </c>
      <c r="R79" s="2">
        <v>1</v>
      </c>
    </row>
    <row r="80" spans="1:25" x14ac:dyDescent="0.2">
      <c r="A80" s="14" t="s">
        <v>485</v>
      </c>
      <c r="B80" s="39" t="s">
        <v>524</v>
      </c>
      <c r="S80" s="2">
        <v>3</v>
      </c>
      <c r="Y80" s="2">
        <v>4</v>
      </c>
    </row>
    <row r="81" spans="1:25" x14ac:dyDescent="0.2">
      <c r="A81" s="14" t="s">
        <v>315</v>
      </c>
      <c r="B81" s="39" t="s">
        <v>625</v>
      </c>
      <c r="S81" s="2">
        <v>2</v>
      </c>
    </row>
    <row r="82" spans="1:25" x14ac:dyDescent="0.2">
      <c r="A82" s="14" t="s">
        <v>156</v>
      </c>
      <c r="B82" s="39" t="s">
        <v>420</v>
      </c>
      <c r="L82" s="2">
        <v>1</v>
      </c>
      <c r="P82" s="2">
        <v>2</v>
      </c>
      <c r="S82" s="2">
        <v>5</v>
      </c>
      <c r="Y82" s="2">
        <v>7</v>
      </c>
    </row>
    <row r="83" spans="1:25" x14ac:dyDescent="0.2">
      <c r="A83" s="14" t="s">
        <v>31</v>
      </c>
      <c r="B83" s="39" t="s">
        <v>327</v>
      </c>
      <c r="E83" s="2">
        <v>2</v>
      </c>
      <c r="I83" s="2">
        <v>2</v>
      </c>
      <c r="L83" s="2">
        <v>5</v>
      </c>
      <c r="O83" s="2">
        <v>3</v>
      </c>
      <c r="R83" s="2">
        <v>4</v>
      </c>
      <c r="X83" s="2">
        <v>1</v>
      </c>
    </row>
    <row r="84" spans="1:25" x14ac:dyDescent="0.2">
      <c r="A84" s="14" t="s">
        <v>486</v>
      </c>
      <c r="B84" s="39" t="s">
        <v>525</v>
      </c>
      <c r="P84" s="2">
        <v>11</v>
      </c>
      <c r="S84" s="2">
        <v>9</v>
      </c>
      <c r="Y84" s="2">
        <v>10</v>
      </c>
    </row>
    <row r="85" spans="1:25" x14ac:dyDescent="0.2">
      <c r="A85" s="14" t="s">
        <v>130</v>
      </c>
      <c r="B85" s="39" t="s">
        <v>349</v>
      </c>
      <c r="I85" s="2">
        <v>1</v>
      </c>
    </row>
    <row r="86" spans="1:25" x14ac:dyDescent="0.2">
      <c r="A86" s="14" t="s">
        <v>179</v>
      </c>
      <c r="B86" s="39" t="s">
        <v>348</v>
      </c>
      <c r="L86" s="2">
        <v>2</v>
      </c>
      <c r="P86" s="2">
        <v>3</v>
      </c>
      <c r="S86" s="2">
        <v>2</v>
      </c>
    </row>
    <row r="87" spans="1:25" x14ac:dyDescent="0.2">
      <c r="A87" s="14" t="s">
        <v>234</v>
      </c>
      <c r="B87" s="39" t="s">
        <v>448</v>
      </c>
      <c r="I87" s="2">
        <v>9</v>
      </c>
      <c r="L87" s="2">
        <v>15</v>
      </c>
      <c r="P87" s="2">
        <v>16</v>
      </c>
      <c r="R87" s="2">
        <v>1</v>
      </c>
      <c r="S87" s="2">
        <v>17</v>
      </c>
      <c r="Y87" s="2">
        <v>15</v>
      </c>
    </row>
    <row r="88" spans="1:25" x14ac:dyDescent="0.2">
      <c r="A88" s="14" t="s">
        <v>316</v>
      </c>
      <c r="B88" s="39" t="s">
        <v>549</v>
      </c>
      <c r="Y88" s="2">
        <v>1</v>
      </c>
    </row>
    <row r="89" spans="1:25" x14ac:dyDescent="0.2">
      <c r="A89" s="14" t="s">
        <v>303</v>
      </c>
      <c r="B89" s="39" t="s">
        <v>421</v>
      </c>
      <c r="L89" s="2">
        <v>1</v>
      </c>
      <c r="S89" s="2">
        <v>2</v>
      </c>
      <c r="Y89" s="2">
        <v>1</v>
      </c>
    </row>
    <row r="90" spans="1:25" x14ac:dyDescent="0.2">
      <c r="A90" s="14" t="s">
        <v>182</v>
      </c>
      <c r="B90" s="39" t="s">
        <v>526</v>
      </c>
      <c r="L90" s="2">
        <v>7</v>
      </c>
      <c r="P90" s="2">
        <v>8</v>
      </c>
      <c r="S90" s="2">
        <v>8</v>
      </c>
      <c r="Y90" s="2">
        <v>9</v>
      </c>
    </row>
    <row r="91" spans="1:25" x14ac:dyDescent="0.2">
      <c r="A91" s="14" t="s">
        <v>408</v>
      </c>
      <c r="B91" s="39" t="s">
        <v>422</v>
      </c>
      <c r="P91" s="2">
        <v>7</v>
      </c>
      <c r="S91" s="2">
        <v>10</v>
      </c>
    </row>
    <row r="92" spans="1:25" x14ac:dyDescent="0.2">
      <c r="A92" s="14" t="s">
        <v>296</v>
      </c>
      <c r="B92" s="39" t="s">
        <v>547</v>
      </c>
      <c r="L92" s="2">
        <v>6</v>
      </c>
      <c r="P92" s="2">
        <v>9</v>
      </c>
      <c r="S92" s="2">
        <v>8</v>
      </c>
      <c r="Y92" s="2">
        <v>9</v>
      </c>
    </row>
    <row r="93" spans="1:25" x14ac:dyDescent="0.2">
      <c r="A93" s="140" t="s">
        <v>132</v>
      </c>
      <c r="B93" s="143" t="s">
        <v>330</v>
      </c>
      <c r="E93" s="9">
        <v>1</v>
      </c>
      <c r="G93" s="9"/>
      <c r="I93" s="9"/>
      <c r="L93"/>
    </row>
    <row r="94" spans="1:25" x14ac:dyDescent="0.2">
      <c r="A94" s="140" t="s">
        <v>668</v>
      </c>
      <c r="B94" s="143" t="s">
        <v>1186</v>
      </c>
      <c r="E94" s="9"/>
      <c r="G94" s="9"/>
      <c r="I94" s="9"/>
      <c r="L94"/>
      <c r="S94" s="2">
        <v>2</v>
      </c>
    </row>
    <row r="95" spans="1:25" x14ac:dyDescent="0.2">
      <c r="A95" s="14" t="s">
        <v>304</v>
      </c>
      <c r="B95" s="39" t="s">
        <v>345</v>
      </c>
      <c r="L95" s="2">
        <v>5</v>
      </c>
      <c r="P95" s="2">
        <v>8</v>
      </c>
      <c r="S95" s="2">
        <v>6</v>
      </c>
      <c r="Y95" s="2">
        <v>1</v>
      </c>
    </row>
    <row r="96" spans="1:25" x14ac:dyDescent="0.2">
      <c r="A96" s="14" t="s">
        <v>252</v>
      </c>
      <c r="B96" s="39" t="s">
        <v>528</v>
      </c>
      <c r="L96" s="2">
        <v>2</v>
      </c>
      <c r="P96" s="2">
        <v>4</v>
      </c>
      <c r="S96" s="2">
        <v>2</v>
      </c>
    </row>
    <row r="97" spans="1:25" x14ac:dyDescent="0.2">
      <c r="A97" s="14" t="s">
        <v>129</v>
      </c>
      <c r="B97" s="39" t="s">
        <v>1358</v>
      </c>
      <c r="G97" s="2">
        <v>1</v>
      </c>
      <c r="L97" s="2">
        <v>2</v>
      </c>
      <c r="P97" s="2">
        <v>2</v>
      </c>
      <c r="R97" s="2">
        <v>1</v>
      </c>
      <c r="S97" s="2">
        <v>4</v>
      </c>
    </row>
    <row r="98" spans="1:25" x14ac:dyDescent="0.2">
      <c r="A98" s="14" t="s">
        <v>1341</v>
      </c>
      <c r="B98" s="39" t="s">
        <v>1352</v>
      </c>
      <c r="R98" s="2">
        <v>1</v>
      </c>
      <c r="S98" s="2">
        <v>1</v>
      </c>
      <c r="Y98" s="2">
        <v>3</v>
      </c>
    </row>
    <row r="99" spans="1:25" x14ac:dyDescent="0.2">
      <c r="A99" s="14" t="s">
        <v>487</v>
      </c>
      <c r="B99" s="39" t="s">
        <v>529</v>
      </c>
      <c r="P99" s="2">
        <v>3</v>
      </c>
      <c r="S99" s="2">
        <v>9</v>
      </c>
      <c r="Y99" s="2">
        <v>1</v>
      </c>
    </row>
    <row r="100" spans="1:25" x14ac:dyDescent="0.2">
      <c r="A100" s="14" t="s">
        <v>742</v>
      </c>
      <c r="B100" s="39" t="s">
        <v>780</v>
      </c>
      <c r="P100" s="2">
        <v>1</v>
      </c>
    </row>
    <row r="101" spans="1:25" x14ac:dyDescent="0.2">
      <c r="A101" s="14" t="s">
        <v>743</v>
      </c>
      <c r="B101" s="39" t="s">
        <v>763</v>
      </c>
      <c r="P101" s="2">
        <v>1</v>
      </c>
      <c r="S101" s="2">
        <v>1</v>
      </c>
    </row>
    <row r="102" spans="1:25" x14ac:dyDescent="0.2">
      <c r="A102" s="14" t="s">
        <v>409</v>
      </c>
      <c r="B102" s="39" t="s">
        <v>423</v>
      </c>
      <c r="P102" s="2">
        <v>7</v>
      </c>
      <c r="S102" s="2">
        <v>5</v>
      </c>
      <c r="Y102" s="2">
        <v>2</v>
      </c>
    </row>
    <row r="103" spans="1:25" x14ac:dyDescent="0.2">
      <c r="A103" s="14" t="s">
        <v>1442</v>
      </c>
      <c r="B103" s="39" t="s">
        <v>424</v>
      </c>
      <c r="Y103" s="2">
        <v>1</v>
      </c>
    </row>
    <row r="104" spans="1:25" x14ac:dyDescent="0.2">
      <c r="A104" s="14" t="s">
        <v>569</v>
      </c>
      <c r="B104" s="39" t="s">
        <v>634</v>
      </c>
      <c r="P104" s="2">
        <v>3</v>
      </c>
      <c r="S104" s="2">
        <v>3</v>
      </c>
    </row>
    <row r="105" spans="1:25" x14ac:dyDescent="0.2">
      <c r="A105" s="14" t="s">
        <v>185</v>
      </c>
      <c r="B105" s="39" t="s">
        <v>380</v>
      </c>
      <c r="L105" s="2">
        <v>1</v>
      </c>
      <c r="P105" s="2">
        <v>1</v>
      </c>
    </row>
    <row r="106" spans="1:25" x14ac:dyDescent="0.2">
      <c r="A106" s="14" t="s">
        <v>834</v>
      </c>
      <c r="B106" s="39" t="s">
        <v>914</v>
      </c>
      <c r="P106" s="2">
        <v>1</v>
      </c>
      <c r="S106" s="2">
        <v>3</v>
      </c>
    </row>
    <row r="107" spans="1:25" x14ac:dyDescent="0.2">
      <c r="A107" s="14" t="s">
        <v>1196</v>
      </c>
      <c r="B107" s="39" t="s">
        <v>1199</v>
      </c>
      <c r="S107" s="2">
        <v>2</v>
      </c>
    </row>
    <row r="108" spans="1:25" x14ac:dyDescent="0.2">
      <c r="A108" s="14" t="s">
        <v>714</v>
      </c>
      <c r="B108" s="39" t="s">
        <v>721</v>
      </c>
      <c r="S108" s="2">
        <v>1</v>
      </c>
    </row>
    <row r="109" spans="1:25" x14ac:dyDescent="0.2">
      <c r="A109" s="14" t="s">
        <v>489</v>
      </c>
      <c r="B109" s="39" t="s">
        <v>531</v>
      </c>
      <c r="P109" s="2">
        <v>2</v>
      </c>
      <c r="S109" s="2">
        <v>1</v>
      </c>
      <c r="Y109" s="2">
        <v>1</v>
      </c>
    </row>
    <row r="110" spans="1:25" x14ac:dyDescent="0.2">
      <c r="A110" s="14" t="s">
        <v>1059</v>
      </c>
      <c r="B110" s="39" t="s">
        <v>1098</v>
      </c>
      <c r="P110" s="2">
        <v>1</v>
      </c>
      <c r="S110" s="2">
        <v>1</v>
      </c>
    </row>
    <row r="111" spans="1:25" x14ac:dyDescent="0.2">
      <c r="A111" s="14" t="s">
        <v>28</v>
      </c>
      <c r="B111" s="39" t="s">
        <v>332</v>
      </c>
      <c r="G111" s="2">
        <v>14</v>
      </c>
      <c r="I111" s="2">
        <v>3</v>
      </c>
      <c r="L111" s="2">
        <v>2</v>
      </c>
      <c r="O111" s="2">
        <v>1</v>
      </c>
      <c r="P111" s="2">
        <v>1</v>
      </c>
      <c r="R111" s="2">
        <v>2</v>
      </c>
      <c r="S111" s="2">
        <v>1</v>
      </c>
      <c r="X111" s="2">
        <v>1</v>
      </c>
    </row>
    <row r="112" spans="1:25" x14ac:dyDescent="0.2">
      <c r="A112" s="14" t="s">
        <v>570</v>
      </c>
      <c r="B112" s="39" t="s">
        <v>633</v>
      </c>
      <c r="P112" s="2">
        <v>3</v>
      </c>
      <c r="S112" s="2">
        <v>1</v>
      </c>
    </row>
    <row r="113" spans="1:25" x14ac:dyDescent="0.2">
      <c r="A113" s="14" t="s">
        <v>282</v>
      </c>
      <c r="B113" s="39" t="s">
        <v>446</v>
      </c>
      <c r="S113" s="2">
        <v>1</v>
      </c>
    </row>
    <row r="114" spans="1:25" x14ac:dyDescent="0.2">
      <c r="A114" s="14" t="s">
        <v>29</v>
      </c>
      <c r="B114" s="39" t="s">
        <v>333</v>
      </c>
      <c r="E114" s="2">
        <v>1</v>
      </c>
      <c r="G114" s="2">
        <v>7</v>
      </c>
      <c r="I114" s="2">
        <v>3</v>
      </c>
      <c r="L114" s="2">
        <v>6</v>
      </c>
      <c r="O114" s="2">
        <v>5</v>
      </c>
      <c r="R114" s="2">
        <v>2</v>
      </c>
    </row>
    <row r="115" spans="1:25" x14ac:dyDescent="0.2">
      <c r="A115" s="14" t="s">
        <v>1039</v>
      </c>
      <c r="B115" s="39" t="s">
        <v>1045</v>
      </c>
      <c r="P115" s="2">
        <v>1</v>
      </c>
    </row>
    <row r="116" spans="1:25" x14ac:dyDescent="0.2">
      <c r="A116" s="14" t="s">
        <v>1058</v>
      </c>
      <c r="B116" s="39" t="s">
        <v>1099</v>
      </c>
      <c r="P116" s="2">
        <v>1</v>
      </c>
      <c r="S116" s="2">
        <v>1</v>
      </c>
    </row>
    <row r="117" spans="1:25" x14ac:dyDescent="0.2">
      <c r="A117" s="14" t="s">
        <v>1317</v>
      </c>
      <c r="B117" s="39" t="s">
        <v>1326</v>
      </c>
      <c r="Y117" s="2">
        <v>1</v>
      </c>
    </row>
    <row r="118" spans="1:25" x14ac:dyDescent="0.2">
      <c r="A118" s="14" t="s">
        <v>186</v>
      </c>
      <c r="B118" s="39" t="s">
        <v>376</v>
      </c>
      <c r="L118" s="2">
        <v>1</v>
      </c>
      <c r="P118" s="2">
        <v>3</v>
      </c>
      <c r="S118" s="2">
        <v>5</v>
      </c>
      <c r="Y118" s="2">
        <v>5</v>
      </c>
    </row>
    <row r="119" spans="1:25" x14ac:dyDescent="0.2">
      <c r="A119" s="14" t="s">
        <v>297</v>
      </c>
      <c r="B119" s="39" t="s">
        <v>519</v>
      </c>
      <c r="L119" s="2">
        <v>4</v>
      </c>
      <c r="P119" s="2">
        <v>7</v>
      </c>
      <c r="R119" s="2">
        <v>1</v>
      </c>
      <c r="S119" s="2">
        <v>6</v>
      </c>
      <c r="Y119" s="2">
        <v>4</v>
      </c>
    </row>
    <row r="120" spans="1:25" x14ac:dyDescent="0.2">
      <c r="A120" s="14" t="s">
        <v>1328</v>
      </c>
      <c r="B120" s="39" t="s">
        <v>1336</v>
      </c>
      <c r="R120" s="2">
        <v>1</v>
      </c>
    </row>
    <row r="121" spans="1:25" x14ac:dyDescent="0.2">
      <c r="A121" s="14" t="s">
        <v>187</v>
      </c>
      <c r="B121" s="39" t="s">
        <v>375</v>
      </c>
      <c r="P121" s="2">
        <v>1</v>
      </c>
      <c r="S121" s="2">
        <v>5</v>
      </c>
    </row>
    <row r="122" spans="1:25" x14ac:dyDescent="0.2">
      <c r="A122" s="14" t="s">
        <v>572</v>
      </c>
      <c r="B122" s="39" t="s">
        <v>623</v>
      </c>
      <c r="P122" s="2">
        <v>1</v>
      </c>
      <c r="Y122" s="2">
        <v>2</v>
      </c>
    </row>
    <row r="123" spans="1:25" x14ac:dyDescent="0.2">
      <c r="A123" s="14" t="s">
        <v>410</v>
      </c>
      <c r="B123" s="39" t="s">
        <v>425</v>
      </c>
      <c r="S123" s="2">
        <v>2</v>
      </c>
    </row>
    <row r="124" spans="1:25" x14ac:dyDescent="0.2">
      <c r="A124" s="14" t="s">
        <v>795</v>
      </c>
      <c r="B124" s="39" t="s">
        <v>800</v>
      </c>
      <c r="S124" s="2">
        <v>1</v>
      </c>
    </row>
    <row r="125" spans="1:25" x14ac:dyDescent="0.2">
      <c r="A125" s="14" t="s">
        <v>1057</v>
      </c>
      <c r="B125" s="39" t="s">
        <v>1089</v>
      </c>
      <c r="P125" s="2">
        <v>1</v>
      </c>
    </row>
    <row r="126" spans="1:25" x14ac:dyDescent="0.2">
      <c r="A126" s="14" t="s">
        <v>291</v>
      </c>
      <c r="B126" s="39" t="s">
        <v>426</v>
      </c>
      <c r="L126" s="2">
        <v>1</v>
      </c>
      <c r="P126" s="2">
        <v>4</v>
      </c>
      <c r="S126" s="2">
        <v>3</v>
      </c>
      <c r="Y126" s="2">
        <v>2</v>
      </c>
    </row>
    <row r="127" spans="1:25" x14ac:dyDescent="0.2">
      <c r="A127" s="14" t="s">
        <v>157</v>
      </c>
      <c r="B127" s="39" t="s">
        <v>518</v>
      </c>
      <c r="I127" s="2">
        <v>1</v>
      </c>
      <c r="L127" s="2">
        <v>9</v>
      </c>
      <c r="P127" s="2">
        <v>4</v>
      </c>
      <c r="S127" s="2">
        <v>10</v>
      </c>
      <c r="Y127" s="2">
        <v>9</v>
      </c>
    </row>
    <row r="128" spans="1:25" x14ac:dyDescent="0.2">
      <c r="A128" s="14" t="s">
        <v>573</v>
      </c>
      <c r="B128" s="39" t="s">
        <v>1097</v>
      </c>
      <c r="P128" s="2">
        <v>3</v>
      </c>
      <c r="S128" s="2">
        <v>3</v>
      </c>
    </row>
    <row r="129" spans="1:25" x14ac:dyDescent="0.2">
      <c r="A129" s="14" t="s">
        <v>218</v>
      </c>
      <c r="B129" s="39" t="s">
        <v>445</v>
      </c>
      <c r="P129" s="2">
        <v>5</v>
      </c>
      <c r="S129" s="2">
        <v>2</v>
      </c>
      <c r="Y129" s="2">
        <v>2</v>
      </c>
    </row>
    <row r="130" spans="1:25" x14ac:dyDescent="0.2">
      <c r="A130" s="14" t="s">
        <v>188</v>
      </c>
      <c r="B130" s="39" t="s">
        <v>374</v>
      </c>
      <c r="I130" s="2">
        <v>2</v>
      </c>
      <c r="L130" s="2">
        <v>3</v>
      </c>
      <c r="R130" s="2">
        <v>1</v>
      </c>
      <c r="S130" s="2">
        <v>2</v>
      </c>
      <c r="X130" s="2">
        <v>1</v>
      </c>
      <c r="Y130" s="2">
        <v>7</v>
      </c>
    </row>
    <row r="131" spans="1:25" x14ac:dyDescent="0.2">
      <c r="A131" s="14" t="s">
        <v>820</v>
      </c>
      <c r="B131" s="39" t="s">
        <v>912</v>
      </c>
      <c r="S131" s="2">
        <v>2</v>
      </c>
      <c r="Y131" s="2">
        <v>4</v>
      </c>
    </row>
    <row r="132" spans="1:25" x14ac:dyDescent="0.2">
      <c r="A132" s="14" t="s">
        <v>821</v>
      </c>
      <c r="B132" s="39" t="s">
        <v>925</v>
      </c>
      <c r="P132" s="2">
        <v>2</v>
      </c>
    </row>
    <row r="133" spans="1:25" x14ac:dyDescent="0.2">
      <c r="A133" s="14" t="s">
        <v>13</v>
      </c>
      <c r="B133" s="39" t="s">
        <v>372</v>
      </c>
      <c r="P133" s="2">
        <v>1</v>
      </c>
      <c r="Y133" s="2">
        <v>1</v>
      </c>
    </row>
    <row r="134" spans="1:25" x14ac:dyDescent="0.2">
      <c r="A134" s="14" t="s">
        <v>575</v>
      </c>
      <c r="B134" s="39" t="s">
        <v>759</v>
      </c>
      <c r="S134" s="2">
        <v>1</v>
      </c>
      <c r="Y134" s="2">
        <v>1</v>
      </c>
    </row>
    <row r="135" spans="1:25" x14ac:dyDescent="0.2">
      <c r="A135" s="14" t="s">
        <v>190</v>
      </c>
      <c r="B135" s="39" t="s">
        <v>371</v>
      </c>
      <c r="L135" s="2">
        <v>1</v>
      </c>
      <c r="P135" s="2">
        <v>5</v>
      </c>
      <c r="S135" s="2">
        <v>11</v>
      </c>
      <c r="Y135" s="2">
        <v>1</v>
      </c>
    </row>
    <row r="136" spans="1:25" x14ac:dyDescent="0.2">
      <c r="A136" s="14" t="s">
        <v>577</v>
      </c>
      <c r="B136" s="39" t="s">
        <v>720</v>
      </c>
      <c r="Y136" s="2">
        <v>1</v>
      </c>
    </row>
    <row r="137" spans="1:25" x14ac:dyDescent="0.2">
      <c r="A137" s="14" t="s">
        <v>158</v>
      </c>
      <c r="B137" s="39" t="s">
        <v>370</v>
      </c>
      <c r="I137" s="2">
        <v>1</v>
      </c>
      <c r="L137"/>
      <c r="P137" s="2">
        <v>1</v>
      </c>
      <c r="S137" s="2">
        <v>3</v>
      </c>
      <c r="Y137" s="2">
        <v>9</v>
      </c>
    </row>
    <row r="138" spans="1:25" x14ac:dyDescent="0.2">
      <c r="A138" s="14" t="s">
        <v>159</v>
      </c>
      <c r="B138" s="39" t="s">
        <v>913</v>
      </c>
      <c r="L138" s="2">
        <v>6</v>
      </c>
      <c r="P138" s="2">
        <v>4</v>
      </c>
      <c r="S138" s="2">
        <v>11</v>
      </c>
      <c r="Y138" s="2">
        <v>10</v>
      </c>
    </row>
    <row r="139" spans="1:25" x14ac:dyDescent="0.2">
      <c r="A139" s="14" t="s">
        <v>283</v>
      </c>
      <c r="B139" s="39" t="s">
        <v>974</v>
      </c>
      <c r="L139" s="2">
        <v>1</v>
      </c>
      <c r="Y139" s="2">
        <v>2</v>
      </c>
    </row>
    <row r="140" spans="1:25" x14ac:dyDescent="0.2">
      <c r="A140" s="14" t="s">
        <v>305</v>
      </c>
      <c r="B140" s="39" t="s">
        <v>953</v>
      </c>
      <c r="L140" s="2">
        <v>2</v>
      </c>
      <c r="S140" s="2">
        <v>2</v>
      </c>
    </row>
    <row r="141" spans="1:25" x14ac:dyDescent="0.2">
      <c r="A141" s="14" t="s">
        <v>256</v>
      </c>
      <c r="B141" s="39" t="s">
        <v>368</v>
      </c>
      <c r="L141" s="2">
        <v>2</v>
      </c>
      <c r="P141" s="2">
        <v>3</v>
      </c>
      <c r="S141" s="2">
        <v>2</v>
      </c>
      <c r="Y141" s="2">
        <v>4</v>
      </c>
    </row>
    <row r="142" spans="1:25" x14ac:dyDescent="0.2">
      <c r="A142" s="14" t="s">
        <v>160</v>
      </c>
      <c r="B142" s="39" t="s">
        <v>367</v>
      </c>
      <c r="L142" s="2">
        <v>5</v>
      </c>
      <c r="P142" s="2">
        <v>11</v>
      </c>
      <c r="R142" s="2">
        <v>1</v>
      </c>
      <c r="S142" s="2">
        <v>7</v>
      </c>
      <c r="Y142" s="2">
        <v>3</v>
      </c>
    </row>
    <row r="143" spans="1:25" x14ac:dyDescent="0.2">
      <c r="A143" s="14" t="s">
        <v>192</v>
      </c>
      <c r="B143" s="39" t="s">
        <v>366</v>
      </c>
      <c r="S143" s="2">
        <v>2</v>
      </c>
    </row>
    <row r="144" spans="1:25" x14ac:dyDescent="0.2">
      <c r="A144" s="14" t="s">
        <v>219</v>
      </c>
      <c r="B144" s="39" t="s">
        <v>427</v>
      </c>
      <c r="E144" s="2">
        <v>4</v>
      </c>
      <c r="L144"/>
    </row>
    <row r="145" spans="1:25" x14ac:dyDescent="0.2">
      <c r="A145" s="14" t="s">
        <v>298</v>
      </c>
      <c r="B145" s="39" t="s">
        <v>701</v>
      </c>
      <c r="L145" s="2">
        <v>1</v>
      </c>
    </row>
    <row r="146" spans="1:25" x14ac:dyDescent="0.2">
      <c r="A146" s="14" t="s">
        <v>689</v>
      </c>
      <c r="B146" s="39" t="s">
        <v>702</v>
      </c>
      <c r="P146" s="2">
        <v>1</v>
      </c>
      <c r="S146" s="2">
        <v>2</v>
      </c>
    </row>
    <row r="147" spans="1:25" x14ac:dyDescent="0.2">
      <c r="A147" s="14" t="s">
        <v>161</v>
      </c>
      <c r="B147" s="39" t="s">
        <v>365</v>
      </c>
      <c r="E147" s="2">
        <v>2</v>
      </c>
    </row>
    <row r="148" spans="1:25" x14ac:dyDescent="0.2">
      <c r="A148" s="14" t="s">
        <v>671</v>
      </c>
      <c r="B148" s="39" t="s">
        <v>676</v>
      </c>
      <c r="S148" s="2">
        <v>1</v>
      </c>
    </row>
    <row r="149" spans="1:25" x14ac:dyDescent="0.2">
      <c r="A149" s="14" t="s">
        <v>579</v>
      </c>
      <c r="B149" s="39" t="s">
        <v>675</v>
      </c>
      <c r="P149" s="2">
        <v>5</v>
      </c>
      <c r="S149" s="2">
        <v>7</v>
      </c>
    </row>
    <row r="150" spans="1:25" x14ac:dyDescent="0.2">
      <c r="A150" s="14" t="s">
        <v>1056</v>
      </c>
      <c r="B150" s="39" t="s">
        <v>1088</v>
      </c>
      <c r="P150" s="2">
        <v>1</v>
      </c>
      <c r="Y150" s="2">
        <v>1</v>
      </c>
    </row>
    <row r="151" spans="1:25" x14ac:dyDescent="0.2">
      <c r="A151" s="14" t="s">
        <v>797</v>
      </c>
      <c r="B151" s="39" t="s">
        <v>807</v>
      </c>
      <c r="S151" s="2">
        <v>1</v>
      </c>
    </row>
    <row r="152" spans="1:25" x14ac:dyDescent="0.2">
      <c r="A152" s="14" t="s">
        <v>306</v>
      </c>
      <c r="B152" s="39" t="s">
        <v>512</v>
      </c>
      <c r="L152" s="2">
        <v>1</v>
      </c>
      <c r="S152" s="2">
        <v>1</v>
      </c>
    </row>
    <row r="153" spans="1:25" x14ac:dyDescent="0.2">
      <c r="A153" s="14" t="s">
        <v>257</v>
      </c>
      <c r="B153" s="39" t="s">
        <v>661</v>
      </c>
      <c r="P153" s="2">
        <v>3</v>
      </c>
      <c r="S153" s="2">
        <v>5</v>
      </c>
      <c r="Y153" s="2">
        <v>3</v>
      </c>
    </row>
    <row r="154" spans="1:25" x14ac:dyDescent="0.2">
      <c r="A154" s="14" t="s">
        <v>24</v>
      </c>
      <c r="B154" s="39" t="s">
        <v>320</v>
      </c>
      <c r="E154" s="2">
        <v>5</v>
      </c>
      <c r="I154" s="2">
        <v>2</v>
      </c>
      <c r="L154" s="2">
        <v>2</v>
      </c>
      <c r="O154" s="2">
        <v>3</v>
      </c>
      <c r="R154" s="2">
        <v>1</v>
      </c>
      <c r="X154" s="2">
        <v>1</v>
      </c>
    </row>
    <row r="155" spans="1:25" x14ac:dyDescent="0.2">
      <c r="A155" s="14" t="s">
        <v>193</v>
      </c>
      <c r="B155" s="39" t="s">
        <v>364</v>
      </c>
      <c r="P155" s="2">
        <v>1</v>
      </c>
      <c r="S155" s="2">
        <v>1</v>
      </c>
      <c r="Y155" s="2">
        <v>1</v>
      </c>
    </row>
    <row r="156" spans="1:25" x14ac:dyDescent="0.2">
      <c r="A156" s="14" t="s">
        <v>194</v>
      </c>
      <c r="B156" s="39" t="s">
        <v>703</v>
      </c>
      <c r="L156" s="2">
        <v>1</v>
      </c>
      <c r="P156" s="2">
        <v>1</v>
      </c>
      <c r="S156" s="2">
        <v>4</v>
      </c>
      <c r="Y156" s="2">
        <v>2</v>
      </c>
    </row>
    <row r="157" spans="1:25" x14ac:dyDescent="0.2">
      <c r="A157" s="14" t="s">
        <v>307</v>
      </c>
      <c r="B157" s="39" t="s">
        <v>363</v>
      </c>
      <c r="L157" s="2">
        <v>1</v>
      </c>
    </row>
    <row r="158" spans="1:25" x14ac:dyDescent="0.2">
      <c r="A158" s="14" t="s">
        <v>258</v>
      </c>
      <c r="B158" s="39" t="s">
        <v>461</v>
      </c>
      <c r="L158" s="2">
        <v>2</v>
      </c>
      <c r="P158" s="2">
        <v>1</v>
      </c>
      <c r="S158" s="2">
        <v>2</v>
      </c>
      <c r="Y158" s="2">
        <v>2</v>
      </c>
    </row>
    <row r="159" spans="1:25" x14ac:dyDescent="0.2">
      <c r="A159" s="14" t="s">
        <v>124</v>
      </c>
      <c r="B159" s="39" t="s">
        <v>1789</v>
      </c>
      <c r="X159" s="2">
        <v>1</v>
      </c>
    </row>
    <row r="160" spans="1:25" x14ac:dyDescent="0.2">
      <c r="A160" s="14" t="s">
        <v>1371</v>
      </c>
      <c r="B160" s="39" t="s">
        <v>1380</v>
      </c>
      <c r="S160" s="2">
        <v>1</v>
      </c>
    </row>
    <row r="161" spans="1:25" x14ac:dyDescent="0.2">
      <c r="A161" s="14" t="s">
        <v>1055</v>
      </c>
      <c r="B161" s="39" t="s">
        <v>639</v>
      </c>
      <c r="P161" s="2">
        <v>2</v>
      </c>
    </row>
    <row r="162" spans="1:25" x14ac:dyDescent="0.2">
      <c r="A162" s="14" t="s">
        <v>299</v>
      </c>
      <c r="B162" s="39" t="s">
        <v>459</v>
      </c>
      <c r="L162" s="2">
        <v>6</v>
      </c>
      <c r="P162" s="2">
        <v>2</v>
      </c>
      <c r="S162" s="2">
        <v>6</v>
      </c>
      <c r="Y162" s="2">
        <v>6</v>
      </c>
    </row>
    <row r="163" spans="1:25" x14ac:dyDescent="0.2">
      <c r="A163" s="14" t="s">
        <v>109</v>
      </c>
      <c r="B163" s="39" t="s">
        <v>362</v>
      </c>
      <c r="E163" s="2">
        <v>3</v>
      </c>
      <c r="G163" s="2">
        <v>1</v>
      </c>
      <c r="I163" s="2">
        <v>2</v>
      </c>
      <c r="L163" s="2">
        <v>3</v>
      </c>
      <c r="P163" s="2">
        <v>6</v>
      </c>
      <c r="R163" s="2">
        <v>2</v>
      </c>
      <c r="S163" s="2">
        <v>3</v>
      </c>
      <c r="X163" s="2">
        <v>4</v>
      </c>
      <c r="Y163" s="2">
        <v>6</v>
      </c>
    </row>
    <row r="164" spans="1:25" x14ac:dyDescent="0.2">
      <c r="A164" s="14" t="s">
        <v>195</v>
      </c>
      <c r="B164" s="39" t="s">
        <v>361</v>
      </c>
      <c r="E164" s="2">
        <v>8</v>
      </c>
      <c r="G164" s="2">
        <v>4</v>
      </c>
      <c r="I164" s="2">
        <v>7</v>
      </c>
      <c r="L164" s="2">
        <v>15</v>
      </c>
      <c r="P164" s="2">
        <v>14</v>
      </c>
      <c r="R164" s="2">
        <v>2</v>
      </c>
      <c r="S164" s="2">
        <v>12</v>
      </c>
      <c r="Y164" s="2">
        <v>13</v>
      </c>
    </row>
    <row r="165" spans="1:25" x14ac:dyDescent="0.2">
      <c r="A165" s="14" t="s">
        <v>196</v>
      </c>
      <c r="B165" s="39" t="s">
        <v>360</v>
      </c>
      <c r="L165" s="2">
        <v>5</v>
      </c>
      <c r="P165" s="2">
        <v>4</v>
      </c>
      <c r="S165" s="2">
        <v>2</v>
      </c>
      <c r="Y165" s="2">
        <v>3</v>
      </c>
    </row>
    <row r="166" spans="1:25" x14ac:dyDescent="0.2">
      <c r="A166" s="14" t="s">
        <v>22</v>
      </c>
      <c r="B166" s="39" t="s">
        <v>87</v>
      </c>
      <c r="E166" s="2">
        <v>1</v>
      </c>
      <c r="G166" s="2">
        <v>2</v>
      </c>
      <c r="I166" s="2">
        <v>3</v>
      </c>
      <c r="L166" s="2">
        <v>5</v>
      </c>
      <c r="O166" s="2">
        <v>6</v>
      </c>
      <c r="P166" s="2">
        <v>1</v>
      </c>
      <c r="R166" s="2">
        <v>2</v>
      </c>
      <c r="X166" s="2">
        <v>3</v>
      </c>
    </row>
    <row r="167" spans="1:25" x14ac:dyDescent="0.2">
      <c r="A167" s="14" t="s">
        <v>227</v>
      </c>
      <c r="B167" s="39" t="s">
        <v>458</v>
      </c>
      <c r="P167" s="2">
        <v>4</v>
      </c>
    </row>
    <row r="168" spans="1:25" x14ac:dyDescent="0.2">
      <c r="A168" s="14" t="s">
        <v>59</v>
      </c>
      <c r="B168" s="39" t="s">
        <v>60</v>
      </c>
      <c r="S168" s="2">
        <v>1</v>
      </c>
    </row>
    <row r="169" spans="1:25" x14ac:dyDescent="0.2">
      <c r="A169" s="14" t="s">
        <v>498</v>
      </c>
      <c r="B169" s="39" t="s">
        <v>510</v>
      </c>
      <c r="Y169" s="2">
        <v>3</v>
      </c>
    </row>
    <row r="170" spans="1:25" x14ac:dyDescent="0.2">
      <c r="A170" s="14" t="s">
        <v>1040</v>
      </c>
      <c r="B170" s="39" t="s">
        <v>1047</v>
      </c>
      <c r="P170" s="2">
        <v>2</v>
      </c>
    </row>
    <row r="171" spans="1:25" x14ac:dyDescent="0.2">
      <c r="A171" s="14" t="s">
        <v>584</v>
      </c>
      <c r="B171" s="39" t="s">
        <v>616</v>
      </c>
      <c r="S171" s="2">
        <v>1</v>
      </c>
    </row>
    <row r="172" spans="1:25" x14ac:dyDescent="0.2">
      <c r="A172" s="14" t="s">
        <v>164</v>
      </c>
      <c r="B172" s="39" t="s">
        <v>457</v>
      </c>
      <c r="P172" s="2">
        <v>5</v>
      </c>
      <c r="S172" s="2">
        <v>1</v>
      </c>
      <c r="Y172" s="2">
        <v>4</v>
      </c>
    </row>
    <row r="173" spans="1:25" x14ac:dyDescent="0.2">
      <c r="A173" s="14" t="s">
        <v>499</v>
      </c>
      <c r="B173" s="39" t="s">
        <v>509</v>
      </c>
      <c r="P173" s="2">
        <v>1</v>
      </c>
    </row>
    <row r="174" spans="1:25" x14ac:dyDescent="0.2">
      <c r="A174" s="14" t="s">
        <v>198</v>
      </c>
      <c r="B174" s="39" t="s">
        <v>508</v>
      </c>
      <c r="L174" s="2">
        <v>3</v>
      </c>
      <c r="P174" s="2">
        <v>7</v>
      </c>
      <c r="S174" s="2">
        <v>8</v>
      </c>
      <c r="Y174" s="2">
        <v>12</v>
      </c>
    </row>
    <row r="175" spans="1:25" x14ac:dyDescent="0.2">
      <c r="A175" s="14" t="s">
        <v>220</v>
      </c>
      <c r="B175" s="39" t="s">
        <v>428</v>
      </c>
      <c r="P175" s="2">
        <v>3</v>
      </c>
      <c r="S175" s="2">
        <v>6</v>
      </c>
    </row>
    <row r="176" spans="1:25" x14ac:dyDescent="0.2">
      <c r="A176" s="14" t="s">
        <v>7</v>
      </c>
      <c r="B176" s="39" t="s">
        <v>1806</v>
      </c>
      <c r="E176" s="2">
        <v>15</v>
      </c>
      <c r="G176" s="2">
        <v>5</v>
      </c>
      <c r="I176" s="2">
        <v>10</v>
      </c>
      <c r="L176" s="2">
        <v>9</v>
      </c>
      <c r="O176" s="2">
        <v>14</v>
      </c>
      <c r="P176" s="2">
        <v>1</v>
      </c>
      <c r="R176" s="2">
        <v>14</v>
      </c>
      <c r="X176" s="2">
        <v>14</v>
      </c>
    </row>
    <row r="177" spans="1:25" x14ac:dyDescent="0.2">
      <c r="A177" s="14" t="s">
        <v>199</v>
      </c>
      <c r="B177" s="39" t="s">
        <v>359</v>
      </c>
      <c r="G177" s="2">
        <v>3</v>
      </c>
      <c r="I177" s="2">
        <v>4</v>
      </c>
      <c r="L177" s="2">
        <v>13</v>
      </c>
      <c r="P177" s="2">
        <v>9</v>
      </c>
      <c r="R177" s="2">
        <v>1</v>
      </c>
      <c r="S177" s="2">
        <v>11</v>
      </c>
      <c r="Y177" s="2">
        <v>8</v>
      </c>
    </row>
    <row r="178" spans="1:25" x14ac:dyDescent="0.2">
      <c r="A178" s="14" t="s">
        <v>411</v>
      </c>
      <c r="B178" s="39" t="s">
        <v>429</v>
      </c>
      <c r="S178" s="2">
        <v>3</v>
      </c>
    </row>
    <row r="179" spans="1:25" x14ac:dyDescent="0.2">
      <c r="A179" s="14" t="s">
        <v>1344</v>
      </c>
      <c r="B179" s="39" t="s">
        <v>1350</v>
      </c>
      <c r="S179" s="2">
        <v>1</v>
      </c>
    </row>
    <row r="180" spans="1:25" x14ac:dyDescent="0.2">
      <c r="A180" s="14" t="s">
        <v>1054</v>
      </c>
      <c r="B180" s="39" t="s">
        <v>1096</v>
      </c>
      <c r="P180" s="2">
        <v>1</v>
      </c>
    </row>
    <row r="181" spans="1:25" x14ac:dyDescent="0.2">
      <c r="A181" s="14" t="s">
        <v>272</v>
      </c>
      <c r="B181" s="39" t="s">
        <v>975</v>
      </c>
      <c r="L181" s="2">
        <v>1</v>
      </c>
      <c r="P181" s="2">
        <v>1</v>
      </c>
      <c r="S181" s="2">
        <v>1</v>
      </c>
    </row>
    <row r="182" spans="1:25" x14ac:dyDescent="0.2">
      <c r="A182" s="14" t="s">
        <v>586</v>
      </c>
      <c r="B182" s="39" t="s">
        <v>618</v>
      </c>
      <c r="Y182" s="2">
        <v>1</v>
      </c>
    </row>
    <row r="183" spans="1:25" x14ac:dyDescent="0.2">
      <c r="A183" s="14" t="s">
        <v>260</v>
      </c>
      <c r="B183" s="39" t="s">
        <v>507</v>
      </c>
      <c r="L183" s="2">
        <v>5</v>
      </c>
      <c r="P183" s="2">
        <v>6</v>
      </c>
      <c r="S183" s="2">
        <v>9</v>
      </c>
      <c r="Y183" s="2">
        <v>8</v>
      </c>
    </row>
    <row r="184" spans="1:25" x14ac:dyDescent="0.2">
      <c r="A184" s="14" t="s">
        <v>11</v>
      </c>
      <c r="B184" s="39" t="s">
        <v>47</v>
      </c>
      <c r="G184" s="2">
        <v>1</v>
      </c>
      <c r="I184" s="2">
        <v>7</v>
      </c>
      <c r="L184" s="2">
        <v>10</v>
      </c>
      <c r="O184" s="2">
        <v>12</v>
      </c>
      <c r="P184" s="2">
        <v>1</v>
      </c>
      <c r="R184" s="2">
        <v>7</v>
      </c>
      <c r="X184" s="2">
        <v>9</v>
      </c>
    </row>
    <row r="185" spans="1:25" x14ac:dyDescent="0.2">
      <c r="A185" s="14" t="s">
        <v>135</v>
      </c>
      <c r="B185" s="39" t="s">
        <v>318</v>
      </c>
      <c r="O185" s="2">
        <v>1</v>
      </c>
      <c r="P185" s="2">
        <v>1</v>
      </c>
    </row>
    <row r="186" spans="1:25" x14ac:dyDescent="0.2">
      <c r="A186" s="14" t="s">
        <v>588</v>
      </c>
      <c r="B186" s="39" t="s">
        <v>680</v>
      </c>
      <c r="P186" s="2">
        <v>8</v>
      </c>
      <c r="S186" s="2">
        <v>12</v>
      </c>
      <c r="Y186" s="2">
        <v>8</v>
      </c>
    </row>
    <row r="187" spans="1:25" x14ac:dyDescent="0.2">
      <c r="A187" s="14" t="s">
        <v>869</v>
      </c>
      <c r="B187" s="39" t="s">
        <v>928</v>
      </c>
      <c r="P187" s="2">
        <v>1</v>
      </c>
    </row>
    <row r="188" spans="1:25" x14ac:dyDescent="0.2">
      <c r="A188" s="14" t="s">
        <v>590</v>
      </c>
      <c r="B188" s="39" t="s">
        <v>614</v>
      </c>
      <c r="P188" s="2">
        <v>2</v>
      </c>
      <c r="Y188" s="2">
        <v>1</v>
      </c>
    </row>
    <row r="189" spans="1:25" x14ac:dyDescent="0.2">
      <c r="A189" s="14" t="s">
        <v>226</v>
      </c>
      <c r="B189" s="39" t="s">
        <v>337</v>
      </c>
      <c r="R189" s="2">
        <v>1</v>
      </c>
      <c r="S189" s="2">
        <v>1</v>
      </c>
    </row>
    <row r="190" spans="1:25" x14ac:dyDescent="0.2">
      <c r="A190" s="14" t="s">
        <v>1068</v>
      </c>
      <c r="B190" s="39" t="s">
        <v>770</v>
      </c>
      <c r="S190" s="2">
        <v>3</v>
      </c>
    </row>
    <row r="191" spans="1:25" x14ac:dyDescent="0.2">
      <c r="A191" s="14" t="s">
        <v>591</v>
      </c>
      <c r="B191" s="39" t="s">
        <v>611</v>
      </c>
      <c r="S191" s="2">
        <v>1</v>
      </c>
    </row>
    <row r="192" spans="1:25" x14ac:dyDescent="0.2">
      <c r="A192" s="14" t="s">
        <v>8</v>
      </c>
      <c r="B192" s="39" t="s">
        <v>336</v>
      </c>
      <c r="E192" s="2">
        <v>2</v>
      </c>
      <c r="L192" s="2">
        <v>1</v>
      </c>
      <c r="O192" s="2">
        <v>1</v>
      </c>
      <c r="R192" s="2">
        <v>1</v>
      </c>
      <c r="X192" s="2">
        <v>11</v>
      </c>
    </row>
    <row r="193" spans="1:25" x14ac:dyDescent="0.2">
      <c r="A193" s="14" t="s">
        <v>672</v>
      </c>
      <c r="B193" s="39" t="s">
        <v>679</v>
      </c>
      <c r="P193" s="2">
        <v>1</v>
      </c>
      <c r="S193" s="2">
        <v>1</v>
      </c>
    </row>
    <row r="194" spans="1:25" x14ac:dyDescent="0.2">
      <c r="A194" s="14" t="s">
        <v>200</v>
      </c>
      <c r="B194" s="39" t="s">
        <v>735</v>
      </c>
      <c r="P194" s="2">
        <v>1</v>
      </c>
      <c r="Y194" s="2">
        <v>2</v>
      </c>
    </row>
    <row r="195" spans="1:25" x14ac:dyDescent="0.2">
      <c r="A195" s="14" t="s">
        <v>138</v>
      </c>
      <c r="B195" s="39" t="s">
        <v>339</v>
      </c>
      <c r="I195" s="2">
        <v>3</v>
      </c>
      <c r="L195" s="2">
        <v>2</v>
      </c>
      <c r="O195" s="2">
        <v>2</v>
      </c>
      <c r="P195" s="2">
        <v>2</v>
      </c>
      <c r="R195" s="2">
        <v>2</v>
      </c>
      <c r="S195" s="2">
        <v>1</v>
      </c>
      <c r="X195" s="2">
        <v>1</v>
      </c>
    </row>
    <row r="196" spans="1:25" x14ac:dyDescent="0.2">
      <c r="A196" s="14" t="s">
        <v>201</v>
      </c>
      <c r="B196" s="39" t="s">
        <v>358</v>
      </c>
      <c r="E196" s="2">
        <v>1</v>
      </c>
      <c r="L196" s="2">
        <v>10</v>
      </c>
      <c r="P196" s="2">
        <v>9</v>
      </c>
      <c r="S196" s="2">
        <v>5</v>
      </c>
      <c r="Y196" s="2">
        <v>7</v>
      </c>
    </row>
    <row r="197" spans="1:25" x14ac:dyDescent="0.2">
      <c r="A197" s="14" t="s">
        <v>308</v>
      </c>
      <c r="B197" s="39" t="s">
        <v>506</v>
      </c>
      <c r="L197" s="2">
        <v>1</v>
      </c>
      <c r="P197" s="2">
        <v>2</v>
      </c>
      <c r="S197" s="2">
        <v>3</v>
      </c>
      <c r="Y197" s="2">
        <v>2</v>
      </c>
    </row>
    <row r="198" spans="1:25" x14ac:dyDescent="0.2">
      <c r="A198" s="14" t="s">
        <v>1048</v>
      </c>
      <c r="B198" s="39" t="s">
        <v>1095</v>
      </c>
      <c r="P198" s="2">
        <v>1</v>
      </c>
    </row>
    <row r="199" spans="1:25" x14ac:dyDescent="0.2">
      <c r="A199" s="14" t="s">
        <v>593</v>
      </c>
      <c r="B199" s="39" t="s">
        <v>613</v>
      </c>
      <c r="S199" s="2">
        <v>2</v>
      </c>
    </row>
    <row r="200" spans="1:25" x14ac:dyDescent="0.2">
      <c r="A200" s="14" t="s">
        <v>166</v>
      </c>
      <c r="B200" s="39" t="s">
        <v>433</v>
      </c>
      <c r="L200" s="2">
        <v>7</v>
      </c>
      <c r="P200" s="2">
        <v>7</v>
      </c>
      <c r="S200" s="2">
        <v>5</v>
      </c>
      <c r="Y200" s="2">
        <v>9</v>
      </c>
    </row>
    <row r="201" spans="1:25" x14ac:dyDescent="0.2">
      <c r="A201" s="14" t="s">
        <v>261</v>
      </c>
      <c r="B201" s="39" t="s">
        <v>660</v>
      </c>
      <c r="P201" s="2">
        <v>1</v>
      </c>
    </row>
    <row r="202" spans="1:25" x14ac:dyDescent="0.2">
      <c r="A202" s="14" t="s">
        <v>500</v>
      </c>
      <c r="B202" s="39" t="s">
        <v>505</v>
      </c>
      <c r="P202" s="2">
        <v>3</v>
      </c>
      <c r="S202" s="2">
        <v>4</v>
      </c>
      <c r="Y202" s="2">
        <v>1</v>
      </c>
    </row>
    <row r="203" spans="1:25" x14ac:dyDescent="0.2">
      <c r="A203" s="14" t="s">
        <v>395</v>
      </c>
      <c r="B203" s="39" t="s">
        <v>357</v>
      </c>
      <c r="P203" s="2">
        <v>1</v>
      </c>
    </row>
    <row r="204" spans="1:25" x14ac:dyDescent="0.2">
      <c r="A204" s="14" t="s">
        <v>167</v>
      </c>
      <c r="B204" s="39" t="s">
        <v>393</v>
      </c>
      <c r="L204" s="2">
        <v>6</v>
      </c>
      <c r="P204" s="2">
        <v>9</v>
      </c>
      <c r="S204" s="2">
        <v>8</v>
      </c>
      <c r="Y204" s="2">
        <v>5</v>
      </c>
    </row>
    <row r="205" spans="1:25" x14ac:dyDescent="0.2">
      <c r="A205" s="14" t="s">
        <v>309</v>
      </c>
      <c r="B205" s="39" t="s">
        <v>504</v>
      </c>
      <c r="L205" s="2">
        <v>3</v>
      </c>
      <c r="P205" s="2">
        <v>1</v>
      </c>
      <c r="S205" s="2">
        <v>1</v>
      </c>
    </row>
    <row r="206" spans="1:25" x14ac:dyDescent="0.2">
      <c r="A206" s="14" t="s">
        <v>202</v>
      </c>
      <c r="B206" s="39" t="s">
        <v>392</v>
      </c>
      <c r="I206" s="2">
        <v>7</v>
      </c>
      <c r="L206" s="2">
        <v>13</v>
      </c>
      <c r="P206" s="2">
        <v>11</v>
      </c>
      <c r="R206" s="2">
        <v>1</v>
      </c>
      <c r="S206" s="2">
        <v>13</v>
      </c>
      <c r="Y206" s="2">
        <v>14</v>
      </c>
    </row>
    <row r="207" spans="1:25" x14ac:dyDescent="0.2">
      <c r="A207" s="14" t="s">
        <v>203</v>
      </c>
      <c r="B207" s="39" t="s">
        <v>391</v>
      </c>
      <c r="E207" s="2">
        <v>1</v>
      </c>
      <c r="I207" s="2">
        <v>1</v>
      </c>
      <c r="L207" s="2">
        <v>6</v>
      </c>
      <c r="P207" s="2">
        <v>1</v>
      </c>
      <c r="S207" s="2">
        <v>5</v>
      </c>
      <c r="Y207" s="2">
        <v>7</v>
      </c>
    </row>
    <row r="208" spans="1:25" x14ac:dyDescent="0.2">
      <c r="A208" s="14" t="s">
        <v>594</v>
      </c>
      <c r="B208" s="39" t="s">
        <v>609</v>
      </c>
      <c r="Y208" s="2">
        <v>1</v>
      </c>
    </row>
    <row r="209" spans="1:25" x14ac:dyDescent="0.2">
      <c r="A209" s="14" t="s">
        <v>300</v>
      </c>
      <c r="B209" s="39" t="s">
        <v>503</v>
      </c>
      <c r="I209" s="2">
        <v>5</v>
      </c>
      <c r="L209" s="2">
        <v>10</v>
      </c>
      <c r="P209" s="2">
        <v>9</v>
      </c>
      <c r="S209" s="2">
        <v>13</v>
      </c>
      <c r="Y209" s="2">
        <v>10</v>
      </c>
    </row>
    <row r="210" spans="1:25" x14ac:dyDescent="0.2">
      <c r="A210" s="14" t="s">
        <v>413</v>
      </c>
      <c r="B210" s="39" t="s">
        <v>434</v>
      </c>
      <c r="P210" s="2">
        <v>1</v>
      </c>
      <c r="S210" s="2">
        <v>3</v>
      </c>
      <c r="Y210" s="2">
        <v>3</v>
      </c>
    </row>
    <row r="211" spans="1:25" x14ac:dyDescent="0.2">
      <c r="A211" s="14" t="s">
        <v>467</v>
      </c>
      <c r="B211" s="39" t="s">
        <v>1094</v>
      </c>
      <c r="P211" s="2">
        <v>2</v>
      </c>
      <c r="S211" s="2">
        <v>3</v>
      </c>
      <c r="Y211" s="2">
        <v>5</v>
      </c>
    </row>
    <row r="212" spans="1:25" x14ac:dyDescent="0.2">
      <c r="A212" s="14" t="s">
        <v>128</v>
      </c>
      <c r="B212" s="39" t="s">
        <v>328</v>
      </c>
      <c r="R212" s="2">
        <v>1</v>
      </c>
    </row>
    <row r="213" spans="1:25" x14ac:dyDescent="0.2">
      <c r="A213" s="14" t="s">
        <v>169</v>
      </c>
      <c r="B213" s="39" t="s">
        <v>390</v>
      </c>
      <c r="I213" s="2">
        <v>2</v>
      </c>
      <c r="L213" s="2">
        <v>9</v>
      </c>
      <c r="P213" s="2">
        <v>12</v>
      </c>
      <c r="S213" s="2">
        <v>17</v>
      </c>
      <c r="Y213" s="2">
        <v>1</v>
      </c>
    </row>
    <row r="214" spans="1:25" x14ac:dyDescent="0.2">
      <c r="A214" s="14" t="s">
        <v>839</v>
      </c>
      <c r="B214" s="39" t="s">
        <v>897</v>
      </c>
      <c r="P214" s="2">
        <v>8</v>
      </c>
      <c r="S214" s="2">
        <v>5</v>
      </c>
    </row>
    <row r="215" spans="1:25" x14ac:dyDescent="0.2">
      <c r="A215" s="14" t="s">
        <v>1053</v>
      </c>
      <c r="B215" s="39" t="s">
        <v>1093</v>
      </c>
      <c r="P215" s="2">
        <v>1</v>
      </c>
    </row>
    <row r="216" spans="1:25" x14ac:dyDescent="0.2">
      <c r="A216" s="14" t="s">
        <v>9</v>
      </c>
      <c r="B216" s="39" t="s">
        <v>442</v>
      </c>
      <c r="E216" s="2">
        <v>2</v>
      </c>
      <c r="I216" s="2">
        <v>7</v>
      </c>
      <c r="L216" s="2">
        <v>4</v>
      </c>
      <c r="O216" s="2">
        <v>3</v>
      </c>
      <c r="R216" s="2">
        <v>7</v>
      </c>
      <c r="X216" s="2">
        <v>12</v>
      </c>
    </row>
    <row r="217" spans="1:25" x14ac:dyDescent="0.2">
      <c r="A217" s="14" t="s">
        <v>597</v>
      </c>
      <c r="B217" s="39" t="s">
        <v>606</v>
      </c>
      <c r="P217" s="2">
        <v>1</v>
      </c>
      <c r="S217" s="2">
        <v>2</v>
      </c>
      <c r="Y217" s="2">
        <v>2</v>
      </c>
    </row>
    <row r="218" spans="1:25" x14ac:dyDescent="0.2">
      <c r="A218" s="14" t="s">
        <v>170</v>
      </c>
      <c r="B218" s="39" t="s">
        <v>435</v>
      </c>
      <c r="P218" s="2">
        <v>13</v>
      </c>
      <c r="S218" s="2">
        <v>13</v>
      </c>
      <c r="Y218" s="2">
        <v>15</v>
      </c>
    </row>
    <row r="219" spans="1:25" x14ac:dyDescent="0.2">
      <c r="A219" s="14" t="s">
        <v>275</v>
      </c>
      <c r="B219" s="39" t="s">
        <v>436</v>
      </c>
      <c r="L219" s="2">
        <v>4</v>
      </c>
      <c r="S219" s="2">
        <v>2</v>
      </c>
      <c r="Y219" s="2">
        <v>2</v>
      </c>
    </row>
    <row r="220" spans="1:25" x14ac:dyDescent="0.2">
      <c r="A220" s="14" t="s">
        <v>262</v>
      </c>
      <c r="B220" s="39" t="s">
        <v>389</v>
      </c>
      <c r="I220" s="2">
        <v>2</v>
      </c>
      <c r="L220" s="2">
        <v>4</v>
      </c>
      <c r="P220" s="2">
        <v>9</v>
      </c>
      <c r="S220" s="2">
        <v>13</v>
      </c>
      <c r="Y220" s="2">
        <v>4</v>
      </c>
    </row>
    <row r="221" spans="1:25" x14ac:dyDescent="0.2">
      <c r="A221" s="14" t="s">
        <v>600</v>
      </c>
      <c r="B221" s="39" t="s">
        <v>603</v>
      </c>
      <c r="P221" s="2">
        <v>2</v>
      </c>
    </row>
    <row r="222" spans="1:25" x14ac:dyDescent="0.2">
      <c r="A222" s="14" t="s">
        <v>601</v>
      </c>
      <c r="B222" s="39" t="s">
        <v>602</v>
      </c>
      <c r="P222" s="2">
        <v>3</v>
      </c>
      <c r="S222" s="2">
        <v>3</v>
      </c>
      <c r="Y222" s="2">
        <v>2</v>
      </c>
    </row>
    <row r="223" spans="1:25" x14ac:dyDescent="0.2">
      <c r="A223" s="14" t="s">
        <v>755</v>
      </c>
      <c r="B223" s="39" t="s">
        <v>757</v>
      </c>
      <c r="S223" s="2">
        <v>6</v>
      </c>
    </row>
    <row r="225" spans="1:25" x14ac:dyDescent="0.2">
      <c r="A225" s="14" t="s">
        <v>55</v>
      </c>
      <c r="B225" s="39" t="s">
        <v>388</v>
      </c>
      <c r="L225" s="2">
        <v>2</v>
      </c>
      <c r="P225" s="2">
        <v>2</v>
      </c>
      <c r="S225" s="2">
        <v>7</v>
      </c>
      <c r="Y225" s="2">
        <v>9</v>
      </c>
    </row>
    <row r="226" spans="1:25" x14ac:dyDescent="0.2">
      <c r="A226" s="14" t="s">
        <v>1314</v>
      </c>
      <c r="B226" s="39" t="s">
        <v>1315</v>
      </c>
      <c r="S226" s="2">
        <v>1</v>
      </c>
    </row>
    <row r="227" spans="1:25" x14ac:dyDescent="0.2">
      <c r="A227" s="14" t="s">
        <v>667</v>
      </c>
      <c r="B227" s="39" t="s">
        <v>1104</v>
      </c>
      <c r="P227" s="2">
        <v>1</v>
      </c>
      <c r="Y227" s="2">
        <v>2</v>
      </c>
    </row>
    <row r="228" spans="1:25" x14ac:dyDescent="0.2">
      <c r="A228" s="14" t="s">
        <v>38</v>
      </c>
      <c r="B228" s="39" t="s">
        <v>652</v>
      </c>
      <c r="P228" s="2">
        <v>1</v>
      </c>
      <c r="Y228" s="2">
        <v>3</v>
      </c>
    </row>
    <row r="229" spans="1:25" x14ac:dyDescent="0.2">
      <c r="A229" s="14" t="s">
        <v>150</v>
      </c>
      <c r="B229" s="39" t="s">
        <v>386</v>
      </c>
      <c r="S229" s="2">
        <v>1</v>
      </c>
    </row>
    <row r="230" spans="1:25" x14ac:dyDescent="0.2">
      <c r="A230" s="14" t="s">
        <v>981</v>
      </c>
      <c r="B230" s="39" t="s">
        <v>942</v>
      </c>
      <c r="S230" s="2">
        <v>3</v>
      </c>
      <c r="Y230" s="2">
        <v>2</v>
      </c>
    </row>
    <row r="231" spans="1:25" x14ac:dyDescent="0.2">
      <c r="A231" s="14" t="s">
        <v>48</v>
      </c>
      <c r="B231" s="39" t="s">
        <v>387</v>
      </c>
      <c r="L231" s="2">
        <v>6</v>
      </c>
      <c r="P231" s="2">
        <v>2</v>
      </c>
      <c r="S231" s="2">
        <v>5</v>
      </c>
    </row>
    <row r="232" spans="1:25" x14ac:dyDescent="0.2">
      <c r="A232" s="14" t="s">
        <v>484</v>
      </c>
      <c r="B232" s="39" t="s">
        <v>523</v>
      </c>
      <c r="P232" s="2">
        <v>1</v>
      </c>
      <c r="Y232" s="2">
        <v>2</v>
      </c>
    </row>
    <row r="233" spans="1:25" x14ac:dyDescent="0.2">
      <c r="A233" s="14" t="s">
        <v>212</v>
      </c>
      <c r="B233" s="39" t="s">
        <v>695</v>
      </c>
      <c r="Y233" s="2">
        <v>1</v>
      </c>
    </row>
    <row r="234" spans="1:25" x14ac:dyDescent="0.2">
      <c r="A234" s="14" t="s">
        <v>1019</v>
      </c>
      <c r="B234" s="39" t="s">
        <v>1800</v>
      </c>
      <c r="Y234" s="2">
        <v>1</v>
      </c>
    </row>
    <row r="235" spans="1:25" ht="15" customHeight="1" x14ac:dyDescent="0.2">
      <c r="A235" s="14" t="s">
        <v>1020</v>
      </c>
      <c r="B235" s="39" t="s">
        <v>1782</v>
      </c>
      <c r="Y235" s="2">
        <v>1</v>
      </c>
    </row>
    <row r="236" spans="1:25" x14ac:dyDescent="0.2">
      <c r="A236" s="14" t="s">
        <v>1021</v>
      </c>
      <c r="B236" s="39" t="s">
        <v>1105</v>
      </c>
      <c r="P236" s="2">
        <v>1</v>
      </c>
    </row>
    <row r="237" spans="1:25" x14ac:dyDescent="0.2">
      <c r="A237" s="14" t="s">
        <v>1213</v>
      </c>
      <c r="B237" s="39" t="s">
        <v>1322</v>
      </c>
      <c r="Y237" s="2">
        <v>1</v>
      </c>
    </row>
    <row r="238" spans="1:25" x14ac:dyDescent="0.2">
      <c r="A238" s="14" t="s">
        <v>1004</v>
      </c>
      <c r="B238" s="39" t="s">
        <v>1009</v>
      </c>
      <c r="P238" s="2">
        <v>1</v>
      </c>
      <c r="S238" s="2">
        <v>1</v>
      </c>
      <c r="Y238" s="2">
        <v>4</v>
      </c>
    </row>
    <row r="239" spans="1:25" x14ac:dyDescent="0.2">
      <c r="A239" s="14" t="s">
        <v>842</v>
      </c>
      <c r="B239" s="39" t="s">
        <v>921</v>
      </c>
      <c r="S239" s="2">
        <v>1</v>
      </c>
      <c r="Y239" s="2">
        <v>1</v>
      </c>
    </row>
    <row r="240" spans="1:25" x14ac:dyDescent="0.2">
      <c r="A240" s="14" t="s">
        <v>1023</v>
      </c>
      <c r="B240" s="39" t="s">
        <v>542</v>
      </c>
      <c r="P240" s="2">
        <v>2</v>
      </c>
      <c r="S240" s="2">
        <v>3</v>
      </c>
    </row>
    <row r="241" spans="1:28" x14ac:dyDescent="0.2">
      <c r="A241" s="14" t="s">
        <v>39</v>
      </c>
      <c r="B241" s="39" t="s">
        <v>937</v>
      </c>
      <c r="L241" s="2">
        <v>1</v>
      </c>
    </row>
    <row r="242" spans="1:28" x14ac:dyDescent="0.2">
      <c r="A242" s="14" t="s">
        <v>493</v>
      </c>
      <c r="B242" s="39" t="s">
        <v>517</v>
      </c>
      <c r="P242" s="2">
        <v>3</v>
      </c>
      <c r="S242" s="2">
        <v>4</v>
      </c>
    </row>
    <row r="243" spans="1:28" x14ac:dyDescent="0.2">
      <c r="A243" s="14" t="s">
        <v>749</v>
      </c>
      <c r="B243" s="39" t="s">
        <v>776</v>
      </c>
      <c r="Y243" s="2">
        <v>2</v>
      </c>
    </row>
    <row r="244" spans="1:28" x14ac:dyDescent="0.2">
      <c r="A244" s="14" t="s">
        <v>50</v>
      </c>
      <c r="B244" s="39" t="s">
        <v>51</v>
      </c>
      <c r="L244" s="2">
        <v>4</v>
      </c>
      <c r="S244" s="2">
        <v>1</v>
      </c>
      <c r="Y244" s="2">
        <v>3</v>
      </c>
    </row>
    <row r="245" spans="1:28" x14ac:dyDescent="0.2">
      <c r="A245" s="14" t="s">
        <v>263</v>
      </c>
      <c r="B245" s="39" t="s">
        <v>1379</v>
      </c>
      <c r="S245" s="2">
        <v>1</v>
      </c>
    </row>
    <row r="246" spans="1:28" x14ac:dyDescent="0.2">
      <c r="A246" s="14" t="s">
        <v>1002</v>
      </c>
      <c r="B246" s="39" t="s">
        <v>1008</v>
      </c>
      <c r="P246" s="2">
        <v>1</v>
      </c>
    </row>
    <row r="247" spans="1:28" x14ac:dyDescent="0.2">
      <c r="A247" s="14" t="s">
        <v>52</v>
      </c>
      <c r="B247" s="39" t="s">
        <v>383</v>
      </c>
      <c r="L247" s="2">
        <v>5</v>
      </c>
      <c r="Y247" s="2">
        <v>1</v>
      </c>
    </row>
    <row r="248" spans="1:28" x14ac:dyDescent="0.2">
      <c r="A248" s="14" t="s">
        <v>310</v>
      </c>
      <c r="B248" s="39" t="s">
        <v>544</v>
      </c>
      <c r="L248" s="2">
        <v>2</v>
      </c>
    </row>
    <row r="249" spans="1:28" x14ac:dyDescent="0.2">
      <c r="A249" s="14" t="s">
        <v>53</v>
      </c>
      <c r="B249" s="39" t="s">
        <v>464</v>
      </c>
      <c r="P249" s="2">
        <v>3</v>
      </c>
      <c r="S249" s="2">
        <v>3</v>
      </c>
      <c r="Y249" s="2">
        <v>2</v>
      </c>
    </row>
    <row r="250" spans="1:28" x14ac:dyDescent="0.2">
      <c r="A250" s="14" t="s">
        <v>172</v>
      </c>
      <c r="B250" s="39" t="s">
        <v>385</v>
      </c>
      <c r="S250" s="2">
        <v>2</v>
      </c>
    </row>
    <row r="251" spans="1:28" x14ac:dyDescent="0.2">
      <c r="A251" s="14" t="s">
        <v>40</v>
      </c>
      <c r="B251" s="39" t="s">
        <v>938</v>
      </c>
      <c r="P251" s="2">
        <v>1</v>
      </c>
    </row>
    <row r="254" spans="1:28" s="1" customFormat="1" ht="15" x14ac:dyDescent="0.25">
      <c r="A254" s="141" t="s">
        <v>110</v>
      </c>
      <c r="B254" s="39"/>
      <c r="C254" s="17"/>
      <c r="D254" s="17"/>
      <c r="E254" s="8"/>
      <c r="F254" s="17"/>
      <c r="G254" s="8"/>
      <c r="H254" s="17"/>
      <c r="I254" s="8"/>
      <c r="J254" s="17"/>
      <c r="K254" s="17"/>
      <c r="L254" s="8"/>
      <c r="M254" s="17"/>
      <c r="N254" s="17"/>
      <c r="O254" s="2"/>
      <c r="P254" s="2"/>
      <c r="Q254" s="17"/>
      <c r="R254" s="8"/>
      <c r="S254" s="8"/>
      <c r="T254" s="17"/>
      <c r="U254" s="17"/>
      <c r="V254" s="17"/>
      <c r="W254" s="17"/>
      <c r="X254" s="2"/>
      <c r="Y254" s="2"/>
      <c r="Z254" s="8"/>
      <c r="AA254" s="8"/>
      <c r="AB254" s="8"/>
    </row>
    <row r="255" spans="1:28" x14ac:dyDescent="0.2">
      <c r="A255" s="140" t="s">
        <v>139</v>
      </c>
      <c r="B255" s="143"/>
      <c r="E255" s="4">
        <v>11.414999999999999</v>
      </c>
      <c r="G255" s="4">
        <v>1.08214285714286</v>
      </c>
      <c r="I255" s="4">
        <v>4.7894736842105301</v>
      </c>
      <c r="L255" s="4">
        <v>5.5789473684210504</v>
      </c>
      <c r="O255" s="4">
        <v>15.72</v>
      </c>
      <c r="P255" s="4"/>
      <c r="R255" s="2">
        <v>13.06</v>
      </c>
      <c r="X255" s="4">
        <v>15.755000000000001</v>
      </c>
      <c r="Y255" s="4"/>
    </row>
    <row r="256" spans="1:28" x14ac:dyDescent="0.2">
      <c r="A256" s="14" t="s">
        <v>106</v>
      </c>
      <c r="B256" s="39" t="s">
        <v>438</v>
      </c>
      <c r="E256" s="4"/>
      <c r="G256" s="4"/>
      <c r="I256" s="4">
        <v>3</v>
      </c>
      <c r="L256" s="4">
        <v>1.6368421052631601</v>
      </c>
      <c r="O256" s="4">
        <v>1.2</v>
      </c>
      <c r="P256" s="4"/>
      <c r="X256" s="4">
        <v>0.41</v>
      </c>
      <c r="Y256" s="4"/>
    </row>
    <row r="257" spans="1:25" x14ac:dyDescent="0.2">
      <c r="A257" s="14" t="s">
        <v>36</v>
      </c>
      <c r="B257" s="39" t="s">
        <v>37</v>
      </c>
      <c r="E257" s="4"/>
      <c r="G257" s="4"/>
      <c r="I257" s="4">
        <v>0.31578947368421001</v>
      </c>
      <c r="L257" s="4">
        <v>1.2157894736842101</v>
      </c>
      <c r="O257" s="4"/>
      <c r="P257" s="4"/>
      <c r="X257" s="4">
        <v>1.5</v>
      </c>
      <c r="Y257" s="4"/>
    </row>
    <row r="258" spans="1:25" x14ac:dyDescent="0.2">
      <c r="A258" s="14" t="s">
        <v>214</v>
      </c>
      <c r="B258" s="39" t="s">
        <v>495</v>
      </c>
      <c r="E258" s="4"/>
      <c r="G258" s="4"/>
      <c r="I258" s="4"/>
      <c r="L258" s="4"/>
      <c r="O258" s="4"/>
      <c r="P258" s="4"/>
      <c r="R258" s="2">
        <v>0.12</v>
      </c>
      <c r="X258" s="4">
        <v>0.1</v>
      </c>
      <c r="Y258" s="4"/>
    </row>
    <row r="259" spans="1:25" x14ac:dyDescent="0.2">
      <c r="A259" s="14" t="s">
        <v>16</v>
      </c>
      <c r="B259" s="39" t="s">
        <v>326</v>
      </c>
      <c r="E259" s="4"/>
      <c r="G259" s="4"/>
      <c r="I259" s="4">
        <v>5.2631578947368403E-3</v>
      </c>
      <c r="L259" s="4"/>
      <c r="O259" s="4"/>
      <c r="P259" s="4"/>
      <c r="X259" s="4">
        <v>0.26</v>
      </c>
      <c r="Y259" s="4"/>
    </row>
    <row r="260" spans="1:25" x14ac:dyDescent="0.2">
      <c r="A260" s="14" t="s">
        <v>15</v>
      </c>
      <c r="B260" s="39" t="s">
        <v>440</v>
      </c>
      <c r="E260" s="4"/>
      <c r="G260" s="4">
        <v>1.4285714285714299E-2</v>
      </c>
      <c r="I260" s="4">
        <v>1.0526315789473699</v>
      </c>
      <c r="L260" s="4">
        <v>5.2631578947368397E-2</v>
      </c>
      <c r="O260" s="4">
        <v>0.04</v>
      </c>
      <c r="P260" s="4"/>
      <c r="X260" s="4"/>
      <c r="Y260" s="4"/>
    </row>
    <row r="261" spans="1:25" x14ac:dyDescent="0.2">
      <c r="A261" s="14" t="s">
        <v>278</v>
      </c>
      <c r="B261" s="39" t="s">
        <v>949</v>
      </c>
      <c r="E261" s="4"/>
      <c r="G261" s="4"/>
      <c r="I261" s="4"/>
      <c r="L261" s="4"/>
      <c r="O261" s="4"/>
      <c r="P261" s="4"/>
      <c r="R261" s="2">
        <v>0.06</v>
      </c>
      <c r="X261" s="4"/>
      <c r="Y261" s="4"/>
    </row>
    <row r="262" spans="1:25" x14ac:dyDescent="0.2">
      <c r="A262" s="14" t="s">
        <v>5</v>
      </c>
      <c r="B262" s="39" t="s">
        <v>81</v>
      </c>
      <c r="E262" s="4">
        <v>1</v>
      </c>
      <c r="G262" s="4"/>
      <c r="I262" s="4">
        <v>1.0526315789473699</v>
      </c>
      <c r="L262" s="4">
        <v>5.2631578947368397E-2</v>
      </c>
      <c r="O262" s="4">
        <v>0.04</v>
      </c>
      <c r="P262" s="4"/>
      <c r="R262" s="2">
        <v>0.25</v>
      </c>
      <c r="X262" s="4"/>
      <c r="Y262" s="4"/>
    </row>
    <row r="263" spans="1:25" x14ac:dyDescent="0.2">
      <c r="A263" s="14" t="s">
        <v>121</v>
      </c>
      <c r="B263" s="39" t="s">
        <v>317</v>
      </c>
      <c r="E263" s="4"/>
      <c r="G263" s="4"/>
      <c r="I263" s="4"/>
      <c r="L263" s="4"/>
      <c r="O263" s="4"/>
      <c r="P263" s="4"/>
      <c r="X263" s="4">
        <v>0.255</v>
      </c>
      <c r="Y263" s="4"/>
    </row>
    <row r="264" spans="1:25" x14ac:dyDescent="0.2">
      <c r="A264" s="14" t="s">
        <v>54</v>
      </c>
      <c r="B264" s="39" t="s">
        <v>870</v>
      </c>
      <c r="E264" s="4"/>
      <c r="G264" s="4"/>
      <c r="I264" s="4"/>
      <c r="L264" s="4">
        <v>5.7894736842105297E-2</v>
      </c>
      <c r="O264" s="4">
        <v>4.0000000000000001E-3</v>
      </c>
      <c r="P264" s="4"/>
      <c r="R264" s="2">
        <v>0.01</v>
      </c>
      <c r="X264" s="4"/>
      <c r="Y264" s="4"/>
    </row>
    <row r="265" spans="1:25" x14ac:dyDescent="0.2">
      <c r="A265" s="14" t="s">
        <v>6</v>
      </c>
      <c r="B265" s="39" t="s">
        <v>441</v>
      </c>
      <c r="E265" s="4">
        <v>0.01</v>
      </c>
      <c r="G265" s="4"/>
      <c r="I265" s="4">
        <v>0.268421052631579</v>
      </c>
      <c r="L265" s="4">
        <v>0.121052631578947</v>
      </c>
      <c r="O265" s="4"/>
      <c r="P265" s="4"/>
      <c r="R265" s="2">
        <v>0.05</v>
      </c>
      <c r="X265" s="4">
        <v>0.10500000000000001</v>
      </c>
    </row>
    <row r="266" spans="1:25" x14ac:dyDescent="0.2">
      <c r="A266" s="14" t="s">
        <v>20</v>
      </c>
      <c r="B266" s="39" t="s">
        <v>973</v>
      </c>
      <c r="E266" s="4">
        <v>5.0000000000000001E-3</v>
      </c>
      <c r="G266" s="4"/>
      <c r="I266" s="4"/>
      <c r="L266" s="4">
        <v>5.2631578947368403E-3</v>
      </c>
      <c r="O266" s="4">
        <v>0.05</v>
      </c>
      <c r="P266" s="4"/>
      <c r="R266" s="2">
        <v>0.01</v>
      </c>
      <c r="X266" s="4">
        <v>1.4999999999999999E-2</v>
      </c>
    </row>
    <row r="267" spans="1:25" x14ac:dyDescent="0.2">
      <c r="A267" s="14" t="s">
        <v>176</v>
      </c>
      <c r="B267" s="39" t="s">
        <v>353</v>
      </c>
      <c r="E267" s="4"/>
      <c r="G267" s="4"/>
      <c r="I267" s="4"/>
      <c r="L267" s="4"/>
      <c r="O267" s="4">
        <v>4.0000000000000001E-3</v>
      </c>
      <c r="P267" s="4"/>
      <c r="X267" s="4"/>
    </row>
    <row r="268" spans="1:25" x14ac:dyDescent="0.2">
      <c r="A268" s="14" t="s">
        <v>1131</v>
      </c>
      <c r="B268" s="39" t="s">
        <v>1132</v>
      </c>
      <c r="R268" s="2">
        <v>0.01</v>
      </c>
      <c r="X268" s="4"/>
    </row>
    <row r="269" spans="1:25" x14ac:dyDescent="0.2">
      <c r="A269" s="14" t="s">
        <v>82</v>
      </c>
      <c r="B269" s="39" t="s">
        <v>83</v>
      </c>
      <c r="E269" s="4"/>
      <c r="G269" s="4"/>
      <c r="I269" s="4"/>
      <c r="L269" s="4"/>
      <c r="O269" s="4">
        <v>0.04</v>
      </c>
      <c r="P269" s="4"/>
      <c r="R269" s="2">
        <v>0.25</v>
      </c>
      <c r="X269" s="4"/>
    </row>
    <row r="270" spans="1:25" x14ac:dyDescent="0.2">
      <c r="A270" s="14" t="s">
        <v>31</v>
      </c>
      <c r="B270" s="39" t="s">
        <v>327</v>
      </c>
      <c r="E270" s="4">
        <v>0.01</v>
      </c>
      <c r="G270" s="4">
        <v>1.4285714285714299E-2</v>
      </c>
      <c r="I270" s="4">
        <v>0.105263157894737</v>
      </c>
      <c r="L270" s="4">
        <v>1.05263157894737E-2</v>
      </c>
      <c r="O270" s="4">
        <v>1.04</v>
      </c>
      <c r="P270" s="4"/>
      <c r="R270" s="2">
        <v>0.61</v>
      </c>
      <c r="X270" s="4">
        <v>5.0000000000000001E-3</v>
      </c>
    </row>
    <row r="271" spans="1:25" x14ac:dyDescent="0.2">
      <c r="A271" s="14" t="s">
        <v>303</v>
      </c>
      <c r="B271" s="39" t="s">
        <v>421</v>
      </c>
      <c r="E271" s="4"/>
      <c r="G271" s="4"/>
      <c r="I271" s="4"/>
      <c r="L271" s="4">
        <v>5.2631578947368403E-3</v>
      </c>
      <c r="O271" s="4">
        <v>4.0000000000000001E-3</v>
      </c>
      <c r="P271" s="4"/>
      <c r="X271" s="4"/>
    </row>
    <row r="272" spans="1:25" x14ac:dyDescent="0.2">
      <c r="A272" s="140" t="s">
        <v>132</v>
      </c>
      <c r="B272" s="143" t="s">
        <v>330</v>
      </c>
      <c r="E272" s="4">
        <v>5.0000000000000001E-3</v>
      </c>
      <c r="G272" s="4"/>
      <c r="I272" s="4"/>
      <c r="L272" s="3"/>
      <c r="O272" s="4"/>
      <c r="P272" s="4"/>
      <c r="X272" s="4"/>
    </row>
    <row r="273" spans="1:24" x14ac:dyDescent="0.2">
      <c r="A273" s="14" t="s">
        <v>28</v>
      </c>
      <c r="B273" s="39" t="s">
        <v>332</v>
      </c>
      <c r="E273" s="4"/>
      <c r="G273" s="4">
        <v>7.14285714285714E-3</v>
      </c>
      <c r="I273" s="4">
        <v>1.5789473684210499E-2</v>
      </c>
      <c r="L273" s="4">
        <v>0.268421052631579</v>
      </c>
      <c r="O273" s="4">
        <v>0.01</v>
      </c>
      <c r="P273" s="4"/>
      <c r="R273" s="2">
        <v>0.06</v>
      </c>
      <c r="X273" s="4">
        <v>5.0000000000000001E-3</v>
      </c>
    </row>
    <row r="274" spans="1:24" x14ac:dyDescent="0.2">
      <c r="A274" s="14" t="s">
        <v>246</v>
      </c>
      <c r="B274" s="39" t="s">
        <v>333</v>
      </c>
      <c r="E274" s="4">
        <v>5.0000000000000001E-3</v>
      </c>
      <c r="G274" s="4">
        <v>1.02142857142857</v>
      </c>
      <c r="I274" s="4">
        <v>6.3157894736842093E-2</v>
      </c>
      <c r="L274" s="4">
        <v>3.7473684210526299</v>
      </c>
      <c r="O274" s="4">
        <v>0.97</v>
      </c>
      <c r="P274" s="4"/>
      <c r="R274" s="2">
        <v>0.06</v>
      </c>
      <c r="X274" s="4"/>
    </row>
    <row r="275" spans="1:24" x14ac:dyDescent="0.2">
      <c r="A275" s="14" t="s">
        <v>297</v>
      </c>
      <c r="B275" s="39" t="s">
        <v>519</v>
      </c>
      <c r="E275" s="4"/>
      <c r="G275" s="4"/>
      <c r="I275" s="4"/>
      <c r="L275" s="4">
        <v>6.8421052631578994E-2</v>
      </c>
      <c r="O275" s="4">
        <v>4.0000000000000001E-3</v>
      </c>
      <c r="P275" s="4"/>
      <c r="X275" s="4"/>
    </row>
    <row r="276" spans="1:24" x14ac:dyDescent="0.2">
      <c r="A276" s="14" t="s">
        <v>1328</v>
      </c>
      <c r="B276" s="39" t="s">
        <v>1336</v>
      </c>
      <c r="R276" s="2">
        <v>0.01</v>
      </c>
      <c r="X276" s="4"/>
    </row>
    <row r="277" spans="1:24" x14ac:dyDescent="0.2">
      <c r="A277" s="14" t="s">
        <v>24</v>
      </c>
      <c r="B277" s="39" t="s">
        <v>320</v>
      </c>
      <c r="E277" s="4">
        <v>0.40500000000000003</v>
      </c>
      <c r="G277" s="4"/>
      <c r="I277" s="4">
        <v>0.157894736842105</v>
      </c>
      <c r="L277" s="4">
        <v>0.110526315789474</v>
      </c>
      <c r="O277" s="4">
        <v>0.64</v>
      </c>
      <c r="P277" s="4"/>
      <c r="R277" s="2">
        <v>0.25</v>
      </c>
      <c r="X277" s="4">
        <v>5.0000000000000001E-3</v>
      </c>
    </row>
    <row r="278" spans="1:24" x14ac:dyDescent="0.2">
      <c r="A278" s="14" t="s">
        <v>109</v>
      </c>
      <c r="B278" s="39" t="s">
        <v>362</v>
      </c>
      <c r="E278" s="4">
        <v>1.4999999999999999E-2</v>
      </c>
      <c r="G278" s="4">
        <v>7.1428571428571397E-2</v>
      </c>
      <c r="I278" s="4">
        <v>0.105263157894737</v>
      </c>
      <c r="L278" s="4">
        <v>4.3684210526315796</v>
      </c>
      <c r="O278" s="4">
        <v>0.08</v>
      </c>
      <c r="P278" s="4"/>
      <c r="R278" s="2">
        <v>0.26</v>
      </c>
      <c r="X278" s="4">
        <v>0.02</v>
      </c>
    </row>
    <row r="279" spans="1:24" x14ac:dyDescent="0.2">
      <c r="A279" s="14" t="s">
        <v>59</v>
      </c>
      <c r="B279" s="39" t="s">
        <v>60</v>
      </c>
      <c r="E279" s="4"/>
      <c r="G279" s="4"/>
      <c r="I279" s="4"/>
      <c r="L279" s="4"/>
      <c r="O279" s="4">
        <v>0.04</v>
      </c>
      <c r="P279" s="4"/>
      <c r="X279" s="4"/>
    </row>
    <row r="280" spans="1:24" x14ac:dyDescent="0.2">
      <c r="A280" s="14" t="s">
        <v>124</v>
      </c>
      <c r="B280" s="39" t="s">
        <v>1789</v>
      </c>
      <c r="E280" s="4"/>
      <c r="G280" s="4"/>
      <c r="I280" s="4"/>
      <c r="L280" s="4"/>
      <c r="O280" s="4"/>
      <c r="P280" s="4"/>
      <c r="X280" s="4">
        <v>5.0000000000000001E-3</v>
      </c>
    </row>
    <row r="281" spans="1:24" x14ac:dyDescent="0.2">
      <c r="A281" s="14" t="s">
        <v>22</v>
      </c>
      <c r="B281" s="39" t="s">
        <v>87</v>
      </c>
      <c r="E281" s="4">
        <v>1</v>
      </c>
      <c r="G281" s="4">
        <v>0.15</v>
      </c>
      <c r="I281" s="4">
        <v>0.27368421052631597</v>
      </c>
      <c r="L281" s="4">
        <v>0.52631578947368396</v>
      </c>
      <c r="O281" s="4">
        <v>1</v>
      </c>
      <c r="P281" s="4"/>
      <c r="R281" s="2">
        <v>0.5</v>
      </c>
      <c r="X281" s="4">
        <v>0.25</v>
      </c>
    </row>
    <row r="282" spans="1:24" x14ac:dyDescent="0.2">
      <c r="A282" s="14" t="s">
        <v>7</v>
      </c>
      <c r="B282" s="39" t="s">
        <v>1806</v>
      </c>
      <c r="E282" s="4">
        <v>0.39500000000000002</v>
      </c>
      <c r="G282" s="4">
        <v>1.50714285714286</v>
      </c>
      <c r="I282" s="4">
        <v>2.8947368421052602</v>
      </c>
      <c r="L282" s="4">
        <v>0.84736842105263199</v>
      </c>
      <c r="O282" s="4">
        <v>7.56</v>
      </c>
      <c r="P282" s="4"/>
      <c r="R282" s="2">
        <v>1.88</v>
      </c>
      <c r="X282" s="4">
        <v>6.58</v>
      </c>
    </row>
    <row r="283" spans="1:24" x14ac:dyDescent="0.2">
      <c r="A283" s="14" t="s">
        <v>11</v>
      </c>
      <c r="B283" s="39" t="s">
        <v>47</v>
      </c>
      <c r="E283" s="4"/>
      <c r="G283" s="4">
        <v>0.71428571428571397</v>
      </c>
      <c r="I283" s="4">
        <v>10.057894736842099</v>
      </c>
      <c r="L283" s="4">
        <v>11.4894736842105</v>
      </c>
      <c r="O283" s="4">
        <v>15.81</v>
      </c>
      <c r="P283" s="4"/>
      <c r="R283" s="2">
        <v>5.05</v>
      </c>
      <c r="X283" s="4">
        <v>4.91</v>
      </c>
    </row>
    <row r="284" spans="1:24" x14ac:dyDescent="0.2">
      <c r="A284" s="14" t="s">
        <v>135</v>
      </c>
      <c r="B284" s="39" t="s">
        <v>318</v>
      </c>
      <c r="E284" s="4"/>
      <c r="G284" s="4"/>
      <c r="I284" s="4"/>
      <c r="L284" s="4"/>
      <c r="O284" s="4">
        <v>4.0000000000000001E-3</v>
      </c>
      <c r="P284" s="4"/>
      <c r="X284" s="4"/>
    </row>
    <row r="285" spans="1:24" x14ac:dyDescent="0.2">
      <c r="A285" s="14" t="s">
        <v>226</v>
      </c>
      <c r="B285" s="39" t="s">
        <v>337</v>
      </c>
      <c r="E285" s="4"/>
      <c r="G285" s="4"/>
      <c r="I285" s="4"/>
      <c r="L285" s="4"/>
      <c r="O285" s="4"/>
      <c r="P285" s="4"/>
      <c r="R285" s="2">
        <v>0.01</v>
      </c>
      <c r="X285" s="4"/>
    </row>
    <row r="286" spans="1:24" x14ac:dyDescent="0.2">
      <c r="A286" s="14" t="s">
        <v>8</v>
      </c>
      <c r="B286" s="39" t="s">
        <v>336</v>
      </c>
      <c r="E286" s="4">
        <v>0.01</v>
      </c>
      <c r="G286" s="4"/>
      <c r="I286" s="4"/>
      <c r="L286" s="4">
        <v>5.2631578947368397E-2</v>
      </c>
      <c r="O286" s="4">
        <v>1.2</v>
      </c>
      <c r="P286" s="4"/>
      <c r="R286" s="2">
        <v>0.01</v>
      </c>
      <c r="X286" s="4">
        <v>1.9149999999999998</v>
      </c>
    </row>
    <row r="287" spans="1:24" x14ac:dyDescent="0.2">
      <c r="A287" s="14" t="s">
        <v>138</v>
      </c>
      <c r="B287" s="39" t="s">
        <v>339</v>
      </c>
      <c r="E287" s="4"/>
      <c r="G287" s="4"/>
      <c r="I287" s="4">
        <v>6.3157894736842093E-2</v>
      </c>
      <c r="L287" s="4">
        <v>5.7894736842105297E-2</v>
      </c>
      <c r="O287" s="4">
        <v>0.01</v>
      </c>
      <c r="P287" s="4"/>
      <c r="R287" s="2">
        <v>0.01</v>
      </c>
      <c r="X287" s="4">
        <v>5.0000000000000001E-3</v>
      </c>
    </row>
    <row r="288" spans="1:24" x14ac:dyDescent="0.2">
      <c r="A288" s="14" t="s">
        <v>167</v>
      </c>
      <c r="B288" s="39" t="s">
        <v>393</v>
      </c>
      <c r="E288" s="4"/>
      <c r="G288" s="4"/>
      <c r="I288" s="4"/>
      <c r="L288" s="4">
        <v>1.7</v>
      </c>
      <c r="O288" s="4">
        <v>0.08</v>
      </c>
      <c r="P288" s="4"/>
      <c r="X288" s="4"/>
    </row>
    <row r="289" spans="1:24" x14ac:dyDescent="0.2">
      <c r="A289" s="14" t="s">
        <v>128</v>
      </c>
      <c r="B289" s="39" t="s">
        <v>328</v>
      </c>
      <c r="E289" s="4"/>
      <c r="G289" s="4"/>
      <c r="I289" s="4"/>
      <c r="L289"/>
      <c r="O289"/>
      <c r="P289"/>
      <c r="R289" s="2">
        <v>0.01</v>
      </c>
      <c r="X289" s="4"/>
    </row>
    <row r="290" spans="1:24" x14ac:dyDescent="0.2">
      <c r="A290" s="14" t="s">
        <v>9</v>
      </c>
      <c r="B290" s="39" t="s">
        <v>442</v>
      </c>
      <c r="E290" s="4">
        <v>0.01</v>
      </c>
      <c r="G290" s="4"/>
      <c r="I290" s="4">
        <v>0.65263157894736801</v>
      </c>
      <c r="L290" s="4">
        <v>0.168421052631579</v>
      </c>
      <c r="O290" s="4">
        <v>0.01</v>
      </c>
      <c r="P290" s="4"/>
      <c r="R290" s="2">
        <v>0.76</v>
      </c>
      <c r="X290" s="4">
        <v>1.2749999999999999</v>
      </c>
    </row>
    <row r="291" spans="1:24" x14ac:dyDescent="0.2">
      <c r="E291" s="4"/>
      <c r="G291" s="4"/>
      <c r="I291" s="4"/>
      <c r="L291"/>
      <c r="O291"/>
      <c r="P291"/>
      <c r="X291" s="4"/>
    </row>
    <row r="292" spans="1:24" x14ac:dyDescent="0.2">
      <c r="L292"/>
      <c r="O292"/>
      <c r="P292"/>
      <c r="X292" s="4"/>
    </row>
    <row r="293" spans="1:24" x14ac:dyDescent="0.2">
      <c r="L293"/>
      <c r="O293"/>
      <c r="P293"/>
      <c r="X293" s="4"/>
    </row>
    <row r="294" spans="1:24" x14ac:dyDescent="0.2">
      <c r="L294"/>
    </row>
    <row r="295" spans="1:24" x14ac:dyDescent="0.2">
      <c r="L295"/>
    </row>
    <row r="296" spans="1:24" x14ac:dyDescent="0.2">
      <c r="L296"/>
    </row>
    <row r="297" spans="1:24" x14ac:dyDescent="0.2">
      <c r="L297"/>
    </row>
    <row r="298" spans="1:24" x14ac:dyDescent="0.2">
      <c r="L298"/>
    </row>
    <row r="299" spans="1:24" x14ac:dyDescent="0.2">
      <c r="L299" s="14"/>
    </row>
    <row r="300" spans="1:24" x14ac:dyDescent="0.2">
      <c r="L300" s="14"/>
    </row>
    <row r="301" spans="1:24" x14ac:dyDescent="0.2">
      <c r="L301" s="14"/>
    </row>
    <row r="302" spans="1:24" x14ac:dyDescent="0.2">
      <c r="L302" s="14"/>
    </row>
    <row r="303" spans="1:24" x14ac:dyDescent="0.2">
      <c r="L303" s="14"/>
    </row>
    <row r="304" spans="1:24" x14ac:dyDescent="0.2">
      <c r="L304" s="14"/>
    </row>
    <row r="305" spans="12:12" x14ac:dyDescent="0.2">
      <c r="L305"/>
    </row>
    <row r="306" spans="12:12" x14ac:dyDescent="0.2">
      <c r="L306"/>
    </row>
    <row r="307" spans="12:12" x14ac:dyDescent="0.2">
      <c r="L307" s="14"/>
    </row>
    <row r="308" spans="12:12" x14ac:dyDescent="0.2">
      <c r="L308"/>
    </row>
    <row r="309" spans="12:12" x14ac:dyDescent="0.2">
      <c r="L309" s="14"/>
    </row>
    <row r="310" spans="12:12" x14ac:dyDescent="0.2">
      <c r="L310"/>
    </row>
    <row r="311" spans="12:12" x14ac:dyDescent="0.2">
      <c r="L311"/>
    </row>
    <row r="312" spans="12:12" x14ac:dyDescent="0.2">
      <c r="L312"/>
    </row>
    <row r="313" spans="12:12" x14ac:dyDescent="0.2">
      <c r="L313"/>
    </row>
    <row r="314" spans="12:12" x14ac:dyDescent="0.2">
      <c r="L314"/>
    </row>
    <row r="315" spans="12:12" x14ac:dyDescent="0.2">
      <c r="L315"/>
    </row>
    <row r="316" spans="12:12" x14ac:dyDescent="0.2">
      <c r="L316"/>
    </row>
    <row r="317" spans="12:12" x14ac:dyDescent="0.2">
      <c r="L317"/>
    </row>
    <row r="318" spans="12:12" x14ac:dyDescent="0.2">
      <c r="L318"/>
    </row>
    <row r="319" spans="12:12" x14ac:dyDescent="0.2">
      <c r="L319"/>
    </row>
    <row r="320" spans="12:12" x14ac:dyDescent="0.2">
      <c r="L320"/>
    </row>
    <row r="321" spans="12:12" x14ac:dyDescent="0.2">
      <c r="L321"/>
    </row>
    <row r="322" spans="12:12" x14ac:dyDescent="0.2">
      <c r="L322"/>
    </row>
    <row r="323" spans="12:12" x14ac:dyDescent="0.2">
      <c r="L323"/>
    </row>
    <row r="324" spans="12:12" x14ac:dyDescent="0.2">
      <c r="L324"/>
    </row>
    <row r="325" spans="12:12" x14ac:dyDescent="0.2">
      <c r="L325"/>
    </row>
    <row r="326" spans="12:12" x14ac:dyDescent="0.2">
      <c r="L326"/>
    </row>
    <row r="327" spans="12:12" x14ac:dyDescent="0.2">
      <c r="L327"/>
    </row>
    <row r="328" spans="12:12" x14ac:dyDescent="0.2">
      <c r="L328"/>
    </row>
    <row r="329" spans="12:12" x14ac:dyDescent="0.2">
      <c r="L329"/>
    </row>
    <row r="330" spans="12:12" x14ac:dyDescent="0.2">
      <c r="L330"/>
    </row>
    <row r="331" spans="12:12" x14ac:dyDescent="0.2">
      <c r="L331"/>
    </row>
    <row r="332" spans="12:12" x14ac:dyDescent="0.2">
      <c r="L332"/>
    </row>
    <row r="333" spans="12:12" x14ac:dyDescent="0.2">
      <c r="L333"/>
    </row>
    <row r="334" spans="12:12" x14ac:dyDescent="0.2">
      <c r="L334"/>
    </row>
    <row r="335" spans="12:12" x14ac:dyDescent="0.2">
      <c r="L335"/>
    </row>
    <row r="336" spans="12:12" x14ac:dyDescent="0.2">
      <c r="L336"/>
    </row>
    <row r="337" spans="12:12" x14ac:dyDescent="0.2">
      <c r="L337"/>
    </row>
    <row r="338" spans="12:12" x14ac:dyDescent="0.2">
      <c r="L338"/>
    </row>
  </sheetData>
  <pageMargins left="0" right="0" top="0.39409448818897641" bottom="0.39409448818897641" header="0" footer="0"/>
  <pageSetup paperSize="9" orientation="portrait" horizontalDpi="4294967293" r:id="rId1"/>
  <headerFooter>
    <oddHeader>&amp;C&amp;A</oddHeader>
    <oddFooter>&amp;CPagina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2"/>
  <sheetViews>
    <sheetView zoomScale="85" zoomScaleNormal="85" workbookViewId="0">
      <selection activeCell="U15" sqref="P9:U15"/>
    </sheetView>
  </sheetViews>
  <sheetFormatPr defaultColWidth="9" defaultRowHeight="12.75" x14ac:dyDescent="0.2"/>
  <cols>
    <col min="1" max="1" width="30.875" style="26" customWidth="1"/>
    <col min="2" max="2" width="31.875" style="87" customWidth="1"/>
    <col min="3" max="15" width="8.125" style="104" customWidth="1"/>
    <col min="16" max="17" width="8.125" style="27" customWidth="1"/>
    <col min="18" max="19" width="8.125" style="104" customWidth="1"/>
    <col min="20" max="21" width="9" style="27"/>
    <col min="22" max="16384" width="9" style="26"/>
  </cols>
  <sheetData>
    <row r="1" spans="1:24" x14ac:dyDescent="0.2">
      <c r="A1" s="26" t="s">
        <v>1520</v>
      </c>
      <c r="B1" s="86"/>
      <c r="V1" s="27"/>
      <c r="W1" s="27"/>
    </row>
    <row r="2" spans="1:24" x14ac:dyDescent="0.2">
      <c r="A2" s="86" t="s">
        <v>1304</v>
      </c>
      <c r="B2" s="86"/>
      <c r="V2" s="27"/>
      <c r="W2" s="27"/>
    </row>
    <row r="3" spans="1:24" x14ac:dyDescent="0.2">
      <c r="A3" s="290"/>
      <c r="B3" s="436"/>
      <c r="W3" s="27"/>
      <c r="X3" s="27"/>
    </row>
    <row r="4" spans="1:24" s="86" customFormat="1" x14ac:dyDescent="0.2">
      <c r="A4" s="86" t="s">
        <v>1414</v>
      </c>
      <c r="B4" s="436"/>
      <c r="C4" s="89">
        <v>2005</v>
      </c>
      <c r="D4" s="89">
        <v>2006</v>
      </c>
      <c r="E4" s="89">
        <v>2007</v>
      </c>
      <c r="F4" s="89">
        <v>2008</v>
      </c>
      <c r="G4" s="89">
        <v>2009</v>
      </c>
      <c r="H4" s="89">
        <v>2010</v>
      </c>
      <c r="I4" s="89">
        <v>2011</v>
      </c>
      <c r="J4" s="89">
        <v>2012</v>
      </c>
      <c r="K4" s="89">
        <v>2013</v>
      </c>
      <c r="L4" s="89">
        <v>2014</v>
      </c>
      <c r="M4" s="89">
        <v>2015</v>
      </c>
      <c r="N4" s="89">
        <v>2016</v>
      </c>
      <c r="O4" s="89">
        <v>2017</v>
      </c>
      <c r="P4" s="90">
        <v>2018</v>
      </c>
      <c r="Q4" s="90">
        <v>2018</v>
      </c>
      <c r="R4" s="89">
        <v>2019</v>
      </c>
      <c r="S4" s="89">
        <v>2020</v>
      </c>
      <c r="T4" s="90">
        <v>2021</v>
      </c>
      <c r="U4" s="90">
        <v>2021</v>
      </c>
      <c r="V4" s="26"/>
      <c r="W4" s="90"/>
      <c r="X4" s="90"/>
    </row>
    <row r="5" spans="1:24" s="101" customFormat="1" x14ac:dyDescent="0.2">
      <c r="A5" s="257" t="s">
        <v>1415</v>
      </c>
      <c r="B5" s="456"/>
      <c r="C5" s="434"/>
      <c r="D5" s="434"/>
      <c r="E5" s="457"/>
      <c r="F5" s="458"/>
      <c r="G5" s="457"/>
      <c r="H5" s="458"/>
      <c r="I5" s="457"/>
      <c r="J5" s="458"/>
      <c r="K5" s="458"/>
      <c r="L5" s="457"/>
      <c r="M5" s="457"/>
      <c r="N5" s="457"/>
      <c r="O5" s="451"/>
      <c r="P5" s="250" t="s">
        <v>314</v>
      </c>
      <c r="Q5" s="250" t="s">
        <v>814</v>
      </c>
      <c r="R5" s="451"/>
      <c r="S5" s="451"/>
      <c r="T5" s="249" t="s">
        <v>314</v>
      </c>
      <c r="U5" s="251" t="s">
        <v>814</v>
      </c>
      <c r="V5" s="26"/>
      <c r="W5" s="100"/>
      <c r="X5" s="100"/>
    </row>
    <row r="6" spans="1:24" s="101" customFormat="1" x14ac:dyDescent="0.2">
      <c r="A6" s="379" t="s">
        <v>1416</v>
      </c>
      <c r="B6" s="459"/>
      <c r="C6" s="440"/>
      <c r="D6" s="440"/>
      <c r="E6" s="460"/>
      <c r="F6" s="444"/>
      <c r="G6" s="460"/>
      <c r="H6" s="444"/>
      <c r="I6" s="460"/>
      <c r="J6" s="444"/>
      <c r="K6" s="444"/>
      <c r="L6" s="460"/>
      <c r="M6" s="460"/>
      <c r="N6" s="460"/>
      <c r="O6" s="445"/>
      <c r="P6" s="255">
        <v>8</v>
      </c>
      <c r="Q6" s="255">
        <v>8</v>
      </c>
      <c r="R6" s="445"/>
      <c r="S6" s="445"/>
      <c r="T6" s="255">
        <v>8</v>
      </c>
      <c r="U6" s="256">
        <v>8</v>
      </c>
      <c r="V6" s="26"/>
      <c r="W6" s="100"/>
      <c r="X6" s="100"/>
    </row>
    <row r="7" spans="1:24" s="101" customFormat="1" x14ac:dyDescent="0.2">
      <c r="B7" s="461"/>
      <c r="C7" s="97"/>
      <c r="D7" s="97"/>
      <c r="E7" s="462"/>
      <c r="F7" s="449"/>
      <c r="G7" s="462"/>
      <c r="H7" s="449"/>
      <c r="I7" s="462"/>
      <c r="J7" s="449"/>
      <c r="K7" s="449"/>
      <c r="L7" s="462"/>
      <c r="M7" s="462"/>
      <c r="N7" s="462"/>
      <c r="O7" s="99"/>
      <c r="P7" s="91"/>
      <c r="Q7" s="91"/>
      <c r="R7" s="99"/>
      <c r="S7" s="99"/>
      <c r="T7" s="100"/>
      <c r="U7" s="100"/>
      <c r="V7" s="100"/>
      <c r="W7" s="100"/>
      <c r="X7" s="100"/>
    </row>
    <row r="8" spans="1:24" s="101" customFormat="1" x14ac:dyDescent="0.2">
      <c r="A8" s="93" t="s">
        <v>1413</v>
      </c>
      <c r="B8" s="461"/>
      <c r="C8" s="97"/>
      <c r="D8" s="97"/>
      <c r="E8" s="462"/>
      <c r="F8" s="449"/>
      <c r="G8" s="462"/>
      <c r="H8" s="449"/>
      <c r="I8" s="462"/>
      <c r="J8" s="449"/>
      <c r="K8" s="449"/>
      <c r="L8" s="462"/>
      <c r="M8" s="462"/>
      <c r="N8" s="462"/>
      <c r="O8" s="99"/>
      <c r="P8" s="91"/>
      <c r="Q8" s="91"/>
      <c r="R8" s="99"/>
      <c r="S8" s="99"/>
      <c r="T8" s="100"/>
      <c r="U8" s="100"/>
      <c r="V8" s="100"/>
      <c r="W8" s="100"/>
      <c r="X8" s="100"/>
    </row>
    <row r="9" spans="1:24" x14ac:dyDescent="0.2">
      <c r="A9" s="430" t="s">
        <v>26</v>
      </c>
      <c r="B9" s="438"/>
      <c r="C9" s="259"/>
      <c r="D9" s="259"/>
      <c r="E9" s="403"/>
      <c r="F9" s="259"/>
      <c r="G9" s="403"/>
      <c r="H9" s="259"/>
      <c r="I9" s="403"/>
      <c r="J9" s="259"/>
      <c r="K9" s="261"/>
      <c r="L9" s="403"/>
      <c r="M9" s="403"/>
      <c r="N9" s="263"/>
      <c r="O9" s="263"/>
      <c r="P9" s="260">
        <v>17.010000000000002</v>
      </c>
      <c r="Q9" s="260"/>
      <c r="R9" s="403"/>
      <c r="S9" s="403"/>
      <c r="T9" s="260">
        <v>5.15</v>
      </c>
      <c r="U9" s="517"/>
      <c r="V9" s="27"/>
      <c r="W9" s="27"/>
      <c r="X9" s="27"/>
    </row>
    <row r="10" spans="1:24" x14ac:dyDescent="0.2">
      <c r="A10" s="284" t="s">
        <v>27</v>
      </c>
      <c r="B10" s="436"/>
      <c r="C10" s="95"/>
      <c r="D10" s="95"/>
      <c r="E10" s="411"/>
      <c r="F10" s="95"/>
      <c r="G10" s="411"/>
      <c r="H10" s="95"/>
      <c r="I10" s="411"/>
      <c r="J10" s="95"/>
      <c r="K10" s="102"/>
      <c r="L10" s="411"/>
      <c r="M10" s="411"/>
      <c r="P10" s="96">
        <v>2.5299999999999998</v>
      </c>
      <c r="Q10" s="96"/>
      <c r="R10" s="411"/>
      <c r="S10" s="411"/>
      <c r="T10" s="96">
        <v>0.875</v>
      </c>
      <c r="U10" s="518"/>
      <c r="V10" s="27"/>
      <c r="W10" s="27"/>
      <c r="X10" s="27"/>
    </row>
    <row r="11" spans="1:24" x14ac:dyDescent="0.2">
      <c r="A11" s="284" t="s">
        <v>100</v>
      </c>
      <c r="B11" s="436"/>
      <c r="C11" s="95"/>
      <c r="D11" s="95"/>
      <c r="E11" s="411"/>
      <c r="F11" s="95"/>
      <c r="G11" s="411"/>
      <c r="H11" s="95"/>
      <c r="I11" s="411"/>
      <c r="J11" s="95"/>
      <c r="K11" s="102"/>
      <c r="L11" s="411"/>
      <c r="M11" s="411"/>
      <c r="P11" s="96">
        <v>0.15</v>
      </c>
      <c r="Q11" s="96"/>
      <c r="R11" s="411"/>
      <c r="S11" s="411"/>
      <c r="T11" s="96">
        <v>0.875</v>
      </c>
      <c r="U11" s="518"/>
      <c r="V11" s="27"/>
      <c r="W11" s="27"/>
      <c r="X11" s="27"/>
    </row>
    <row r="12" spans="1:24" x14ac:dyDescent="0.2">
      <c r="A12" s="284" t="s">
        <v>323</v>
      </c>
      <c r="B12" s="436"/>
      <c r="C12" s="95"/>
      <c r="D12" s="95"/>
      <c r="E12" s="411"/>
      <c r="F12" s="95"/>
      <c r="G12" s="411"/>
      <c r="H12" s="95"/>
      <c r="I12" s="411"/>
      <c r="J12" s="95"/>
      <c r="K12" s="102"/>
      <c r="L12" s="411"/>
      <c r="M12" s="411"/>
      <c r="P12" s="96">
        <v>0</v>
      </c>
      <c r="Q12" s="96"/>
      <c r="R12" s="411"/>
      <c r="S12" s="411"/>
      <c r="T12" s="96">
        <v>0</v>
      </c>
      <c r="U12" s="518"/>
      <c r="V12" s="27"/>
      <c r="W12" s="27"/>
      <c r="X12" s="27"/>
    </row>
    <row r="13" spans="1:24" x14ac:dyDescent="0.2">
      <c r="A13" s="284" t="s">
        <v>322</v>
      </c>
      <c r="B13" s="436"/>
      <c r="C13" s="95"/>
      <c r="D13" s="95"/>
      <c r="E13" s="411"/>
      <c r="F13" s="95"/>
      <c r="G13" s="411"/>
      <c r="H13" s="95"/>
      <c r="I13" s="411"/>
      <c r="J13" s="95"/>
      <c r="K13" s="102"/>
      <c r="L13" s="411"/>
      <c r="M13" s="411"/>
      <c r="P13" s="96">
        <v>0</v>
      </c>
      <c r="Q13" s="96"/>
      <c r="R13" s="411"/>
      <c r="S13" s="411"/>
      <c r="T13" s="96">
        <v>0</v>
      </c>
      <c r="U13" s="518"/>
      <c r="V13" s="27"/>
      <c r="W13" s="27"/>
      <c r="X13" s="27"/>
    </row>
    <row r="14" spans="1:24" x14ac:dyDescent="0.2">
      <c r="A14" s="284" t="s">
        <v>101</v>
      </c>
      <c r="B14" s="436"/>
      <c r="C14" s="95"/>
      <c r="D14" s="95"/>
      <c r="E14" s="411"/>
      <c r="F14" s="95"/>
      <c r="G14" s="411"/>
      <c r="H14" s="95"/>
      <c r="I14" s="411"/>
      <c r="J14" s="95"/>
      <c r="K14" s="102"/>
      <c r="L14" s="411"/>
      <c r="M14" s="411"/>
      <c r="P14" s="96">
        <v>0.01</v>
      </c>
      <c r="Q14" s="96"/>
      <c r="R14" s="411"/>
      <c r="S14" s="411"/>
      <c r="T14" s="96">
        <v>5.1375000000000002</v>
      </c>
      <c r="U14" s="518"/>
      <c r="V14" s="27"/>
      <c r="W14" s="27"/>
      <c r="X14" s="27"/>
    </row>
    <row r="15" spans="1:24" x14ac:dyDescent="0.2">
      <c r="A15" s="285" t="s">
        <v>17</v>
      </c>
      <c r="B15" s="437"/>
      <c r="C15" s="271"/>
      <c r="D15" s="271"/>
      <c r="E15" s="429"/>
      <c r="F15" s="271"/>
      <c r="G15" s="429"/>
      <c r="H15" s="271"/>
      <c r="I15" s="429"/>
      <c r="J15" s="271"/>
      <c r="K15" s="273"/>
      <c r="L15" s="429"/>
      <c r="M15" s="429"/>
      <c r="N15" s="275"/>
      <c r="O15" s="275"/>
      <c r="P15" s="272">
        <v>19.510000000000002</v>
      </c>
      <c r="Q15" s="272">
        <v>39.65</v>
      </c>
      <c r="R15" s="429"/>
      <c r="S15" s="429"/>
      <c r="T15" s="272">
        <v>6.4</v>
      </c>
      <c r="U15" s="519">
        <v>57.375</v>
      </c>
      <c r="V15" s="27"/>
      <c r="W15" s="27"/>
      <c r="X15" s="27"/>
    </row>
    <row r="16" spans="1:24" x14ac:dyDescent="0.2">
      <c r="A16" s="290"/>
      <c r="B16" s="436"/>
      <c r="C16" s="95"/>
      <c r="D16" s="95"/>
      <c r="E16" s="411"/>
      <c r="F16" s="95"/>
      <c r="G16" s="411"/>
      <c r="H16" s="95"/>
      <c r="I16" s="411"/>
      <c r="J16" s="95"/>
      <c r="K16" s="102"/>
      <c r="L16" s="411"/>
      <c r="M16" s="411"/>
      <c r="P16" s="96"/>
      <c r="Q16" s="96"/>
      <c r="V16" s="27"/>
      <c r="W16" s="27"/>
      <c r="X16" s="27"/>
    </row>
    <row r="17" spans="1:24" x14ac:dyDescent="0.2">
      <c r="A17" s="290"/>
      <c r="B17" s="436"/>
      <c r="C17" s="95"/>
      <c r="D17" s="95"/>
      <c r="E17" s="411"/>
      <c r="F17" s="95"/>
      <c r="G17" s="411"/>
      <c r="H17" s="95"/>
      <c r="I17" s="411"/>
      <c r="J17" s="95"/>
      <c r="K17" s="102"/>
      <c r="L17" s="411"/>
      <c r="M17" s="411"/>
      <c r="V17" s="27"/>
      <c r="W17" s="27"/>
      <c r="X17" s="27"/>
    </row>
    <row r="18" spans="1:24" s="93" customFormat="1" x14ac:dyDescent="0.2">
      <c r="A18" s="394" t="s">
        <v>104</v>
      </c>
      <c r="B18" s="436"/>
      <c r="C18" s="89"/>
      <c r="D18" s="89"/>
      <c r="E18" s="89"/>
      <c r="F18" s="89"/>
      <c r="G18" s="89"/>
      <c r="H18" s="89"/>
      <c r="I18" s="89"/>
      <c r="J18" s="89"/>
      <c r="K18" s="89"/>
      <c r="L18" s="420"/>
      <c r="M18" s="420"/>
      <c r="N18" s="420"/>
      <c r="O18" s="89"/>
      <c r="P18" s="90"/>
      <c r="Q18" s="90"/>
      <c r="R18" s="104"/>
      <c r="S18" s="104"/>
      <c r="T18" s="91"/>
      <c r="U18" s="91"/>
      <c r="V18" s="91"/>
      <c r="W18" s="91"/>
      <c r="X18" s="91"/>
    </row>
    <row r="19" spans="1:24" s="93" customFormat="1" x14ac:dyDescent="0.2">
      <c r="A19" s="394"/>
      <c r="B19" s="436"/>
      <c r="C19" s="89"/>
      <c r="D19" s="89"/>
      <c r="E19" s="89"/>
      <c r="F19" s="89"/>
      <c r="G19" s="89"/>
      <c r="H19" s="89"/>
      <c r="I19" s="89"/>
      <c r="J19" s="89"/>
      <c r="K19" s="89"/>
      <c r="L19" s="420"/>
      <c r="M19" s="420"/>
      <c r="N19" s="420"/>
      <c r="O19" s="89"/>
      <c r="P19" s="90"/>
      <c r="Q19" s="90"/>
      <c r="R19" s="104"/>
      <c r="S19" s="104"/>
      <c r="T19" s="91"/>
      <c r="U19" s="91"/>
      <c r="V19" s="91"/>
      <c r="W19" s="91"/>
      <c r="X19" s="91"/>
    </row>
    <row r="20" spans="1:24" s="93" customFormat="1" x14ac:dyDescent="0.2">
      <c r="A20" s="394"/>
      <c r="B20" s="436"/>
      <c r="C20" s="89"/>
      <c r="D20" s="89"/>
      <c r="E20" s="89"/>
      <c r="F20" s="89"/>
      <c r="G20" s="89"/>
      <c r="H20" s="89"/>
      <c r="I20" s="89"/>
      <c r="J20" s="89"/>
      <c r="K20" s="89"/>
      <c r="L20" s="420"/>
      <c r="M20" s="420"/>
      <c r="N20" s="420"/>
      <c r="O20" s="89"/>
      <c r="P20" s="90"/>
      <c r="Q20" s="90"/>
      <c r="R20" s="104"/>
      <c r="S20" s="104"/>
      <c r="T20" s="91"/>
      <c r="U20" s="91"/>
      <c r="V20" s="91"/>
      <c r="W20" s="91"/>
      <c r="X20" s="91"/>
    </row>
    <row r="21" spans="1:24" s="93" customFormat="1" x14ac:dyDescent="0.2">
      <c r="A21" s="86" t="s">
        <v>1395</v>
      </c>
      <c r="B21" s="436"/>
      <c r="C21" s="89"/>
      <c r="D21" s="89"/>
      <c r="E21" s="89"/>
      <c r="F21" s="89"/>
      <c r="G21" s="89"/>
      <c r="H21" s="89"/>
      <c r="I21" s="89"/>
      <c r="J21" s="89"/>
      <c r="K21" s="89"/>
      <c r="L21" s="420"/>
      <c r="M21" s="420"/>
      <c r="N21" s="420"/>
      <c r="O21" s="89"/>
      <c r="P21" s="27"/>
      <c r="Q21" s="90"/>
      <c r="R21" s="104"/>
      <c r="S21" s="104"/>
      <c r="T21" s="91"/>
      <c r="U21" s="91"/>
      <c r="V21" s="91"/>
      <c r="X21" s="91"/>
    </row>
    <row r="22" spans="1:24" s="101" customFormat="1" x14ac:dyDescent="0.2">
      <c r="A22" s="430" t="s">
        <v>36</v>
      </c>
      <c r="B22" s="438" t="s">
        <v>37</v>
      </c>
      <c r="C22" s="263"/>
      <c r="D22" s="263"/>
      <c r="E22" s="263"/>
      <c r="F22" s="263"/>
      <c r="G22" s="263"/>
      <c r="H22" s="263"/>
      <c r="I22" s="263"/>
      <c r="J22" s="263"/>
      <c r="K22" s="263"/>
      <c r="L22" s="451"/>
      <c r="M22" s="451"/>
      <c r="N22" s="451"/>
      <c r="O22" s="263"/>
      <c r="P22" s="264">
        <v>1</v>
      </c>
      <c r="Q22" s="264"/>
      <c r="R22" s="263"/>
      <c r="S22" s="263"/>
      <c r="T22" s="280"/>
      <c r="U22" s="452"/>
      <c r="V22" s="100"/>
      <c r="W22" s="100"/>
      <c r="X22" s="100"/>
    </row>
    <row r="23" spans="1:24" s="101" customFormat="1" x14ac:dyDescent="0.2">
      <c r="A23" s="284" t="s">
        <v>105</v>
      </c>
      <c r="B23" s="436" t="s">
        <v>1391</v>
      </c>
      <c r="C23" s="104"/>
      <c r="D23" s="104"/>
      <c r="E23" s="104"/>
      <c r="F23" s="104"/>
      <c r="G23" s="104"/>
      <c r="H23" s="104"/>
      <c r="I23" s="104"/>
      <c r="J23" s="104"/>
      <c r="K23" s="104"/>
      <c r="L23" s="99"/>
      <c r="M23" s="99"/>
      <c r="N23" s="99"/>
      <c r="O23" s="104"/>
      <c r="P23" s="27">
        <v>1</v>
      </c>
      <c r="Q23" s="27">
        <v>6</v>
      </c>
      <c r="R23" s="104"/>
      <c r="S23" s="104"/>
      <c r="T23" s="100">
        <v>4</v>
      </c>
      <c r="U23" s="425">
        <v>2</v>
      </c>
      <c r="V23" s="100"/>
      <c r="W23" s="100"/>
      <c r="X23" s="100"/>
    </row>
    <row r="24" spans="1:24" s="101" customFormat="1" x14ac:dyDescent="0.2">
      <c r="A24" s="285" t="s">
        <v>214</v>
      </c>
      <c r="B24" s="437" t="s">
        <v>495</v>
      </c>
      <c r="C24" s="275"/>
      <c r="D24" s="275"/>
      <c r="E24" s="275"/>
      <c r="F24" s="275"/>
      <c r="G24" s="275"/>
      <c r="H24" s="275"/>
      <c r="I24" s="275"/>
      <c r="J24" s="275"/>
      <c r="K24" s="275"/>
      <c r="L24" s="445"/>
      <c r="M24" s="445"/>
      <c r="N24" s="445"/>
      <c r="O24" s="275"/>
      <c r="P24" s="276"/>
      <c r="Q24" s="276">
        <v>7</v>
      </c>
      <c r="R24" s="275"/>
      <c r="S24" s="275"/>
      <c r="T24" s="381">
        <v>5</v>
      </c>
      <c r="U24" s="426">
        <v>4</v>
      </c>
      <c r="V24" s="100"/>
      <c r="W24" s="100"/>
      <c r="X24" s="100"/>
    </row>
    <row r="25" spans="1:24" s="93" customFormat="1" x14ac:dyDescent="0.2">
      <c r="A25" s="86" t="s">
        <v>1411</v>
      </c>
      <c r="B25" s="441"/>
      <c r="C25" s="89"/>
      <c r="D25" s="89"/>
      <c r="E25" s="89"/>
      <c r="F25" s="89"/>
      <c r="G25" s="89"/>
      <c r="H25" s="89"/>
      <c r="I25" s="89"/>
      <c r="J25" s="89"/>
      <c r="K25" s="89"/>
      <c r="L25" s="420"/>
      <c r="M25" s="420"/>
      <c r="N25" s="420"/>
      <c r="O25" s="89"/>
      <c r="P25" s="90">
        <f>COUNT(P22:P24)</f>
        <v>2</v>
      </c>
      <c r="Q25" s="90">
        <f t="shared" ref="Q25:U25" si="0">COUNT(Q22:Q24)</f>
        <v>2</v>
      </c>
      <c r="R25" s="89"/>
      <c r="S25" s="89"/>
      <c r="T25" s="90">
        <f t="shared" si="0"/>
        <v>2</v>
      </c>
      <c r="U25" s="90">
        <f t="shared" si="0"/>
        <v>2</v>
      </c>
      <c r="V25" s="91"/>
      <c r="W25" s="100"/>
      <c r="X25" s="91"/>
    </row>
    <row r="26" spans="1:24" s="101" customFormat="1" x14ac:dyDescent="0.2">
      <c r="A26" s="290"/>
      <c r="B26" s="436"/>
      <c r="C26" s="104"/>
      <c r="D26" s="104"/>
      <c r="E26" s="104"/>
      <c r="F26" s="104"/>
      <c r="G26" s="104"/>
      <c r="H26" s="104"/>
      <c r="I26" s="104"/>
      <c r="J26" s="104"/>
      <c r="K26" s="104"/>
      <c r="L26" s="99"/>
      <c r="M26" s="99"/>
      <c r="N26" s="99"/>
      <c r="O26" s="104"/>
      <c r="P26" s="27"/>
      <c r="Q26" s="27"/>
      <c r="R26" s="104"/>
      <c r="S26" s="104"/>
      <c r="T26" s="100"/>
      <c r="U26" s="100"/>
      <c r="V26" s="100"/>
      <c r="W26" s="100"/>
      <c r="X26" s="100"/>
    </row>
    <row r="27" spans="1:24" s="101" customFormat="1" x14ac:dyDescent="0.2">
      <c r="A27" s="394" t="s">
        <v>1637</v>
      </c>
      <c r="B27" s="436"/>
      <c r="C27" s="104"/>
      <c r="D27" s="104"/>
      <c r="E27" s="104"/>
      <c r="F27" s="104"/>
      <c r="G27" s="104"/>
      <c r="H27" s="104"/>
      <c r="I27" s="104"/>
      <c r="J27" s="104"/>
      <c r="K27" s="104"/>
      <c r="L27" s="99"/>
      <c r="M27" s="99"/>
      <c r="N27" s="99"/>
      <c r="O27" s="104"/>
      <c r="P27" s="27"/>
      <c r="Q27" s="27"/>
      <c r="R27" s="104"/>
      <c r="S27" s="104"/>
      <c r="T27" s="100"/>
      <c r="U27" s="100"/>
      <c r="V27" s="100"/>
      <c r="W27" s="100"/>
      <c r="X27" s="100"/>
    </row>
    <row r="28" spans="1:24" s="101" customFormat="1" x14ac:dyDescent="0.2">
      <c r="A28" s="290"/>
      <c r="B28" s="436"/>
      <c r="C28" s="104"/>
      <c r="D28" s="104"/>
      <c r="E28" s="104"/>
      <c r="F28" s="104"/>
      <c r="G28" s="104"/>
      <c r="H28" s="104"/>
      <c r="I28" s="104"/>
      <c r="J28" s="104"/>
      <c r="K28" s="104"/>
      <c r="L28" s="99"/>
      <c r="M28" s="99"/>
      <c r="N28" s="99"/>
      <c r="O28" s="104"/>
      <c r="P28" s="27"/>
      <c r="Q28" s="27"/>
      <c r="R28" s="104"/>
      <c r="S28" s="104"/>
      <c r="T28" s="100"/>
      <c r="U28" s="100"/>
      <c r="V28" s="100"/>
      <c r="W28" s="100"/>
      <c r="X28" s="100"/>
    </row>
    <row r="29" spans="1:24" s="101" customFormat="1" ht="13.9" customHeight="1" x14ac:dyDescent="0.2">
      <c r="A29" s="86" t="s">
        <v>1657</v>
      </c>
      <c r="B29" s="436"/>
      <c r="C29" s="104"/>
      <c r="D29" s="104"/>
      <c r="E29" s="104"/>
      <c r="F29" s="104"/>
      <c r="G29" s="104"/>
      <c r="H29" s="104"/>
      <c r="I29" s="104"/>
      <c r="J29" s="104"/>
      <c r="K29" s="104"/>
      <c r="L29" s="99"/>
      <c r="M29" s="99"/>
      <c r="N29" s="99"/>
      <c r="O29" s="104"/>
      <c r="P29" s="27"/>
      <c r="Q29" s="27"/>
      <c r="R29" s="104"/>
      <c r="S29" s="104"/>
      <c r="T29" s="100"/>
      <c r="U29" s="100"/>
      <c r="V29" s="100"/>
      <c r="W29" s="93" t="s">
        <v>1660</v>
      </c>
      <c r="X29" s="100"/>
    </row>
    <row r="30" spans="1:24" x14ac:dyDescent="0.2">
      <c r="A30" s="430" t="s">
        <v>43</v>
      </c>
      <c r="B30" s="438" t="s">
        <v>520</v>
      </c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4"/>
      <c r="Q30" s="264">
        <v>1</v>
      </c>
      <c r="R30" s="263"/>
      <c r="S30" s="263"/>
      <c r="T30" s="280"/>
      <c r="U30" s="452"/>
      <c r="V30" s="100"/>
      <c r="W30" s="100" t="s">
        <v>1659</v>
      </c>
    </row>
    <row r="31" spans="1:24" x14ac:dyDescent="0.2">
      <c r="A31" s="284" t="s">
        <v>31</v>
      </c>
      <c r="B31" s="436" t="s">
        <v>327</v>
      </c>
      <c r="P31" s="27">
        <v>2</v>
      </c>
      <c r="T31" s="100"/>
      <c r="U31" s="425"/>
      <c r="V31" s="100"/>
      <c r="W31" s="100" t="s">
        <v>1659</v>
      </c>
    </row>
    <row r="32" spans="1:24" x14ac:dyDescent="0.2">
      <c r="A32" s="284" t="s">
        <v>122</v>
      </c>
      <c r="B32" s="87" t="s">
        <v>884</v>
      </c>
      <c r="P32" s="27">
        <v>1</v>
      </c>
      <c r="T32" s="100"/>
      <c r="U32" s="425"/>
      <c r="V32" s="100"/>
      <c r="W32" s="100" t="s">
        <v>1663</v>
      </c>
    </row>
    <row r="33" spans="1:24" x14ac:dyDescent="0.2">
      <c r="A33" s="284" t="s">
        <v>22</v>
      </c>
      <c r="B33" s="87" t="s">
        <v>87</v>
      </c>
      <c r="P33" s="27">
        <v>3</v>
      </c>
      <c r="T33" s="100">
        <v>2</v>
      </c>
      <c r="U33" s="425"/>
      <c r="V33" s="100"/>
      <c r="W33" s="100" t="s">
        <v>1663</v>
      </c>
    </row>
    <row r="34" spans="1:24" x14ac:dyDescent="0.2">
      <c r="A34" s="284" t="s">
        <v>7</v>
      </c>
      <c r="B34" s="87" t="s">
        <v>1806</v>
      </c>
      <c r="P34" s="27">
        <v>2</v>
      </c>
      <c r="T34" s="100">
        <v>3</v>
      </c>
      <c r="U34" s="425"/>
      <c r="V34" s="100"/>
      <c r="W34" s="100" t="s">
        <v>1659</v>
      </c>
    </row>
    <row r="35" spans="1:24" x14ac:dyDescent="0.2">
      <c r="A35" s="284" t="s">
        <v>20</v>
      </c>
      <c r="B35" s="87" t="s">
        <v>319</v>
      </c>
      <c r="P35" s="27">
        <v>8</v>
      </c>
      <c r="T35" s="100">
        <v>6</v>
      </c>
      <c r="U35" s="425"/>
      <c r="V35" s="100"/>
      <c r="W35" s="100" t="s">
        <v>1659</v>
      </c>
    </row>
    <row r="36" spans="1:24" x14ac:dyDescent="0.2">
      <c r="A36" s="284" t="s">
        <v>11</v>
      </c>
      <c r="B36" s="87" t="s">
        <v>47</v>
      </c>
      <c r="P36" s="27">
        <v>1</v>
      </c>
      <c r="T36" s="100">
        <v>1</v>
      </c>
      <c r="U36" s="425"/>
      <c r="V36" s="100"/>
      <c r="W36" s="100"/>
    </row>
    <row r="37" spans="1:24" x14ac:dyDescent="0.2">
      <c r="A37" s="266" t="s">
        <v>9</v>
      </c>
      <c r="B37" s="87" t="s">
        <v>442</v>
      </c>
      <c r="T37" s="100">
        <v>1</v>
      </c>
      <c r="U37" s="425"/>
      <c r="V37" s="100"/>
      <c r="W37" s="100" t="s">
        <v>1659</v>
      </c>
    </row>
    <row r="38" spans="1:24" x14ac:dyDescent="0.2">
      <c r="A38" s="269" t="s">
        <v>8</v>
      </c>
      <c r="B38" s="270" t="s">
        <v>1713</v>
      </c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6"/>
      <c r="Q38" s="276"/>
      <c r="R38" s="275"/>
      <c r="S38" s="275"/>
      <c r="T38" s="381">
        <v>3</v>
      </c>
      <c r="U38" s="426"/>
      <c r="V38" s="100"/>
      <c r="W38" s="100" t="s">
        <v>1659</v>
      </c>
    </row>
    <row r="39" spans="1:24" s="93" customFormat="1" x14ac:dyDescent="0.2">
      <c r="A39" s="86" t="s">
        <v>1411</v>
      </c>
      <c r="B39" s="441"/>
      <c r="C39" s="89"/>
      <c r="D39" s="89"/>
      <c r="E39" s="89"/>
      <c r="F39" s="89"/>
      <c r="G39" s="89"/>
      <c r="H39" s="89"/>
      <c r="I39" s="89"/>
      <c r="J39" s="89"/>
      <c r="K39" s="89"/>
      <c r="L39" s="420"/>
      <c r="M39" s="420"/>
      <c r="N39" s="420"/>
      <c r="O39" s="89"/>
      <c r="P39" s="90">
        <f>COUNT(P30:P38)</f>
        <v>6</v>
      </c>
      <c r="Q39" s="90">
        <f>COUNT(Q30:Q38)</f>
        <v>1</v>
      </c>
      <c r="R39" s="89"/>
      <c r="S39" s="89"/>
      <c r="T39" s="90">
        <f>COUNT(T30:T38)</f>
        <v>6</v>
      </c>
      <c r="U39" s="90">
        <f>COUNT(U30:U38)</f>
        <v>0</v>
      </c>
      <c r="V39" s="91"/>
      <c r="W39" s="100"/>
      <c r="X39" s="91"/>
    </row>
    <row r="40" spans="1:24" s="101" customFormat="1" x14ac:dyDescent="0.2">
      <c r="A40" s="290"/>
      <c r="B40" s="436"/>
      <c r="C40" s="104"/>
      <c r="D40" s="104"/>
      <c r="E40" s="104"/>
      <c r="F40" s="104"/>
      <c r="G40" s="104"/>
      <c r="H40" s="104"/>
      <c r="I40" s="104"/>
      <c r="J40" s="104"/>
      <c r="K40" s="104"/>
      <c r="L40" s="99"/>
      <c r="M40" s="99"/>
      <c r="N40" s="99"/>
      <c r="O40" s="104"/>
      <c r="P40" s="27"/>
      <c r="Q40" s="27"/>
      <c r="R40" s="104"/>
      <c r="S40" s="104"/>
      <c r="T40" s="100"/>
      <c r="U40" s="100"/>
      <c r="V40" s="100"/>
      <c r="W40" s="100"/>
      <c r="X40" s="100"/>
    </row>
    <row r="41" spans="1:24" s="101" customFormat="1" x14ac:dyDescent="0.2">
      <c r="A41" s="86" t="s">
        <v>1658</v>
      </c>
      <c r="B41" s="436"/>
      <c r="C41" s="104"/>
      <c r="D41" s="104"/>
      <c r="E41" s="104"/>
      <c r="F41" s="104"/>
      <c r="G41" s="104"/>
      <c r="H41" s="104"/>
      <c r="I41" s="104"/>
      <c r="J41" s="104"/>
      <c r="K41" s="104"/>
      <c r="L41" s="99"/>
      <c r="M41" s="99"/>
      <c r="N41" s="99"/>
      <c r="O41" s="104"/>
      <c r="P41" s="27"/>
      <c r="Q41" s="27"/>
      <c r="R41" s="104"/>
      <c r="S41" s="104"/>
      <c r="T41" s="100"/>
      <c r="U41" s="100"/>
      <c r="V41" s="100"/>
      <c r="W41" s="93" t="s">
        <v>1660</v>
      </c>
      <c r="X41" s="100"/>
    </row>
    <row r="42" spans="1:24" x14ac:dyDescent="0.2">
      <c r="A42" s="430" t="s">
        <v>248</v>
      </c>
      <c r="B42" s="258" t="s">
        <v>478</v>
      </c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4"/>
      <c r="Q42" s="264">
        <v>1</v>
      </c>
      <c r="R42" s="263"/>
      <c r="S42" s="263"/>
      <c r="T42" s="280"/>
      <c r="U42" s="452"/>
      <c r="V42" s="100"/>
      <c r="W42" s="100"/>
    </row>
    <row r="43" spans="1:24" x14ac:dyDescent="0.2">
      <c r="A43" s="284" t="s">
        <v>29</v>
      </c>
      <c r="B43" s="87" t="s">
        <v>333</v>
      </c>
      <c r="P43" s="27">
        <v>6</v>
      </c>
      <c r="T43" s="100"/>
      <c r="U43" s="425"/>
      <c r="V43" s="100"/>
      <c r="W43" s="100" t="s">
        <v>1659</v>
      </c>
    </row>
    <row r="44" spans="1:24" x14ac:dyDescent="0.2">
      <c r="A44" s="284" t="s">
        <v>264</v>
      </c>
      <c r="B44" s="87" t="s">
        <v>631</v>
      </c>
      <c r="Q44" s="27">
        <v>2</v>
      </c>
      <c r="T44" s="100"/>
      <c r="U44" s="425"/>
      <c r="V44" s="100"/>
      <c r="W44" s="100" t="s">
        <v>1659</v>
      </c>
    </row>
    <row r="45" spans="1:24" x14ac:dyDescent="0.2">
      <c r="A45" s="284" t="s">
        <v>559</v>
      </c>
      <c r="B45" s="87" t="s">
        <v>649</v>
      </c>
      <c r="Q45" s="27">
        <v>1</v>
      </c>
      <c r="T45" s="100"/>
      <c r="U45" s="425"/>
      <c r="V45" s="100"/>
      <c r="W45" s="100" t="s">
        <v>1659</v>
      </c>
    </row>
    <row r="46" spans="1:24" x14ac:dyDescent="0.2">
      <c r="A46" s="284" t="s">
        <v>568</v>
      </c>
      <c r="B46" s="87" t="s">
        <v>622</v>
      </c>
      <c r="Q46" s="27">
        <v>1</v>
      </c>
      <c r="T46" s="100"/>
      <c r="U46" s="425"/>
      <c r="V46" s="100"/>
      <c r="W46" s="100" t="s">
        <v>1659</v>
      </c>
    </row>
    <row r="47" spans="1:24" x14ac:dyDescent="0.2">
      <c r="A47" s="284" t="s">
        <v>303</v>
      </c>
      <c r="B47" s="87" t="s">
        <v>1241</v>
      </c>
      <c r="Q47" s="27">
        <v>1</v>
      </c>
      <c r="T47" s="100"/>
      <c r="U47" s="425"/>
      <c r="V47" s="100"/>
      <c r="W47" s="100" t="s">
        <v>1659</v>
      </c>
    </row>
    <row r="48" spans="1:24" x14ac:dyDescent="0.2">
      <c r="A48" s="284" t="s">
        <v>252</v>
      </c>
      <c r="B48" s="87" t="s">
        <v>528</v>
      </c>
      <c r="Q48" s="27">
        <v>1</v>
      </c>
      <c r="T48" s="100"/>
      <c r="U48" s="425"/>
      <c r="V48" s="100"/>
      <c r="W48" s="100" t="s">
        <v>1659</v>
      </c>
    </row>
    <row r="49" spans="1:23" x14ac:dyDescent="0.2">
      <c r="A49" s="284" t="s">
        <v>297</v>
      </c>
      <c r="B49" s="87" t="s">
        <v>519</v>
      </c>
      <c r="Q49" s="27">
        <v>1</v>
      </c>
      <c r="T49" s="100"/>
      <c r="U49" s="425"/>
      <c r="V49" s="100"/>
      <c r="W49" s="100" t="s">
        <v>1659</v>
      </c>
    </row>
    <row r="50" spans="1:23" x14ac:dyDescent="0.2">
      <c r="A50" s="284" t="s">
        <v>283</v>
      </c>
      <c r="B50" s="87" t="s">
        <v>369</v>
      </c>
      <c r="Q50" s="27">
        <v>1</v>
      </c>
      <c r="T50" s="100"/>
      <c r="U50" s="425"/>
      <c r="V50" s="100"/>
      <c r="W50" s="100" t="s">
        <v>1659</v>
      </c>
    </row>
    <row r="51" spans="1:23" x14ac:dyDescent="0.2">
      <c r="A51" s="284" t="s">
        <v>396</v>
      </c>
      <c r="B51" s="87" t="s">
        <v>367</v>
      </c>
      <c r="Q51" s="27">
        <v>1</v>
      </c>
      <c r="T51" s="100"/>
      <c r="U51" s="425"/>
      <c r="V51" s="100"/>
      <c r="W51" s="100" t="s">
        <v>1659</v>
      </c>
    </row>
    <row r="52" spans="1:23" x14ac:dyDescent="0.2">
      <c r="A52" s="284" t="s">
        <v>219</v>
      </c>
      <c r="B52" s="87" t="s">
        <v>427</v>
      </c>
      <c r="Q52" s="27">
        <v>2</v>
      </c>
      <c r="T52" s="100"/>
      <c r="U52" s="425"/>
      <c r="V52" s="100"/>
      <c r="W52" s="100" t="s">
        <v>1659</v>
      </c>
    </row>
    <row r="53" spans="1:23" x14ac:dyDescent="0.2">
      <c r="A53" s="284" t="s">
        <v>467</v>
      </c>
      <c r="B53" s="87" t="s">
        <v>454</v>
      </c>
      <c r="Q53" s="27">
        <v>2</v>
      </c>
      <c r="T53" s="100"/>
      <c r="U53" s="425"/>
      <c r="V53" s="100"/>
      <c r="W53" s="100" t="s">
        <v>1662</v>
      </c>
    </row>
    <row r="54" spans="1:23" x14ac:dyDescent="0.2">
      <c r="A54" s="284" t="s">
        <v>601</v>
      </c>
      <c r="B54" s="87" t="s">
        <v>602</v>
      </c>
      <c r="Q54" s="27">
        <v>1</v>
      </c>
      <c r="T54" s="100"/>
      <c r="U54" s="425"/>
      <c r="V54" s="100"/>
      <c r="W54" s="100" t="s">
        <v>1659</v>
      </c>
    </row>
    <row r="55" spans="1:23" x14ac:dyDescent="0.2">
      <c r="A55" s="284" t="s">
        <v>24</v>
      </c>
      <c r="B55" s="87" t="s">
        <v>320</v>
      </c>
      <c r="P55" s="27">
        <v>3</v>
      </c>
      <c r="T55" s="100">
        <v>2</v>
      </c>
      <c r="U55" s="425"/>
      <c r="V55" s="100"/>
      <c r="W55" s="100" t="s">
        <v>1659</v>
      </c>
    </row>
    <row r="56" spans="1:23" x14ac:dyDescent="0.2">
      <c r="A56" s="284" t="s">
        <v>1153</v>
      </c>
      <c r="B56" s="87" t="s">
        <v>1206</v>
      </c>
      <c r="Q56" s="27">
        <v>1</v>
      </c>
      <c r="T56" s="100"/>
      <c r="U56" s="425">
        <v>1</v>
      </c>
      <c r="V56" s="100"/>
      <c r="W56" s="100" t="s">
        <v>1659</v>
      </c>
    </row>
    <row r="57" spans="1:23" x14ac:dyDescent="0.2">
      <c r="A57" s="284" t="s">
        <v>179</v>
      </c>
      <c r="B57" s="87" t="s">
        <v>348</v>
      </c>
      <c r="Q57" s="27">
        <v>2</v>
      </c>
      <c r="T57" s="100"/>
      <c r="U57" s="425">
        <v>1</v>
      </c>
      <c r="V57" s="100"/>
      <c r="W57" s="100" t="s">
        <v>1659</v>
      </c>
    </row>
    <row r="58" spans="1:23" x14ac:dyDescent="0.2">
      <c r="A58" s="284" t="s">
        <v>487</v>
      </c>
      <c r="B58" s="87" t="s">
        <v>529</v>
      </c>
      <c r="Q58" s="27">
        <v>2</v>
      </c>
      <c r="T58" s="100"/>
      <c r="U58" s="425">
        <v>1</v>
      </c>
      <c r="V58" s="100"/>
      <c r="W58" s="100" t="s">
        <v>1659</v>
      </c>
    </row>
    <row r="59" spans="1:23" x14ac:dyDescent="0.2">
      <c r="A59" s="284" t="s">
        <v>409</v>
      </c>
      <c r="B59" s="87" t="s">
        <v>423</v>
      </c>
      <c r="Q59" s="27">
        <v>1</v>
      </c>
      <c r="T59" s="100"/>
      <c r="U59" s="425">
        <v>1</v>
      </c>
      <c r="V59" s="100"/>
      <c r="W59" s="100" t="s">
        <v>1659</v>
      </c>
    </row>
    <row r="60" spans="1:23" x14ac:dyDescent="0.2">
      <c r="A60" s="284" t="s">
        <v>579</v>
      </c>
      <c r="B60" s="87" t="s">
        <v>675</v>
      </c>
      <c r="Q60" s="27">
        <v>1</v>
      </c>
      <c r="T60" s="100"/>
      <c r="U60" s="425">
        <v>1</v>
      </c>
      <c r="V60" s="100"/>
      <c r="W60" s="100" t="s">
        <v>1659</v>
      </c>
    </row>
    <row r="61" spans="1:23" x14ac:dyDescent="0.2">
      <c r="A61" s="284" t="s">
        <v>220</v>
      </c>
      <c r="B61" s="87" t="s">
        <v>428</v>
      </c>
      <c r="Q61" s="27">
        <v>1</v>
      </c>
      <c r="T61" s="100"/>
      <c r="U61" s="425">
        <v>1</v>
      </c>
      <c r="V61" s="100"/>
      <c r="W61" s="100" t="s">
        <v>1659</v>
      </c>
    </row>
    <row r="62" spans="1:23" x14ac:dyDescent="0.2">
      <c r="A62" s="284" t="s">
        <v>206</v>
      </c>
      <c r="B62" s="87" t="s">
        <v>502</v>
      </c>
      <c r="Q62" s="27">
        <v>1</v>
      </c>
      <c r="T62" s="100"/>
      <c r="U62" s="425">
        <v>1</v>
      </c>
      <c r="V62" s="100"/>
      <c r="W62" s="100" t="s">
        <v>1659</v>
      </c>
    </row>
    <row r="63" spans="1:23" x14ac:dyDescent="0.2">
      <c r="A63" s="284" t="s">
        <v>262</v>
      </c>
      <c r="B63" s="87" t="s">
        <v>389</v>
      </c>
      <c r="Q63" s="27">
        <v>1</v>
      </c>
      <c r="T63" s="100"/>
      <c r="U63" s="425">
        <v>1</v>
      </c>
      <c r="V63" s="100"/>
      <c r="W63" s="100"/>
    </row>
    <row r="64" spans="1:23" x14ac:dyDescent="0.2">
      <c r="A64" s="284" t="s">
        <v>173</v>
      </c>
      <c r="B64" s="87" t="s">
        <v>343</v>
      </c>
      <c r="Q64" s="27">
        <v>2</v>
      </c>
      <c r="T64" s="100"/>
      <c r="U64" s="425">
        <v>2</v>
      </c>
      <c r="V64" s="100"/>
      <c r="W64" s="100" t="s">
        <v>1659</v>
      </c>
    </row>
    <row r="65" spans="1:23" x14ac:dyDescent="0.2">
      <c r="A65" s="284" t="s">
        <v>269</v>
      </c>
      <c r="B65" s="87" t="s">
        <v>452</v>
      </c>
      <c r="Q65" s="27">
        <v>2</v>
      </c>
      <c r="T65" s="100"/>
      <c r="U65" s="425">
        <v>2</v>
      </c>
      <c r="V65" s="100"/>
      <c r="W65" s="100" t="s">
        <v>1659</v>
      </c>
    </row>
    <row r="66" spans="1:23" x14ac:dyDescent="0.2">
      <c r="A66" s="284" t="s">
        <v>304</v>
      </c>
      <c r="B66" s="87" t="s">
        <v>345</v>
      </c>
      <c r="Q66" s="27">
        <v>1</v>
      </c>
      <c r="T66" s="100"/>
      <c r="U66" s="425">
        <v>2</v>
      </c>
      <c r="V66" s="100"/>
      <c r="W66" s="100" t="s">
        <v>1659</v>
      </c>
    </row>
    <row r="67" spans="1:23" x14ac:dyDescent="0.2">
      <c r="A67" s="284" t="s">
        <v>159</v>
      </c>
      <c r="B67" s="87" t="s">
        <v>913</v>
      </c>
      <c r="Q67" s="27">
        <v>2</v>
      </c>
      <c r="T67" s="100"/>
      <c r="U67" s="425">
        <v>2</v>
      </c>
      <c r="V67" s="100"/>
      <c r="W67" s="100" t="s">
        <v>1664</v>
      </c>
    </row>
    <row r="68" spans="1:23" x14ac:dyDescent="0.2">
      <c r="A68" s="401" t="s">
        <v>1145</v>
      </c>
      <c r="B68" s="87" t="s">
        <v>422</v>
      </c>
      <c r="Q68" s="27">
        <v>2</v>
      </c>
      <c r="T68" s="100"/>
      <c r="U68" s="425">
        <v>3</v>
      </c>
      <c r="V68" s="100"/>
      <c r="W68" s="100" t="s">
        <v>1659</v>
      </c>
    </row>
    <row r="69" spans="1:23" x14ac:dyDescent="0.2">
      <c r="A69" s="284" t="s">
        <v>190</v>
      </c>
      <c r="B69" s="87" t="s">
        <v>371</v>
      </c>
      <c r="Q69" s="27">
        <v>1</v>
      </c>
      <c r="T69" s="100"/>
      <c r="U69" s="425">
        <v>3</v>
      </c>
      <c r="V69" s="100"/>
      <c r="W69" s="100" t="s">
        <v>1659</v>
      </c>
    </row>
    <row r="70" spans="1:23" x14ac:dyDescent="0.2">
      <c r="A70" s="284" t="s">
        <v>474</v>
      </c>
      <c r="B70" s="87" t="s">
        <v>537</v>
      </c>
      <c r="Q70" s="27">
        <v>2</v>
      </c>
      <c r="T70" s="100"/>
      <c r="U70" s="425">
        <v>3</v>
      </c>
      <c r="V70" s="100"/>
      <c r="W70" s="100"/>
    </row>
    <row r="71" spans="1:23" x14ac:dyDescent="0.2">
      <c r="A71" s="284" t="s">
        <v>293</v>
      </c>
      <c r="B71" s="87" t="s">
        <v>356</v>
      </c>
      <c r="Q71" s="27">
        <v>1</v>
      </c>
      <c r="T71" s="100"/>
      <c r="U71" s="425">
        <v>4</v>
      </c>
      <c r="V71" s="100"/>
      <c r="W71" s="100" t="s">
        <v>1659</v>
      </c>
    </row>
    <row r="72" spans="1:23" x14ac:dyDescent="0.2">
      <c r="A72" s="284" t="s">
        <v>270</v>
      </c>
      <c r="B72" s="87" t="s">
        <v>355</v>
      </c>
      <c r="Q72" s="27">
        <v>1</v>
      </c>
      <c r="T72" s="100"/>
      <c r="U72" s="425">
        <v>4</v>
      </c>
      <c r="V72" s="100"/>
      <c r="W72" s="100" t="s">
        <v>1659</v>
      </c>
    </row>
    <row r="73" spans="1:23" x14ac:dyDescent="0.2">
      <c r="A73" s="284" t="s">
        <v>244</v>
      </c>
      <c r="B73" s="87" t="s">
        <v>354</v>
      </c>
      <c r="Q73" s="27">
        <v>1</v>
      </c>
      <c r="T73" s="100"/>
      <c r="U73" s="425">
        <v>4</v>
      </c>
      <c r="V73" s="100"/>
      <c r="W73" s="100" t="s">
        <v>1659</v>
      </c>
    </row>
    <row r="74" spans="1:23" x14ac:dyDescent="0.2">
      <c r="A74" s="284" t="s">
        <v>216</v>
      </c>
      <c r="B74" s="87" t="s">
        <v>351</v>
      </c>
      <c r="Q74" s="27">
        <v>2</v>
      </c>
      <c r="T74" s="100"/>
      <c r="U74" s="425">
        <v>4</v>
      </c>
      <c r="V74" s="100"/>
      <c r="W74" s="100" t="s">
        <v>1659</v>
      </c>
    </row>
    <row r="75" spans="1:23" x14ac:dyDescent="0.2">
      <c r="A75" s="284" t="s">
        <v>187</v>
      </c>
      <c r="B75" s="87" t="s">
        <v>375</v>
      </c>
      <c r="Q75" s="27">
        <v>2</v>
      </c>
      <c r="T75" s="100"/>
      <c r="U75" s="425">
        <v>4</v>
      </c>
      <c r="V75" s="100"/>
      <c r="W75" s="100" t="s">
        <v>1659</v>
      </c>
    </row>
    <row r="76" spans="1:23" x14ac:dyDescent="0.2">
      <c r="A76" s="284" t="s">
        <v>218</v>
      </c>
      <c r="B76" s="87" t="s">
        <v>445</v>
      </c>
      <c r="Q76" s="27">
        <v>1</v>
      </c>
      <c r="T76" s="100"/>
      <c r="U76" s="425">
        <v>4</v>
      </c>
      <c r="V76" s="100"/>
      <c r="W76" s="100"/>
    </row>
    <row r="77" spans="1:23" x14ac:dyDescent="0.2">
      <c r="A77" s="284" t="s">
        <v>166</v>
      </c>
      <c r="B77" s="87" t="s">
        <v>433</v>
      </c>
      <c r="Q77" s="27">
        <v>1</v>
      </c>
      <c r="T77" s="100"/>
      <c r="U77" s="425">
        <v>4</v>
      </c>
      <c r="V77" s="100"/>
      <c r="W77" s="100" t="s">
        <v>1659</v>
      </c>
    </row>
    <row r="78" spans="1:23" x14ac:dyDescent="0.2">
      <c r="A78" s="284" t="s">
        <v>186</v>
      </c>
      <c r="B78" s="87" t="s">
        <v>376</v>
      </c>
      <c r="Q78" s="27">
        <v>2</v>
      </c>
      <c r="T78" s="100"/>
      <c r="U78" s="425">
        <v>5</v>
      </c>
      <c r="V78" s="100"/>
      <c r="W78" s="100" t="s">
        <v>1659</v>
      </c>
    </row>
    <row r="79" spans="1:23" x14ac:dyDescent="0.2">
      <c r="A79" s="284" t="s">
        <v>109</v>
      </c>
      <c r="B79" s="87" t="s">
        <v>362</v>
      </c>
      <c r="Q79" s="27">
        <v>6</v>
      </c>
      <c r="T79" s="100">
        <v>4</v>
      </c>
      <c r="U79" s="425">
        <v>5</v>
      </c>
      <c r="V79" s="100"/>
      <c r="W79" s="100" t="s">
        <v>1659</v>
      </c>
    </row>
    <row r="80" spans="1:23" x14ac:dyDescent="0.2">
      <c r="A80" s="284" t="s">
        <v>477</v>
      </c>
      <c r="B80" s="87" t="s">
        <v>533</v>
      </c>
      <c r="Q80" s="27">
        <v>2</v>
      </c>
      <c r="T80" s="100"/>
      <c r="U80" s="425">
        <v>6</v>
      </c>
      <c r="V80" s="100"/>
      <c r="W80" s="100" t="s">
        <v>1659</v>
      </c>
    </row>
    <row r="81" spans="1:23" x14ac:dyDescent="0.2">
      <c r="A81" s="284" t="s">
        <v>296</v>
      </c>
      <c r="B81" s="87" t="s">
        <v>547</v>
      </c>
      <c r="Q81" s="27">
        <v>4</v>
      </c>
      <c r="T81" s="100"/>
      <c r="U81" s="425">
        <v>6</v>
      </c>
      <c r="V81" s="100"/>
      <c r="W81" s="100" t="s">
        <v>1659</v>
      </c>
    </row>
    <row r="82" spans="1:23" x14ac:dyDescent="0.2">
      <c r="A82" s="284" t="s">
        <v>486</v>
      </c>
      <c r="B82" s="87" t="s">
        <v>525</v>
      </c>
      <c r="Q82" s="27">
        <v>2</v>
      </c>
      <c r="T82" s="100"/>
      <c r="U82" s="425">
        <v>7</v>
      </c>
      <c r="V82" s="100"/>
      <c r="W82" s="100" t="s">
        <v>1659</v>
      </c>
    </row>
    <row r="83" spans="1:23" x14ac:dyDescent="0.2">
      <c r="A83" s="284" t="s">
        <v>234</v>
      </c>
      <c r="B83" s="87" t="s">
        <v>448</v>
      </c>
      <c r="Q83" s="27">
        <v>4</v>
      </c>
      <c r="T83" s="100"/>
      <c r="U83" s="425">
        <v>7</v>
      </c>
      <c r="V83" s="100"/>
      <c r="W83" s="100" t="s">
        <v>1659</v>
      </c>
    </row>
    <row r="84" spans="1:23" x14ac:dyDescent="0.2">
      <c r="A84" s="284" t="s">
        <v>169</v>
      </c>
      <c r="B84" s="87" t="s">
        <v>390</v>
      </c>
      <c r="Q84" s="27">
        <v>3</v>
      </c>
      <c r="T84" s="100"/>
      <c r="U84" s="425">
        <v>7</v>
      </c>
      <c r="V84" s="100"/>
      <c r="W84" s="100" t="s">
        <v>1659</v>
      </c>
    </row>
    <row r="85" spans="1:23" x14ac:dyDescent="0.2">
      <c r="A85" s="284" t="s">
        <v>195</v>
      </c>
      <c r="B85" s="87" t="s">
        <v>361</v>
      </c>
      <c r="Q85" s="27">
        <v>5</v>
      </c>
      <c r="T85" s="100"/>
      <c r="U85" s="425">
        <v>8</v>
      </c>
      <c r="V85" s="100"/>
      <c r="W85" s="100" t="s">
        <v>1659</v>
      </c>
    </row>
    <row r="86" spans="1:23" x14ac:dyDescent="0.2">
      <c r="A86" s="266" t="s">
        <v>155</v>
      </c>
      <c r="B86" s="87" t="s">
        <v>444</v>
      </c>
      <c r="T86" s="100"/>
      <c r="U86" s="425">
        <v>3</v>
      </c>
      <c r="V86" s="100"/>
      <c r="W86" s="100" t="s">
        <v>1659</v>
      </c>
    </row>
    <row r="87" spans="1:23" x14ac:dyDescent="0.2">
      <c r="A87" s="266" t="s">
        <v>247</v>
      </c>
      <c r="B87" s="87" t="s">
        <v>534</v>
      </c>
      <c r="T87" s="100"/>
      <c r="U87" s="425">
        <v>2</v>
      </c>
      <c r="V87" s="100"/>
      <c r="W87" s="100" t="s">
        <v>1661</v>
      </c>
    </row>
    <row r="88" spans="1:23" x14ac:dyDescent="0.2">
      <c r="A88" s="266" t="s">
        <v>249</v>
      </c>
      <c r="B88" s="87" t="s">
        <v>630</v>
      </c>
      <c r="T88" s="100"/>
      <c r="U88" s="425">
        <v>1</v>
      </c>
      <c r="V88" s="100"/>
      <c r="W88" s="100" t="s">
        <v>1659</v>
      </c>
    </row>
    <row r="89" spans="1:23" x14ac:dyDescent="0.2">
      <c r="A89" s="266" t="s">
        <v>479</v>
      </c>
      <c r="B89" s="87" t="s">
        <v>480</v>
      </c>
      <c r="T89" s="100"/>
      <c r="U89" s="425">
        <v>6</v>
      </c>
      <c r="V89" s="100"/>
      <c r="W89" s="100" t="s">
        <v>1659</v>
      </c>
    </row>
    <row r="90" spans="1:23" x14ac:dyDescent="0.2">
      <c r="A90" s="266" t="s">
        <v>482</v>
      </c>
      <c r="B90" s="87" t="s">
        <v>1424</v>
      </c>
      <c r="T90" s="100"/>
      <c r="U90" s="425">
        <v>1</v>
      </c>
      <c r="V90" s="100"/>
      <c r="W90" s="100" t="s">
        <v>1659</v>
      </c>
    </row>
    <row r="91" spans="1:23" x14ac:dyDescent="0.2">
      <c r="A91" s="266" t="s">
        <v>825</v>
      </c>
      <c r="B91" s="87" t="s">
        <v>907</v>
      </c>
      <c r="T91" s="100"/>
      <c r="U91" s="425">
        <v>4</v>
      </c>
      <c r="V91" s="100"/>
      <c r="W91" s="100" t="s">
        <v>1659</v>
      </c>
    </row>
    <row r="92" spans="1:23" x14ac:dyDescent="0.2">
      <c r="A92" s="266" t="s">
        <v>555</v>
      </c>
      <c r="B92" s="87" t="s">
        <v>629</v>
      </c>
      <c r="T92" s="100"/>
      <c r="U92" s="425">
        <v>1</v>
      </c>
      <c r="V92" s="100"/>
      <c r="W92" s="100" t="s">
        <v>1659</v>
      </c>
    </row>
    <row r="93" spans="1:23" x14ac:dyDescent="0.2">
      <c r="A93" s="266" t="s">
        <v>1034</v>
      </c>
      <c r="B93" s="87" t="s">
        <v>417</v>
      </c>
      <c r="T93" s="100"/>
      <c r="U93" s="425">
        <v>1</v>
      </c>
      <c r="V93" s="100"/>
      <c r="W93" s="100" t="s">
        <v>1659</v>
      </c>
    </row>
    <row r="94" spans="1:23" x14ac:dyDescent="0.2">
      <c r="A94" s="266" t="s">
        <v>406</v>
      </c>
      <c r="B94" s="87" t="s">
        <v>418</v>
      </c>
      <c r="T94" s="100"/>
      <c r="U94" s="425">
        <v>1</v>
      </c>
      <c r="V94" s="100"/>
      <c r="W94" s="100" t="s">
        <v>1659</v>
      </c>
    </row>
    <row r="95" spans="1:23" x14ac:dyDescent="0.2">
      <c r="A95" s="266" t="s">
        <v>407</v>
      </c>
      <c r="B95" s="87" t="s">
        <v>419</v>
      </c>
      <c r="T95" s="100"/>
      <c r="U95" s="425">
        <v>3</v>
      </c>
      <c r="V95" s="100"/>
      <c r="W95" s="100" t="s">
        <v>1659</v>
      </c>
    </row>
    <row r="96" spans="1:23" x14ac:dyDescent="0.2">
      <c r="A96" s="266" t="s">
        <v>483</v>
      </c>
      <c r="B96" s="87" t="s">
        <v>521</v>
      </c>
      <c r="T96" s="100"/>
      <c r="U96" s="425">
        <v>1</v>
      </c>
      <c r="V96" s="100"/>
      <c r="W96" s="100" t="s">
        <v>1659</v>
      </c>
    </row>
    <row r="97" spans="1:23" x14ac:dyDescent="0.2">
      <c r="A97" s="266" t="s">
        <v>828</v>
      </c>
      <c r="B97" s="87" t="s">
        <v>906</v>
      </c>
      <c r="T97" s="100"/>
      <c r="U97" s="425">
        <v>2</v>
      </c>
      <c r="V97" s="100"/>
      <c r="W97" s="100" t="s">
        <v>1659</v>
      </c>
    </row>
    <row r="98" spans="1:23" x14ac:dyDescent="0.2">
      <c r="A98" s="266" t="s">
        <v>790</v>
      </c>
      <c r="B98" s="87" t="s">
        <v>1423</v>
      </c>
      <c r="T98" s="100"/>
      <c r="U98" s="425">
        <v>2</v>
      </c>
      <c r="V98" s="100"/>
      <c r="W98" s="100" t="s">
        <v>1659</v>
      </c>
    </row>
    <row r="99" spans="1:23" x14ac:dyDescent="0.2">
      <c r="A99" s="266" t="s">
        <v>829</v>
      </c>
      <c r="B99" s="87" t="s">
        <v>916</v>
      </c>
      <c r="T99" s="100"/>
      <c r="U99" s="425">
        <v>4</v>
      </c>
      <c r="V99" s="100"/>
      <c r="W99" s="100" t="s">
        <v>1659</v>
      </c>
    </row>
    <row r="100" spans="1:23" x14ac:dyDescent="0.2">
      <c r="A100" s="266" t="s">
        <v>177</v>
      </c>
      <c r="B100" s="87" t="s">
        <v>1398</v>
      </c>
      <c r="T100" s="100"/>
      <c r="U100" s="425">
        <v>1</v>
      </c>
      <c r="V100" s="100"/>
      <c r="W100" s="100" t="s">
        <v>1659</v>
      </c>
    </row>
    <row r="101" spans="1:23" x14ac:dyDescent="0.2">
      <c r="A101" s="266" t="s">
        <v>1340</v>
      </c>
      <c r="B101" s="87" t="s">
        <v>1354</v>
      </c>
      <c r="T101" s="100"/>
      <c r="U101" s="425">
        <v>1</v>
      </c>
      <c r="V101" s="100"/>
      <c r="W101" s="100" t="s">
        <v>1659</v>
      </c>
    </row>
    <row r="102" spans="1:23" x14ac:dyDescent="0.2">
      <c r="A102" s="266" t="s">
        <v>565</v>
      </c>
      <c r="B102" s="87" t="s">
        <v>624</v>
      </c>
      <c r="T102" s="100"/>
      <c r="U102" s="425">
        <v>1</v>
      </c>
      <c r="V102" s="100"/>
      <c r="W102" s="100" t="s">
        <v>1659</v>
      </c>
    </row>
    <row r="103" spans="1:23" x14ac:dyDescent="0.2">
      <c r="A103" s="266" t="s">
        <v>791</v>
      </c>
      <c r="B103" s="87" t="s">
        <v>803</v>
      </c>
      <c r="T103" s="100"/>
      <c r="U103" s="425">
        <v>1</v>
      </c>
      <c r="V103" s="100"/>
      <c r="W103" s="100" t="s">
        <v>1659</v>
      </c>
    </row>
    <row r="104" spans="1:23" x14ac:dyDescent="0.2">
      <c r="A104" s="266" t="s">
        <v>485</v>
      </c>
      <c r="B104" s="87" t="s">
        <v>524</v>
      </c>
      <c r="T104" s="100"/>
      <c r="U104" s="425">
        <v>3</v>
      </c>
      <c r="V104" s="100"/>
      <c r="W104" s="100" t="s">
        <v>1659</v>
      </c>
    </row>
    <row r="105" spans="1:23" x14ac:dyDescent="0.2">
      <c r="A105" s="266" t="s">
        <v>156</v>
      </c>
      <c r="B105" s="87" t="s">
        <v>420</v>
      </c>
      <c r="T105" s="100"/>
      <c r="U105" s="425">
        <v>2</v>
      </c>
      <c r="V105" s="100"/>
      <c r="W105" s="100" t="s">
        <v>1659</v>
      </c>
    </row>
    <row r="106" spans="1:23" x14ac:dyDescent="0.2">
      <c r="A106" s="266" t="s">
        <v>832</v>
      </c>
      <c r="B106" s="87" t="s">
        <v>903</v>
      </c>
      <c r="T106" s="100"/>
      <c r="U106" s="425">
        <v>1</v>
      </c>
      <c r="V106" s="100"/>
      <c r="W106" s="100" t="s">
        <v>1662</v>
      </c>
    </row>
    <row r="107" spans="1:23" x14ac:dyDescent="0.2">
      <c r="A107" s="266" t="s">
        <v>1211</v>
      </c>
      <c r="B107" s="87" t="s">
        <v>802</v>
      </c>
      <c r="T107" s="100"/>
      <c r="U107" s="425">
        <v>1</v>
      </c>
      <c r="V107" s="100"/>
      <c r="W107" s="100" t="s">
        <v>1659</v>
      </c>
    </row>
    <row r="108" spans="1:23" x14ac:dyDescent="0.2">
      <c r="A108" s="266" t="s">
        <v>833</v>
      </c>
      <c r="B108" s="87" t="s">
        <v>904</v>
      </c>
      <c r="T108" s="100"/>
      <c r="U108" s="425">
        <v>2</v>
      </c>
      <c r="V108" s="100"/>
      <c r="W108" s="100" t="s">
        <v>1659</v>
      </c>
    </row>
    <row r="109" spans="1:23" x14ac:dyDescent="0.2">
      <c r="A109" s="266" t="s">
        <v>182</v>
      </c>
      <c r="B109" s="87" t="s">
        <v>526</v>
      </c>
      <c r="T109" s="100"/>
      <c r="U109" s="425">
        <v>2</v>
      </c>
      <c r="V109" s="100"/>
      <c r="W109" s="100" t="s">
        <v>1659</v>
      </c>
    </row>
    <row r="110" spans="1:23" x14ac:dyDescent="0.2">
      <c r="A110" s="266" t="s">
        <v>743</v>
      </c>
      <c r="B110" s="87" t="s">
        <v>763</v>
      </c>
      <c r="T110" s="100"/>
      <c r="U110" s="425">
        <v>1</v>
      </c>
      <c r="V110" s="100"/>
      <c r="W110" s="100" t="s">
        <v>1659</v>
      </c>
    </row>
    <row r="111" spans="1:23" x14ac:dyDescent="0.2">
      <c r="A111" s="266" t="s">
        <v>1453</v>
      </c>
      <c r="B111" s="87" t="s">
        <v>1436</v>
      </c>
      <c r="T111" s="100"/>
      <c r="U111" s="425">
        <v>1</v>
      </c>
      <c r="V111" s="100"/>
      <c r="W111" s="100" t="s">
        <v>1659</v>
      </c>
    </row>
    <row r="112" spans="1:23" x14ac:dyDescent="0.2">
      <c r="A112" s="266" t="s">
        <v>834</v>
      </c>
      <c r="B112" s="87" t="s">
        <v>1433</v>
      </c>
      <c r="T112" s="100"/>
      <c r="U112" s="425">
        <v>1</v>
      </c>
      <c r="V112" s="100"/>
      <c r="W112" s="100" t="s">
        <v>1659</v>
      </c>
    </row>
    <row r="113" spans="1:23" x14ac:dyDescent="0.2">
      <c r="A113" s="266" t="s">
        <v>1196</v>
      </c>
      <c r="B113" s="87" t="s">
        <v>1601</v>
      </c>
      <c r="T113" s="100"/>
      <c r="U113" s="425">
        <v>1</v>
      </c>
      <c r="V113" s="100"/>
      <c r="W113" s="100" t="s">
        <v>1666</v>
      </c>
    </row>
    <row r="114" spans="1:23" x14ac:dyDescent="0.2">
      <c r="A114" s="266" t="s">
        <v>1225</v>
      </c>
      <c r="B114" s="87" t="s">
        <v>1230</v>
      </c>
      <c r="T114" s="100"/>
      <c r="U114" s="425">
        <v>1</v>
      </c>
      <c r="V114" s="100"/>
      <c r="W114" s="100" t="s">
        <v>1659</v>
      </c>
    </row>
    <row r="115" spans="1:23" x14ac:dyDescent="0.2">
      <c r="A115" s="266" t="s">
        <v>489</v>
      </c>
      <c r="B115" s="87" t="s">
        <v>531</v>
      </c>
      <c r="T115" s="100"/>
      <c r="U115" s="425">
        <v>1</v>
      </c>
      <c r="V115" s="100"/>
      <c r="W115" s="100" t="s">
        <v>1659</v>
      </c>
    </row>
    <row r="116" spans="1:23" x14ac:dyDescent="0.2">
      <c r="A116" s="266" t="s">
        <v>490</v>
      </c>
      <c r="B116" s="87" t="s">
        <v>532</v>
      </c>
      <c r="T116" s="100"/>
      <c r="U116" s="425">
        <v>1</v>
      </c>
      <c r="V116" s="100"/>
      <c r="W116" s="100" t="s">
        <v>1659</v>
      </c>
    </row>
    <row r="117" spans="1:23" x14ac:dyDescent="0.2">
      <c r="A117" s="266" t="s">
        <v>1182</v>
      </c>
      <c r="B117" s="87" t="s">
        <v>1400</v>
      </c>
      <c r="T117" s="100"/>
      <c r="U117" s="425">
        <v>1</v>
      </c>
      <c r="V117" s="100"/>
      <c r="W117" s="100" t="s">
        <v>1659</v>
      </c>
    </row>
    <row r="118" spans="1:23" x14ac:dyDescent="0.2">
      <c r="A118" s="266" t="s">
        <v>1039</v>
      </c>
      <c r="B118" s="87" t="s">
        <v>1045</v>
      </c>
      <c r="T118" s="100"/>
      <c r="U118" s="425">
        <v>1</v>
      </c>
      <c r="V118" s="100"/>
      <c r="W118" s="100" t="s">
        <v>1659</v>
      </c>
    </row>
    <row r="119" spans="1:23" x14ac:dyDescent="0.2">
      <c r="A119" s="266" t="s">
        <v>795</v>
      </c>
      <c r="B119" s="87" t="s">
        <v>800</v>
      </c>
      <c r="T119" s="100"/>
      <c r="U119" s="425">
        <v>1</v>
      </c>
      <c r="V119" s="100"/>
      <c r="W119" s="100" t="s">
        <v>1659</v>
      </c>
    </row>
    <row r="120" spans="1:23" x14ac:dyDescent="0.2">
      <c r="A120" s="266" t="s">
        <v>291</v>
      </c>
      <c r="B120" s="87" t="s">
        <v>426</v>
      </c>
      <c r="T120" s="100"/>
      <c r="U120" s="425">
        <v>2</v>
      </c>
      <c r="V120" s="100"/>
      <c r="W120" s="100" t="s">
        <v>1659</v>
      </c>
    </row>
    <row r="121" spans="1:23" x14ac:dyDescent="0.2">
      <c r="A121" s="266" t="s">
        <v>1064</v>
      </c>
      <c r="B121" s="87" t="s">
        <v>773</v>
      </c>
      <c r="T121" s="100"/>
      <c r="U121" s="425">
        <v>1</v>
      </c>
      <c r="V121" s="100"/>
      <c r="W121" s="100" t="s">
        <v>1661</v>
      </c>
    </row>
    <row r="122" spans="1:23" x14ac:dyDescent="0.2">
      <c r="A122" s="266" t="s">
        <v>157</v>
      </c>
      <c r="B122" s="87" t="s">
        <v>518</v>
      </c>
      <c r="T122" s="100"/>
      <c r="U122" s="425">
        <v>3</v>
      </c>
      <c r="V122" s="100"/>
      <c r="W122" s="100" t="s">
        <v>1659</v>
      </c>
    </row>
    <row r="123" spans="1:23" x14ac:dyDescent="0.2">
      <c r="A123" s="266" t="s">
        <v>573</v>
      </c>
      <c r="B123" s="87" t="s">
        <v>620</v>
      </c>
      <c r="T123" s="100"/>
      <c r="U123" s="425">
        <v>1</v>
      </c>
      <c r="V123" s="100"/>
      <c r="W123" s="100" t="s">
        <v>1659</v>
      </c>
    </row>
    <row r="124" spans="1:23" x14ac:dyDescent="0.2">
      <c r="A124" s="266" t="s">
        <v>820</v>
      </c>
      <c r="B124" s="87" t="s">
        <v>912</v>
      </c>
      <c r="T124" s="100"/>
      <c r="U124" s="425">
        <v>2</v>
      </c>
      <c r="V124" s="100"/>
      <c r="W124" s="100" t="s">
        <v>1659</v>
      </c>
    </row>
    <row r="125" spans="1:23" x14ac:dyDescent="0.2">
      <c r="A125" s="266" t="s">
        <v>577</v>
      </c>
      <c r="B125" s="87" t="s">
        <v>720</v>
      </c>
      <c r="T125" s="100"/>
      <c r="U125" s="425">
        <v>1</v>
      </c>
      <c r="V125" s="100"/>
      <c r="W125" s="100" t="s">
        <v>1659</v>
      </c>
    </row>
    <row r="126" spans="1:23" x14ac:dyDescent="0.2">
      <c r="A126" s="266" t="s">
        <v>158</v>
      </c>
      <c r="B126" s="87" t="s">
        <v>370</v>
      </c>
      <c r="T126" s="100"/>
      <c r="U126" s="425">
        <v>1</v>
      </c>
      <c r="V126" s="100"/>
      <c r="W126" s="100" t="s">
        <v>1659</v>
      </c>
    </row>
    <row r="127" spans="1:23" x14ac:dyDescent="0.2">
      <c r="A127" s="266" t="s">
        <v>689</v>
      </c>
      <c r="B127" s="87" t="s">
        <v>702</v>
      </c>
      <c r="T127" s="100"/>
      <c r="U127" s="425">
        <v>1</v>
      </c>
      <c r="V127" s="100"/>
      <c r="W127" s="100" t="s">
        <v>1659</v>
      </c>
    </row>
    <row r="128" spans="1:23" x14ac:dyDescent="0.2">
      <c r="A128" s="266" t="s">
        <v>161</v>
      </c>
      <c r="B128" s="87" t="s">
        <v>365</v>
      </c>
      <c r="T128" s="100"/>
      <c r="U128" s="425">
        <v>1</v>
      </c>
      <c r="V128" s="100"/>
      <c r="W128" s="100" t="s">
        <v>1659</v>
      </c>
    </row>
    <row r="129" spans="1:23" x14ac:dyDescent="0.2">
      <c r="A129" s="266" t="s">
        <v>257</v>
      </c>
      <c r="B129" s="87" t="s">
        <v>661</v>
      </c>
      <c r="T129" s="100"/>
      <c r="U129" s="425">
        <v>2</v>
      </c>
      <c r="V129" s="100"/>
      <c r="W129" s="100" t="s">
        <v>1659</v>
      </c>
    </row>
    <row r="130" spans="1:23" x14ac:dyDescent="0.2">
      <c r="A130" s="266" t="s">
        <v>194</v>
      </c>
      <c r="B130" s="87" t="s">
        <v>703</v>
      </c>
      <c r="T130" s="100"/>
      <c r="U130" s="425">
        <v>1</v>
      </c>
      <c r="V130" s="100"/>
      <c r="W130" s="100" t="s">
        <v>1659</v>
      </c>
    </row>
    <row r="131" spans="1:23" x14ac:dyDescent="0.2">
      <c r="A131" s="266" t="s">
        <v>258</v>
      </c>
      <c r="B131" s="87" t="s">
        <v>461</v>
      </c>
      <c r="T131" s="100"/>
      <c r="U131" s="425">
        <v>2</v>
      </c>
      <c r="V131" s="100"/>
      <c r="W131" s="100" t="s">
        <v>1659</v>
      </c>
    </row>
    <row r="132" spans="1:23" x14ac:dyDescent="0.2">
      <c r="A132" s="266" t="s">
        <v>196</v>
      </c>
      <c r="B132" s="87" t="s">
        <v>360</v>
      </c>
      <c r="T132" s="100"/>
      <c r="U132" s="425">
        <v>3</v>
      </c>
      <c r="V132" s="100"/>
      <c r="W132" s="100" t="s">
        <v>1659</v>
      </c>
    </row>
    <row r="133" spans="1:23" x14ac:dyDescent="0.2">
      <c r="A133" s="266" t="s">
        <v>1040</v>
      </c>
      <c r="B133" s="87" t="s">
        <v>1047</v>
      </c>
      <c r="T133" s="100"/>
      <c r="U133" s="425">
        <v>2</v>
      </c>
      <c r="V133" s="100"/>
      <c r="W133" s="100" t="s">
        <v>1659</v>
      </c>
    </row>
    <row r="134" spans="1:23" x14ac:dyDescent="0.2">
      <c r="A134" s="266" t="s">
        <v>164</v>
      </c>
      <c r="B134" s="87" t="s">
        <v>457</v>
      </c>
      <c r="T134" s="100"/>
      <c r="U134" s="425">
        <v>1</v>
      </c>
      <c r="V134" s="100"/>
      <c r="W134" s="100" t="s">
        <v>1659</v>
      </c>
    </row>
    <row r="135" spans="1:23" x14ac:dyDescent="0.2">
      <c r="A135" s="266" t="s">
        <v>198</v>
      </c>
      <c r="B135" s="87" t="s">
        <v>508</v>
      </c>
      <c r="T135" s="100"/>
      <c r="U135" s="425">
        <v>4</v>
      </c>
      <c r="V135" s="100"/>
      <c r="W135" s="100" t="s">
        <v>1659</v>
      </c>
    </row>
    <row r="136" spans="1:23" x14ac:dyDescent="0.2">
      <c r="A136" s="266" t="s">
        <v>199</v>
      </c>
      <c r="B136" s="87" t="s">
        <v>359</v>
      </c>
      <c r="T136" s="100"/>
      <c r="U136" s="425">
        <v>1</v>
      </c>
      <c r="V136" s="100"/>
      <c r="W136" s="100" t="s">
        <v>1659</v>
      </c>
    </row>
    <row r="137" spans="1:23" x14ac:dyDescent="0.2">
      <c r="A137" s="266" t="s">
        <v>588</v>
      </c>
      <c r="B137" s="87" t="s">
        <v>680</v>
      </c>
      <c r="T137" s="100"/>
      <c r="U137" s="425">
        <v>2</v>
      </c>
      <c r="V137" s="100"/>
      <c r="W137" s="100" t="s">
        <v>1659</v>
      </c>
    </row>
    <row r="138" spans="1:23" x14ac:dyDescent="0.2">
      <c r="A138" s="266" t="s">
        <v>200</v>
      </c>
      <c r="B138" s="87" t="s">
        <v>735</v>
      </c>
      <c r="T138" s="100"/>
      <c r="U138" s="425">
        <v>1</v>
      </c>
      <c r="V138" s="100"/>
      <c r="W138" s="100" t="s">
        <v>1659</v>
      </c>
    </row>
    <row r="139" spans="1:23" x14ac:dyDescent="0.2">
      <c r="A139" s="266" t="s">
        <v>201</v>
      </c>
      <c r="B139" s="87" t="s">
        <v>358</v>
      </c>
      <c r="T139" s="100"/>
      <c r="U139" s="425">
        <v>4</v>
      </c>
      <c r="V139" s="100"/>
      <c r="W139" s="100" t="s">
        <v>1659</v>
      </c>
    </row>
    <row r="140" spans="1:23" x14ac:dyDescent="0.2">
      <c r="A140" s="266" t="s">
        <v>1555</v>
      </c>
      <c r="B140" s="87" t="s">
        <v>1629</v>
      </c>
      <c r="T140" s="100"/>
      <c r="U140" s="425">
        <v>1</v>
      </c>
      <c r="V140" s="100"/>
      <c r="W140" s="100" t="s">
        <v>1659</v>
      </c>
    </row>
    <row r="141" spans="1:23" x14ac:dyDescent="0.2">
      <c r="A141" s="266" t="s">
        <v>261</v>
      </c>
      <c r="B141" s="87" t="s">
        <v>660</v>
      </c>
      <c r="T141" s="100"/>
      <c r="U141" s="425">
        <v>1</v>
      </c>
      <c r="V141" s="100"/>
      <c r="W141" s="100" t="s">
        <v>1659</v>
      </c>
    </row>
    <row r="142" spans="1:23" x14ac:dyDescent="0.2">
      <c r="A142" s="266" t="s">
        <v>1346</v>
      </c>
      <c r="B142" s="87" t="s">
        <v>1348</v>
      </c>
      <c r="T142" s="100"/>
      <c r="U142" s="425">
        <v>1</v>
      </c>
      <c r="V142" s="100"/>
      <c r="W142" s="100" t="s">
        <v>1659</v>
      </c>
    </row>
    <row r="143" spans="1:23" x14ac:dyDescent="0.2">
      <c r="A143" s="266" t="s">
        <v>500</v>
      </c>
      <c r="B143" s="87" t="s">
        <v>505</v>
      </c>
      <c r="T143" s="100"/>
      <c r="U143" s="425">
        <v>1</v>
      </c>
      <c r="V143" s="100"/>
      <c r="W143" s="100" t="s">
        <v>1659</v>
      </c>
    </row>
    <row r="144" spans="1:23" x14ac:dyDescent="0.2">
      <c r="A144" s="266" t="s">
        <v>167</v>
      </c>
      <c r="B144" s="87" t="s">
        <v>393</v>
      </c>
      <c r="T144" s="100"/>
      <c r="U144" s="425">
        <v>3</v>
      </c>
      <c r="V144" s="100"/>
      <c r="W144" s="100" t="s">
        <v>1659</v>
      </c>
    </row>
    <row r="145" spans="1:23" x14ac:dyDescent="0.2">
      <c r="A145" s="266" t="s">
        <v>202</v>
      </c>
      <c r="B145" s="87" t="s">
        <v>392</v>
      </c>
      <c r="T145" s="100"/>
      <c r="U145" s="425">
        <v>1</v>
      </c>
      <c r="V145" s="100"/>
      <c r="W145" s="100" t="s">
        <v>1659</v>
      </c>
    </row>
    <row r="146" spans="1:23" x14ac:dyDescent="0.2">
      <c r="A146" s="266" t="s">
        <v>300</v>
      </c>
      <c r="B146" s="87" t="s">
        <v>503</v>
      </c>
      <c r="T146" s="100"/>
      <c r="U146" s="425">
        <v>3</v>
      </c>
      <c r="V146" s="100"/>
      <c r="W146" s="100" t="s">
        <v>1661</v>
      </c>
    </row>
    <row r="147" spans="1:23" x14ac:dyDescent="0.2">
      <c r="A147" s="266" t="s">
        <v>413</v>
      </c>
      <c r="B147" s="87" t="s">
        <v>434</v>
      </c>
      <c r="T147" s="100"/>
      <c r="U147" s="425">
        <v>1</v>
      </c>
      <c r="V147" s="100"/>
      <c r="W147" s="100" t="s">
        <v>1659</v>
      </c>
    </row>
    <row r="148" spans="1:23" x14ac:dyDescent="0.2">
      <c r="A148" s="266" t="s">
        <v>839</v>
      </c>
      <c r="B148" s="87" t="s">
        <v>897</v>
      </c>
      <c r="T148" s="100"/>
      <c r="U148" s="425">
        <v>1</v>
      </c>
      <c r="V148" s="100"/>
      <c r="W148" s="100" t="s">
        <v>1659</v>
      </c>
    </row>
    <row r="149" spans="1:23" x14ac:dyDescent="0.2">
      <c r="A149" s="266" t="s">
        <v>170</v>
      </c>
      <c r="B149" s="87" t="s">
        <v>435</v>
      </c>
      <c r="T149" s="100"/>
      <c r="U149" s="425">
        <v>1</v>
      </c>
      <c r="V149" s="100"/>
      <c r="W149" s="100" t="s">
        <v>1659</v>
      </c>
    </row>
    <row r="150" spans="1:23" x14ac:dyDescent="0.2">
      <c r="A150" s="266" t="s">
        <v>275</v>
      </c>
      <c r="B150" s="87" t="s">
        <v>436</v>
      </c>
      <c r="T150" s="100"/>
      <c r="U150" s="425">
        <v>2</v>
      </c>
      <c r="V150" s="100"/>
      <c r="W150" s="100" t="s">
        <v>1659</v>
      </c>
    </row>
    <row r="151" spans="1:23" x14ac:dyDescent="0.2">
      <c r="A151" s="269" t="s">
        <v>600</v>
      </c>
      <c r="B151" s="270" t="s">
        <v>603</v>
      </c>
      <c r="C151" s="275"/>
      <c r="D151" s="275"/>
      <c r="E151" s="275"/>
      <c r="F151" s="275"/>
      <c r="G151" s="275"/>
      <c r="H151" s="275"/>
      <c r="I151" s="275"/>
      <c r="J151" s="275"/>
      <c r="K151" s="275"/>
      <c r="L151" s="275"/>
      <c r="M151" s="275"/>
      <c r="N151" s="275"/>
      <c r="O151" s="275"/>
      <c r="P151" s="276"/>
      <c r="Q151" s="276"/>
      <c r="R151" s="275"/>
      <c r="S151" s="275"/>
      <c r="T151" s="381"/>
      <c r="U151" s="426">
        <v>2</v>
      </c>
      <c r="V151" s="100"/>
      <c r="W151" s="100" t="s">
        <v>1659</v>
      </c>
    </row>
    <row r="152" spans="1:23" s="86" customFormat="1" x14ac:dyDescent="0.2">
      <c r="A152" s="86" t="s">
        <v>1411</v>
      </c>
      <c r="B152" s="88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90">
        <f>COUNT(P42:P151)</f>
        <v>2</v>
      </c>
      <c r="Q152" s="90">
        <f t="shared" ref="Q152:U152" si="1">COUNT(Q42:Q151)</f>
        <v>42</v>
      </c>
      <c r="R152" s="89"/>
      <c r="S152" s="89"/>
      <c r="T152" s="90">
        <f t="shared" si="1"/>
        <v>2</v>
      </c>
      <c r="U152" s="90">
        <f t="shared" si="1"/>
        <v>96</v>
      </c>
      <c r="W152" s="100"/>
    </row>
    <row r="153" spans="1:23" x14ac:dyDescent="0.2">
      <c r="A153" s="290"/>
      <c r="T153" s="100"/>
      <c r="U153" s="100"/>
      <c r="V153" s="100"/>
    </row>
    <row r="154" spans="1:23" x14ac:dyDescent="0.2">
      <c r="A154" s="86" t="s">
        <v>1396</v>
      </c>
      <c r="T154" s="100"/>
      <c r="U154" s="100"/>
      <c r="V154" s="100"/>
    </row>
    <row r="155" spans="1:23" x14ac:dyDescent="0.2">
      <c r="A155" s="430" t="s">
        <v>48</v>
      </c>
      <c r="B155" s="258" t="s">
        <v>387</v>
      </c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263"/>
      <c r="N155" s="263"/>
      <c r="O155" s="263"/>
      <c r="P155" s="264"/>
      <c r="Q155" s="264">
        <v>1</v>
      </c>
      <c r="R155" s="263"/>
      <c r="S155" s="263"/>
      <c r="T155" s="280"/>
      <c r="U155" s="452"/>
      <c r="V155" s="100"/>
    </row>
    <row r="156" spans="1:23" x14ac:dyDescent="0.2">
      <c r="A156" s="284" t="s">
        <v>493</v>
      </c>
      <c r="B156" s="87" t="s">
        <v>517</v>
      </c>
      <c r="Q156" s="27">
        <v>2</v>
      </c>
      <c r="T156" s="100"/>
      <c r="U156" s="425"/>
      <c r="V156" s="100"/>
    </row>
    <row r="157" spans="1:23" x14ac:dyDescent="0.2">
      <c r="A157" s="284" t="s">
        <v>494</v>
      </c>
      <c r="B157" s="87" t="s">
        <v>516</v>
      </c>
      <c r="Q157" s="27">
        <v>1</v>
      </c>
      <c r="T157" s="100"/>
      <c r="U157" s="425"/>
      <c r="V157" s="100"/>
    </row>
    <row r="158" spans="1:23" x14ac:dyDescent="0.2">
      <c r="A158" s="284" t="s">
        <v>52</v>
      </c>
      <c r="B158" s="87" t="s">
        <v>383</v>
      </c>
      <c r="Q158" s="27">
        <v>1</v>
      </c>
      <c r="T158" s="100"/>
      <c r="U158" s="425"/>
      <c r="V158" s="100"/>
    </row>
    <row r="159" spans="1:23" x14ac:dyDescent="0.2">
      <c r="A159" s="284" t="s">
        <v>41</v>
      </c>
      <c r="B159" s="87" t="s">
        <v>42</v>
      </c>
      <c r="Q159" s="27">
        <v>1</v>
      </c>
      <c r="T159" s="100"/>
      <c r="U159" s="425"/>
      <c r="V159" s="100"/>
    </row>
    <row r="160" spans="1:23" x14ac:dyDescent="0.2">
      <c r="A160" s="284" t="s">
        <v>150</v>
      </c>
      <c r="B160" s="87" t="s">
        <v>386</v>
      </c>
      <c r="Q160" s="27">
        <v>5</v>
      </c>
      <c r="T160" s="100">
        <v>5</v>
      </c>
      <c r="U160" s="425"/>
      <c r="V160" s="100"/>
    </row>
    <row r="161" spans="1:22" x14ac:dyDescent="0.2">
      <c r="A161" s="284" t="s">
        <v>50</v>
      </c>
      <c r="B161" s="87" t="s">
        <v>51</v>
      </c>
      <c r="Q161" s="27">
        <v>2</v>
      </c>
      <c r="T161" s="100"/>
      <c r="U161" s="425">
        <v>1</v>
      </c>
      <c r="V161" s="100"/>
    </row>
    <row r="162" spans="1:22" x14ac:dyDescent="0.2">
      <c r="A162" s="284" t="s">
        <v>55</v>
      </c>
      <c r="B162" s="87" t="s">
        <v>388</v>
      </c>
      <c r="Q162" s="27">
        <v>4</v>
      </c>
      <c r="T162" s="100"/>
      <c r="U162" s="425">
        <v>3</v>
      </c>
      <c r="V162" s="100"/>
    </row>
    <row r="163" spans="1:22" x14ac:dyDescent="0.2">
      <c r="A163" s="266" t="s">
        <v>1532</v>
      </c>
      <c r="B163" s="87" t="s">
        <v>1333</v>
      </c>
      <c r="U163" s="267">
        <v>1</v>
      </c>
    </row>
    <row r="164" spans="1:22" x14ac:dyDescent="0.2">
      <c r="A164" s="266" t="s">
        <v>981</v>
      </c>
      <c r="B164" s="87" t="s">
        <v>942</v>
      </c>
      <c r="U164" s="267">
        <v>2</v>
      </c>
    </row>
    <row r="165" spans="1:22" x14ac:dyDescent="0.2">
      <c r="A165" s="266" t="s">
        <v>1524</v>
      </c>
      <c r="B165" s="87" t="s">
        <v>387</v>
      </c>
      <c r="U165" s="267">
        <v>1</v>
      </c>
    </row>
    <row r="166" spans="1:22" x14ac:dyDescent="0.2">
      <c r="A166" s="266" t="s">
        <v>563</v>
      </c>
      <c r="B166" s="87" t="s">
        <v>646</v>
      </c>
      <c r="U166" s="267">
        <v>1</v>
      </c>
    </row>
    <row r="167" spans="1:22" x14ac:dyDescent="0.2">
      <c r="A167" s="266" t="s">
        <v>1020</v>
      </c>
      <c r="B167" s="87" t="s">
        <v>1108</v>
      </c>
      <c r="U167" s="267">
        <v>1</v>
      </c>
    </row>
    <row r="168" spans="1:22" x14ac:dyDescent="0.2">
      <c r="A168" s="266" t="s">
        <v>1360</v>
      </c>
      <c r="B168" s="87" t="s">
        <v>1373</v>
      </c>
      <c r="U168" s="267">
        <v>1</v>
      </c>
    </row>
    <row r="169" spans="1:22" x14ac:dyDescent="0.2">
      <c r="A169" s="266" t="s">
        <v>1004</v>
      </c>
      <c r="B169" s="87" t="s">
        <v>1009</v>
      </c>
      <c r="U169" s="267">
        <v>1</v>
      </c>
    </row>
    <row r="170" spans="1:22" x14ac:dyDescent="0.2">
      <c r="A170" s="266" t="s">
        <v>172</v>
      </c>
      <c r="B170" s="87" t="s">
        <v>385</v>
      </c>
      <c r="U170" s="267">
        <v>1</v>
      </c>
    </row>
    <row r="171" spans="1:22" x14ac:dyDescent="0.2">
      <c r="A171" s="269" t="s">
        <v>1025</v>
      </c>
      <c r="B171" s="270" t="s">
        <v>1029</v>
      </c>
      <c r="C171" s="275"/>
      <c r="D171" s="275"/>
      <c r="E171" s="275"/>
      <c r="F171" s="275"/>
      <c r="G171" s="275"/>
      <c r="H171" s="275"/>
      <c r="I171" s="275"/>
      <c r="J171" s="275"/>
      <c r="K171" s="275"/>
      <c r="L171" s="275"/>
      <c r="M171" s="275"/>
      <c r="N171" s="275"/>
      <c r="O171" s="275"/>
      <c r="P171" s="276"/>
      <c r="Q171" s="276"/>
      <c r="R171" s="275"/>
      <c r="S171" s="275"/>
      <c r="T171" s="276"/>
      <c r="U171" s="277">
        <v>1</v>
      </c>
    </row>
    <row r="172" spans="1:22" s="86" customFormat="1" x14ac:dyDescent="0.2">
      <c r="A172" s="86" t="s">
        <v>1411</v>
      </c>
      <c r="B172" s="88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90">
        <f>COUNT(P155:P171)</f>
        <v>0</v>
      </c>
      <c r="Q172" s="90">
        <f t="shared" ref="Q172:U172" si="2">COUNT(Q155:Q171)</f>
        <v>8</v>
      </c>
      <c r="R172" s="89"/>
      <c r="S172" s="89"/>
      <c r="T172" s="90">
        <f t="shared" si="2"/>
        <v>1</v>
      </c>
      <c r="U172" s="90">
        <f t="shared" si="2"/>
        <v>11</v>
      </c>
    </row>
  </sheetData>
  <sortState ref="A155:U162">
    <sortCondition ref="U155:U162"/>
  </sortState>
  <pageMargins left="0.7" right="0.7" top="0.75" bottom="0.75" header="0.3" footer="0.3"/>
  <pageSetup paperSize="9" orientation="portrait" horizont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86"/>
  <sheetViews>
    <sheetView topLeftCell="A148" zoomScale="85" zoomScaleNormal="85" workbookViewId="0">
      <selection activeCell="Z183" sqref="Z183"/>
    </sheetView>
  </sheetViews>
  <sheetFormatPr defaultColWidth="9" defaultRowHeight="12.75" x14ac:dyDescent="0.2"/>
  <cols>
    <col min="1" max="1" width="24.25" style="26" customWidth="1"/>
    <col min="2" max="2" width="24.625" style="87" customWidth="1"/>
    <col min="3" max="5" width="7.75" style="104" customWidth="1"/>
    <col min="6" max="6" width="7.75" style="27" customWidth="1"/>
    <col min="7" max="7" width="7.75" style="104" customWidth="1"/>
    <col min="8" max="9" width="7.75" style="27" customWidth="1"/>
    <col min="10" max="11" width="7.75" style="104" customWidth="1"/>
    <col min="12" max="12" width="7.75" style="27" customWidth="1"/>
    <col min="13" max="14" width="7.75" style="104" customWidth="1"/>
    <col min="15" max="18" width="7.75" style="27" customWidth="1"/>
    <col min="19" max="19" width="8.75" style="27" customWidth="1"/>
    <col min="20" max="23" width="9" style="27" customWidth="1"/>
    <col min="24" max="26" width="9" style="27"/>
    <col min="27" max="16384" width="9" style="26"/>
  </cols>
  <sheetData>
    <row r="1" spans="1:29" x14ac:dyDescent="0.2">
      <c r="A1" s="26" t="s">
        <v>1520</v>
      </c>
      <c r="B1" s="86"/>
      <c r="AA1" s="27"/>
      <c r="AB1" s="27"/>
      <c r="AC1" s="27"/>
    </row>
    <row r="2" spans="1:29" x14ac:dyDescent="0.2">
      <c r="A2" s="86" t="s">
        <v>1306</v>
      </c>
      <c r="B2" s="86"/>
      <c r="AA2" s="27"/>
      <c r="AB2" s="27"/>
      <c r="AC2" s="27"/>
    </row>
    <row r="3" spans="1:29" x14ac:dyDescent="0.2">
      <c r="A3" s="86"/>
      <c r="B3" s="88"/>
    </row>
    <row r="4" spans="1:29" x14ac:dyDescent="0.2">
      <c r="A4" s="86" t="s">
        <v>1414</v>
      </c>
      <c r="B4" s="88"/>
      <c r="C4" s="89">
        <v>2005</v>
      </c>
      <c r="D4" s="89">
        <v>2006</v>
      </c>
      <c r="E4" s="89">
        <v>2007</v>
      </c>
      <c r="F4" s="90">
        <v>2008</v>
      </c>
      <c r="G4" s="89">
        <v>2009</v>
      </c>
      <c r="H4" s="90">
        <v>2010</v>
      </c>
      <c r="I4" s="90">
        <v>2011</v>
      </c>
      <c r="J4" s="89">
        <v>2012</v>
      </c>
      <c r="K4" s="89">
        <v>2013</v>
      </c>
      <c r="L4" s="90">
        <v>2014</v>
      </c>
      <c r="M4" s="89">
        <v>2015</v>
      </c>
      <c r="N4" s="89">
        <v>2016</v>
      </c>
      <c r="O4" s="90">
        <v>2017</v>
      </c>
      <c r="P4" s="90">
        <v>2017</v>
      </c>
      <c r="Q4" s="90">
        <v>2018</v>
      </c>
      <c r="R4" s="90">
        <v>2018</v>
      </c>
      <c r="S4" s="90">
        <v>2019</v>
      </c>
      <c r="T4" s="90">
        <v>2019</v>
      </c>
      <c r="U4" s="90">
        <v>2020</v>
      </c>
      <c r="V4" s="90">
        <v>2020</v>
      </c>
      <c r="W4" s="90">
        <v>2021</v>
      </c>
      <c r="X4" s="90">
        <v>2021</v>
      </c>
      <c r="Y4" s="90">
        <v>2022</v>
      </c>
      <c r="Z4" s="90">
        <v>2022</v>
      </c>
    </row>
    <row r="5" spans="1:29" x14ac:dyDescent="0.2">
      <c r="A5" s="257" t="s">
        <v>1415</v>
      </c>
      <c r="B5" s="247"/>
      <c r="C5" s="248"/>
      <c r="D5" s="248"/>
      <c r="E5" s="248"/>
      <c r="F5" s="249"/>
      <c r="G5" s="248"/>
      <c r="H5" s="249"/>
      <c r="I5" s="249"/>
      <c r="J5" s="248"/>
      <c r="K5" s="248"/>
      <c r="L5" s="378" t="s">
        <v>314</v>
      </c>
      <c r="M5" s="248"/>
      <c r="N5" s="248"/>
      <c r="O5" s="378" t="s">
        <v>314</v>
      </c>
      <c r="P5" s="378" t="s">
        <v>814</v>
      </c>
      <c r="Q5" s="378" t="s">
        <v>314</v>
      </c>
      <c r="R5" s="378" t="s">
        <v>814</v>
      </c>
      <c r="S5" s="378" t="s">
        <v>314</v>
      </c>
      <c r="T5" s="378" t="s">
        <v>814</v>
      </c>
      <c r="U5" s="378" t="s">
        <v>314</v>
      </c>
      <c r="V5" s="378" t="s">
        <v>814</v>
      </c>
      <c r="W5" s="378" t="s">
        <v>314</v>
      </c>
      <c r="X5" s="378" t="s">
        <v>814</v>
      </c>
      <c r="Y5" s="378" t="s">
        <v>314</v>
      </c>
      <c r="Z5" s="442" t="s">
        <v>814</v>
      </c>
    </row>
    <row r="6" spans="1:29" x14ac:dyDescent="0.2">
      <c r="A6" s="379" t="s">
        <v>1416</v>
      </c>
      <c r="B6" s="252"/>
      <c r="C6" s="253"/>
      <c r="D6" s="253"/>
      <c r="E6" s="253"/>
      <c r="F6" s="255">
        <v>6</v>
      </c>
      <c r="G6" s="253"/>
      <c r="H6" s="255">
        <v>6</v>
      </c>
      <c r="I6" s="255">
        <v>6</v>
      </c>
      <c r="J6" s="253"/>
      <c r="K6" s="253"/>
      <c r="L6" s="255">
        <v>6</v>
      </c>
      <c r="M6" s="253"/>
      <c r="N6" s="253"/>
      <c r="O6" s="255">
        <v>6</v>
      </c>
      <c r="P6" s="255">
        <v>6</v>
      </c>
      <c r="Q6" s="255">
        <v>6</v>
      </c>
      <c r="R6" s="255">
        <v>6</v>
      </c>
      <c r="S6" s="255">
        <v>6</v>
      </c>
      <c r="T6" s="255">
        <v>6</v>
      </c>
      <c r="U6" s="255">
        <v>6</v>
      </c>
      <c r="V6" s="255">
        <v>6</v>
      </c>
      <c r="W6" s="255">
        <v>6</v>
      </c>
      <c r="X6" s="255">
        <v>6</v>
      </c>
      <c r="Y6" s="255">
        <v>6</v>
      </c>
      <c r="Z6" s="256">
        <v>6</v>
      </c>
    </row>
    <row r="7" spans="1:29" x14ac:dyDescent="0.2">
      <c r="A7" s="101"/>
      <c r="B7" s="88"/>
      <c r="C7" s="89"/>
      <c r="D7" s="89"/>
      <c r="E7" s="89"/>
      <c r="F7" s="90"/>
      <c r="G7" s="89"/>
      <c r="H7" s="90"/>
      <c r="I7" s="90"/>
      <c r="J7" s="89"/>
      <c r="K7" s="89"/>
      <c r="L7" s="90"/>
      <c r="M7" s="89"/>
      <c r="N7" s="89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9" x14ac:dyDescent="0.2">
      <c r="A8" s="93" t="s">
        <v>1413</v>
      </c>
      <c r="B8" s="94"/>
      <c r="C8" s="463"/>
      <c r="D8" s="463"/>
      <c r="E8" s="463"/>
      <c r="G8" s="463"/>
      <c r="K8" s="463"/>
      <c r="L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</row>
    <row r="9" spans="1:29" x14ac:dyDescent="0.2">
      <c r="A9" s="257" t="s">
        <v>26</v>
      </c>
      <c r="B9" s="258"/>
      <c r="C9" s="464"/>
      <c r="D9" s="464"/>
      <c r="E9" s="464"/>
      <c r="F9" s="260">
        <v>0.18</v>
      </c>
      <c r="G9" s="464"/>
      <c r="H9" s="260">
        <v>0.5</v>
      </c>
      <c r="I9" s="260">
        <v>0.4</v>
      </c>
      <c r="J9" s="403"/>
      <c r="K9" s="464"/>
      <c r="L9" s="260">
        <v>0.22</v>
      </c>
      <c r="M9" s="403"/>
      <c r="N9" s="403"/>
      <c r="O9" s="260">
        <v>0</v>
      </c>
      <c r="P9" s="260"/>
      <c r="Q9" s="260">
        <v>0.38</v>
      </c>
      <c r="R9" s="260"/>
      <c r="S9" s="260">
        <v>0.02</v>
      </c>
      <c r="T9" s="260"/>
      <c r="U9" s="260">
        <v>1.6666666666666666E-2</v>
      </c>
      <c r="V9" s="260"/>
      <c r="W9" s="260">
        <v>0</v>
      </c>
      <c r="X9" s="260"/>
      <c r="Y9" s="260">
        <v>4.9999999999999996E-2</v>
      </c>
      <c r="Z9" s="517"/>
    </row>
    <row r="10" spans="1:29" x14ac:dyDescent="0.2">
      <c r="A10" s="266" t="s">
        <v>27</v>
      </c>
      <c r="C10" s="465"/>
      <c r="D10" s="465"/>
      <c r="E10" s="465"/>
      <c r="F10" s="96">
        <v>0</v>
      </c>
      <c r="G10" s="465"/>
      <c r="H10" s="96">
        <v>0.5</v>
      </c>
      <c r="I10" s="96">
        <v>0</v>
      </c>
      <c r="J10" s="411"/>
      <c r="K10" s="465"/>
      <c r="L10" s="96">
        <v>0</v>
      </c>
      <c r="M10" s="411"/>
      <c r="N10" s="411"/>
      <c r="O10" s="96">
        <v>0</v>
      </c>
      <c r="P10" s="96"/>
      <c r="Q10" s="96">
        <v>0</v>
      </c>
      <c r="R10" s="96"/>
      <c r="S10" s="96">
        <v>0.02</v>
      </c>
      <c r="T10" s="96"/>
      <c r="U10" s="96">
        <v>0</v>
      </c>
      <c r="V10" s="96"/>
      <c r="W10" s="96">
        <v>0</v>
      </c>
      <c r="X10" s="96"/>
      <c r="Y10" s="96">
        <v>1.6666666666666666E-2</v>
      </c>
      <c r="Z10" s="518"/>
    </row>
    <row r="11" spans="1:29" x14ac:dyDescent="0.2">
      <c r="A11" s="266" t="s">
        <v>100</v>
      </c>
      <c r="C11" s="465"/>
      <c r="D11" s="465"/>
      <c r="E11" s="465"/>
      <c r="F11" s="96">
        <v>4.17</v>
      </c>
      <c r="G11" s="465"/>
      <c r="H11" s="96">
        <v>0.83</v>
      </c>
      <c r="I11" s="96">
        <v>7.87</v>
      </c>
      <c r="J11" s="411"/>
      <c r="K11" s="465"/>
      <c r="L11" s="96">
        <v>0.33</v>
      </c>
      <c r="M11" s="411"/>
      <c r="N11" s="411"/>
      <c r="O11" s="96">
        <v>0.02</v>
      </c>
      <c r="P11" s="96"/>
      <c r="Q11" s="96">
        <v>0</v>
      </c>
      <c r="R11" s="96"/>
      <c r="S11" s="96">
        <v>10.83</v>
      </c>
      <c r="T11" s="96"/>
      <c r="U11" s="96">
        <v>0.19999999999999998</v>
      </c>
      <c r="V11" s="96"/>
      <c r="W11" s="96">
        <v>0.1</v>
      </c>
      <c r="X11" s="96"/>
      <c r="Y11" s="96">
        <v>1.6666666666666666E-2</v>
      </c>
      <c r="Z11" s="518"/>
    </row>
    <row r="12" spans="1:29" x14ac:dyDescent="0.2">
      <c r="A12" s="266" t="s">
        <v>322</v>
      </c>
      <c r="F12" s="96"/>
      <c r="G12" s="411"/>
      <c r="H12" s="96"/>
      <c r="I12" s="96"/>
      <c r="J12" s="411"/>
      <c r="K12" s="411"/>
      <c r="L12" s="96"/>
      <c r="M12" s="411"/>
      <c r="N12" s="411"/>
      <c r="O12" s="96">
        <v>0.02</v>
      </c>
      <c r="P12" s="96"/>
      <c r="Q12" s="96">
        <v>0.18</v>
      </c>
      <c r="R12" s="96"/>
      <c r="S12" s="96">
        <v>0.02</v>
      </c>
      <c r="T12" s="96"/>
      <c r="U12" s="96">
        <v>0</v>
      </c>
      <c r="V12" s="96"/>
      <c r="W12" s="96">
        <v>0</v>
      </c>
      <c r="X12" s="96"/>
      <c r="Y12" s="96">
        <v>0</v>
      </c>
      <c r="Z12" s="518"/>
    </row>
    <row r="13" spans="1:29" x14ac:dyDescent="0.2">
      <c r="A13" s="266" t="s">
        <v>323</v>
      </c>
      <c r="C13" s="465"/>
      <c r="D13" s="465"/>
      <c r="E13" s="465"/>
      <c r="F13" s="96"/>
      <c r="G13" s="465"/>
      <c r="H13" s="96"/>
      <c r="I13" s="96"/>
      <c r="J13" s="411"/>
      <c r="K13" s="465"/>
      <c r="L13" s="96"/>
      <c r="M13" s="411"/>
      <c r="N13" s="411"/>
      <c r="O13" s="96">
        <v>0</v>
      </c>
      <c r="P13" s="96"/>
      <c r="Q13" s="96">
        <v>0</v>
      </c>
      <c r="R13" s="96"/>
      <c r="S13" s="96">
        <v>0</v>
      </c>
      <c r="T13" s="96"/>
      <c r="U13" s="96">
        <v>0</v>
      </c>
      <c r="V13" s="96"/>
      <c r="W13" s="96">
        <v>0</v>
      </c>
      <c r="X13" s="96"/>
      <c r="Y13" s="96">
        <v>0</v>
      </c>
      <c r="Z13" s="518"/>
    </row>
    <row r="14" spans="1:29" x14ac:dyDescent="0.2">
      <c r="A14" s="266" t="s">
        <v>101</v>
      </c>
      <c r="C14" s="465"/>
      <c r="D14" s="465"/>
      <c r="E14" s="465"/>
      <c r="F14" s="96">
        <v>0.83</v>
      </c>
      <c r="G14" s="465"/>
      <c r="H14" s="96">
        <v>0.33</v>
      </c>
      <c r="I14" s="96">
        <v>3.37</v>
      </c>
      <c r="J14" s="411"/>
      <c r="K14" s="465"/>
      <c r="L14" s="96">
        <v>0.52</v>
      </c>
      <c r="M14" s="411"/>
      <c r="N14" s="411"/>
      <c r="O14" s="96">
        <v>1.18</v>
      </c>
      <c r="P14" s="96"/>
      <c r="Q14" s="96">
        <v>0.03</v>
      </c>
      <c r="R14" s="96"/>
      <c r="S14" s="96">
        <v>0.33</v>
      </c>
      <c r="T14" s="96"/>
      <c r="U14" s="96">
        <v>0.23333333333333339</v>
      </c>
      <c r="V14" s="96"/>
      <c r="W14" s="96">
        <v>0.33333333333333331</v>
      </c>
      <c r="X14" s="96"/>
      <c r="Y14" s="96">
        <v>3.3333333333333333E-2</v>
      </c>
      <c r="Z14" s="518"/>
    </row>
    <row r="15" spans="1:29" x14ac:dyDescent="0.2">
      <c r="A15" s="269" t="s">
        <v>17</v>
      </c>
      <c r="B15" s="270"/>
      <c r="C15" s="466"/>
      <c r="D15" s="466"/>
      <c r="E15" s="466"/>
      <c r="F15" s="272">
        <v>4.17</v>
      </c>
      <c r="G15" s="466"/>
      <c r="H15" s="272">
        <v>1</v>
      </c>
      <c r="I15" s="272">
        <v>9.1999999999999993</v>
      </c>
      <c r="J15" s="429"/>
      <c r="K15" s="466"/>
      <c r="L15" s="272">
        <v>0.38</v>
      </c>
      <c r="M15" s="429"/>
      <c r="N15" s="429"/>
      <c r="O15" s="272">
        <v>0.02</v>
      </c>
      <c r="P15" s="272">
        <v>84.83</v>
      </c>
      <c r="Q15" s="272">
        <v>0.53</v>
      </c>
      <c r="R15" s="272">
        <v>89</v>
      </c>
      <c r="S15" s="272">
        <v>10.85</v>
      </c>
      <c r="T15" s="272">
        <v>68.33</v>
      </c>
      <c r="U15" s="272">
        <v>0.38333333333333336</v>
      </c>
      <c r="V15" s="272">
        <v>74.833333333333329</v>
      </c>
      <c r="W15" s="272">
        <v>0.1</v>
      </c>
      <c r="X15" s="272">
        <v>78.333333333333329</v>
      </c>
      <c r="Y15" s="272">
        <v>0.18333333333333335</v>
      </c>
      <c r="Z15" s="519">
        <v>75.5</v>
      </c>
    </row>
    <row r="16" spans="1:29" x14ac:dyDescent="0.2">
      <c r="C16" s="465"/>
      <c r="D16" s="465"/>
      <c r="E16" s="465"/>
      <c r="F16" s="96"/>
      <c r="G16" s="465"/>
      <c r="H16" s="96"/>
      <c r="I16" s="96"/>
      <c r="J16" s="411"/>
      <c r="K16" s="463"/>
    </row>
    <row r="17" spans="1:28" x14ac:dyDescent="0.2">
      <c r="A17" s="86" t="s">
        <v>104</v>
      </c>
      <c r="B17" s="88"/>
      <c r="C17" s="89"/>
      <c r="D17" s="89"/>
      <c r="E17" s="89"/>
      <c r="F17" s="90"/>
      <c r="G17" s="89"/>
      <c r="H17" s="90"/>
      <c r="I17" s="90"/>
      <c r="J17" s="89"/>
      <c r="K17" s="89"/>
      <c r="L17" s="90"/>
      <c r="M17" s="89"/>
      <c r="N17" s="89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8" x14ac:dyDescent="0.2">
      <c r="A18" s="86"/>
      <c r="B18" s="88"/>
      <c r="F18" s="100"/>
      <c r="G18" s="99"/>
      <c r="H18" s="100"/>
      <c r="I18" s="100"/>
      <c r="J18" s="99"/>
      <c r="K18" s="99"/>
      <c r="L18" s="100"/>
      <c r="M18" s="99"/>
      <c r="N18" s="99"/>
      <c r="O18" s="100"/>
      <c r="P18" s="100"/>
      <c r="Q18" s="100"/>
      <c r="R18" s="100"/>
      <c r="S18" s="100"/>
    </row>
    <row r="19" spans="1:28" x14ac:dyDescent="0.2">
      <c r="A19" s="86" t="s">
        <v>1395</v>
      </c>
      <c r="F19" s="100"/>
      <c r="G19" s="99"/>
      <c r="H19" s="100"/>
      <c r="I19" s="100"/>
      <c r="J19" s="99"/>
      <c r="K19" s="99"/>
      <c r="L19" s="100"/>
      <c r="M19" s="99"/>
      <c r="N19" s="99"/>
      <c r="O19" s="100"/>
      <c r="P19" s="100"/>
      <c r="Q19" s="100"/>
      <c r="R19" s="100"/>
      <c r="S19" s="100"/>
    </row>
    <row r="20" spans="1:28" x14ac:dyDescent="0.2">
      <c r="A20" s="257" t="s">
        <v>105</v>
      </c>
      <c r="B20" s="258" t="s">
        <v>1391</v>
      </c>
      <c r="C20" s="451"/>
      <c r="D20" s="451"/>
      <c r="E20" s="451"/>
      <c r="F20" s="280">
        <v>1</v>
      </c>
      <c r="G20" s="451"/>
      <c r="H20" s="280">
        <v>2</v>
      </c>
      <c r="I20" s="280">
        <v>5</v>
      </c>
      <c r="J20" s="451"/>
      <c r="K20" s="451"/>
      <c r="L20" s="280">
        <v>1</v>
      </c>
      <c r="M20" s="451"/>
      <c r="N20" s="451"/>
      <c r="O20" s="280">
        <v>1</v>
      </c>
      <c r="P20" s="264">
        <v>2</v>
      </c>
      <c r="Q20" s="264">
        <v>2</v>
      </c>
      <c r="R20" s="264"/>
      <c r="S20" s="264"/>
      <c r="T20" s="264"/>
      <c r="U20" s="264">
        <v>4</v>
      </c>
      <c r="V20" s="264"/>
      <c r="W20" s="264">
        <v>4</v>
      </c>
      <c r="X20" s="264"/>
      <c r="Y20" s="264"/>
      <c r="Z20" s="281">
        <v>1</v>
      </c>
    </row>
    <row r="21" spans="1:28" x14ac:dyDescent="0.2">
      <c r="A21" s="269" t="s">
        <v>214</v>
      </c>
      <c r="B21" s="270" t="s">
        <v>495</v>
      </c>
      <c r="C21" s="445"/>
      <c r="D21" s="445"/>
      <c r="E21" s="445"/>
      <c r="F21" s="381"/>
      <c r="G21" s="445"/>
      <c r="H21" s="381"/>
      <c r="I21" s="381"/>
      <c r="J21" s="445"/>
      <c r="K21" s="445"/>
      <c r="L21" s="381">
        <v>2</v>
      </c>
      <c r="M21" s="445"/>
      <c r="N21" s="445"/>
      <c r="O21" s="381">
        <v>2</v>
      </c>
      <c r="P21" s="276">
        <v>1</v>
      </c>
      <c r="Q21" s="276"/>
      <c r="R21" s="276"/>
      <c r="S21" s="276">
        <v>1</v>
      </c>
      <c r="T21" s="276">
        <v>1</v>
      </c>
      <c r="U21" s="276">
        <v>4</v>
      </c>
      <c r="V21" s="276">
        <v>5</v>
      </c>
      <c r="W21" s="276">
        <v>2</v>
      </c>
      <c r="X21" s="276"/>
      <c r="Y21" s="276">
        <v>2</v>
      </c>
      <c r="Z21" s="277">
        <v>6</v>
      </c>
    </row>
    <row r="22" spans="1:28" s="86" customFormat="1" x14ac:dyDescent="0.2">
      <c r="A22" s="86" t="s">
        <v>1411</v>
      </c>
      <c r="B22" s="88"/>
      <c r="C22" s="420"/>
      <c r="D22" s="420"/>
      <c r="E22" s="420"/>
      <c r="F22" s="91">
        <f>COUNT(F20:F21)</f>
        <v>1</v>
      </c>
      <c r="G22" s="420"/>
      <c r="H22" s="91">
        <f t="shared" ref="H22:Z22" si="0">COUNT(H20:H21)</f>
        <v>1</v>
      </c>
      <c r="I22" s="91">
        <f t="shared" si="0"/>
        <v>1</v>
      </c>
      <c r="J22" s="420"/>
      <c r="K22" s="420"/>
      <c r="L22" s="91">
        <f t="shared" si="0"/>
        <v>2</v>
      </c>
      <c r="M22" s="420"/>
      <c r="N22" s="420"/>
      <c r="O22" s="91">
        <f t="shared" si="0"/>
        <v>2</v>
      </c>
      <c r="P22" s="91">
        <f t="shared" si="0"/>
        <v>2</v>
      </c>
      <c r="Q22" s="91">
        <f t="shared" si="0"/>
        <v>1</v>
      </c>
      <c r="R22" s="91"/>
      <c r="S22" s="91">
        <f t="shared" si="0"/>
        <v>1</v>
      </c>
      <c r="T22" s="91">
        <f t="shared" si="0"/>
        <v>1</v>
      </c>
      <c r="U22" s="91">
        <f t="shared" si="0"/>
        <v>2</v>
      </c>
      <c r="V22" s="91">
        <f t="shared" si="0"/>
        <v>1</v>
      </c>
      <c r="W22" s="91">
        <f t="shared" si="0"/>
        <v>2</v>
      </c>
      <c r="X22" s="91"/>
      <c r="Y22" s="91">
        <f t="shared" si="0"/>
        <v>1</v>
      </c>
      <c r="Z22" s="91">
        <f t="shared" si="0"/>
        <v>2</v>
      </c>
    </row>
    <row r="23" spans="1:28" x14ac:dyDescent="0.2">
      <c r="A23" s="290"/>
      <c r="C23" s="99"/>
      <c r="D23" s="99"/>
      <c r="E23" s="99"/>
      <c r="F23" s="100"/>
      <c r="G23" s="99"/>
      <c r="H23" s="100"/>
      <c r="I23" s="100"/>
      <c r="J23" s="99"/>
      <c r="K23" s="99"/>
      <c r="L23" s="100"/>
      <c r="M23" s="99"/>
      <c r="N23" s="99"/>
      <c r="O23" s="100"/>
    </row>
    <row r="24" spans="1:28" x14ac:dyDescent="0.2">
      <c r="A24" s="394" t="s">
        <v>1637</v>
      </c>
      <c r="C24" s="99"/>
      <c r="D24" s="99"/>
      <c r="E24" s="99"/>
      <c r="F24" s="100"/>
      <c r="G24" s="99"/>
      <c r="H24" s="100"/>
      <c r="I24" s="100"/>
      <c r="J24" s="99"/>
      <c r="K24" s="99"/>
      <c r="L24" s="100"/>
      <c r="M24" s="99"/>
      <c r="N24" s="99"/>
      <c r="O24" s="100"/>
    </row>
    <row r="25" spans="1:28" x14ac:dyDescent="0.2">
      <c r="A25" s="290"/>
      <c r="C25" s="99"/>
      <c r="D25" s="99"/>
      <c r="E25" s="99"/>
      <c r="F25" s="100"/>
      <c r="G25" s="99"/>
      <c r="H25" s="100"/>
      <c r="I25" s="100"/>
      <c r="J25" s="99"/>
      <c r="K25" s="99"/>
      <c r="L25" s="100"/>
      <c r="M25" s="99"/>
      <c r="N25" s="99"/>
      <c r="O25" s="100"/>
    </row>
    <row r="26" spans="1:28" x14ac:dyDescent="0.2">
      <c r="A26" s="86" t="s">
        <v>1657</v>
      </c>
      <c r="C26" s="99"/>
      <c r="D26" s="99"/>
      <c r="E26" s="99"/>
      <c r="F26" s="100"/>
      <c r="G26" s="99"/>
      <c r="H26" s="100"/>
      <c r="I26" s="100"/>
      <c r="J26" s="99"/>
      <c r="K26" s="99"/>
      <c r="L26" s="100"/>
      <c r="M26" s="99"/>
      <c r="N26" s="99"/>
      <c r="O26" s="100"/>
      <c r="AB26" s="93" t="s">
        <v>1660</v>
      </c>
    </row>
    <row r="27" spans="1:28" x14ac:dyDescent="0.2">
      <c r="A27" s="257" t="s">
        <v>7</v>
      </c>
      <c r="B27" s="258" t="s">
        <v>1806</v>
      </c>
      <c r="C27" s="451"/>
      <c r="D27" s="451"/>
      <c r="E27" s="451"/>
      <c r="F27" s="280"/>
      <c r="G27" s="451"/>
      <c r="H27" s="280">
        <v>1</v>
      </c>
      <c r="I27" s="280"/>
      <c r="J27" s="451"/>
      <c r="K27" s="451"/>
      <c r="L27" s="280"/>
      <c r="M27" s="451"/>
      <c r="N27" s="451"/>
      <c r="O27" s="280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81"/>
      <c r="AB27" s="26" t="s">
        <v>1659</v>
      </c>
    </row>
    <row r="28" spans="1:28" x14ac:dyDescent="0.2">
      <c r="A28" s="266" t="s">
        <v>8</v>
      </c>
      <c r="B28" s="87" t="s">
        <v>336</v>
      </c>
      <c r="C28" s="99"/>
      <c r="D28" s="99"/>
      <c r="E28" s="99"/>
      <c r="F28" s="100"/>
      <c r="G28" s="99"/>
      <c r="H28" s="100">
        <v>1</v>
      </c>
      <c r="I28" s="100"/>
      <c r="J28" s="99"/>
      <c r="K28" s="99"/>
      <c r="L28" s="100"/>
      <c r="M28" s="99"/>
      <c r="N28" s="99"/>
      <c r="O28" s="100"/>
      <c r="Z28" s="267"/>
      <c r="AB28" s="26" t="s">
        <v>1659</v>
      </c>
    </row>
    <row r="29" spans="1:28" x14ac:dyDescent="0.2">
      <c r="A29" s="266" t="s">
        <v>9</v>
      </c>
      <c r="B29" s="87" t="s">
        <v>442</v>
      </c>
      <c r="C29" s="99"/>
      <c r="D29" s="99"/>
      <c r="E29" s="99"/>
      <c r="F29" s="100"/>
      <c r="G29" s="99"/>
      <c r="H29" s="100"/>
      <c r="I29" s="100">
        <v>1</v>
      </c>
      <c r="J29" s="99"/>
      <c r="K29" s="99"/>
      <c r="L29" s="100"/>
      <c r="M29" s="99"/>
      <c r="N29" s="99"/>
      <c r="O29" s="100"/>
      <c r="Z29" s="267"/>
      <c r="AB29" s="26" t="s">
        <v>1659</v>
      </c>
    </row>
    <row r="30" spans="1:28" x14ac:dyDescent="0.2">
      <c r="A30" s="266" t="s">
        <v>121</v>
      </c>
      <c r="B30" s="87" t="s">
        <v>317</v>
      </c>
      <c r="C30" s="99"/>
      <c r="D30" s="99"/>
      <c r="E30" s="99"/>
      <c r="F30" s="100"/>
      <c r="G30" s="99"/>
      <c r="H30" s="100"/>
      <c r="I30" s="100">
        <v>3</v>
      </c>
      <c r="J30" s="99"/>
      <c r="K30" s="99"/>
      <c r="L30" s="100"/>
      <c r="M30" s="99"/>
      <c r="N30" s="99"/>
      <c r="O30" s="100"/>
      <c r="Z30" s="267"/>
      <c r="AB30" s="26" t="s">
        <v>1663</v>
      </c>
    </row>
    <row r="31" spans="1:28" x14ac:dyDescent="0.2">
      <c r="A31" s="266" t="s">
        <v>855</v>
      </c>
      <c r="B31" s="87" t="s">
        <v>1430</v>
      </c>
      <c r="C31" s="99"/>
      <c r="D31" s="99"/>
      <c r="E31" s="99"/>
      <c r="F31" s="100"/>
      <c r="G31" s="99"/>
      <c r="H31" s="100"/>
      <c r="I31" s="100"/>
      <c r="J31" s="99"/>
      <c r="K31" s="99"/>
      <c r="L31" s="100">
        <v>2</v>
      </c>
      <c r="M31" s="99"/>
      <c r="N31" s="99"/>
      <c r="O31" s="100"/>
      <c r="Z31" s="267"/>
      <c r="AB31" s="26" t="s">
        <v>1659</v>
      </c>
    </row>
    <row r="32" spans="1:28" x14ac:dyDescent="0.2">
      <c r="A32" s="266" t="s">
        <v>54</v>
      </c>
      <c r="B32" s="87" t="s">
        <v>870</v>
      </c>
      <c r="C32" s="99"/>
      <c r="D32" s="99"/>
      <c r="E32" s="99"/>
      <c r="F32" s="100"/>
      <c r="G32" s="99"/>
      <c r="H32" s="100"/>
      <c r="I32" s="100"/>
      <c r="J32" s="99"/>
      <c r="K32" s="99"/>
      <c r="L32" s="100">
        <v>3</v>
      </c>
      <c r="M32" s="99"/>
      <c r="N32" s="99"/>
      <c r="O32" s="100">
        <v>1</v>
      </c>
      <c r="Z32" s="267"/>
    </row>
    <row r="33" spans="1:28" x14ac:dyDescent="0.2">
      <c r="A33" s="266" t="s">
        <v>138</v>
      </c>
      <c r="B33" s="87" t="s">
        <v>339</v>
      </c>
      <c r="C33" s="99"/>
      <c r="D33" s="99"/>
      <c r="E33" s="99"/>
      <c r="F33" s="100"/>
      <c r="G33" s="99"/>
      <c r="H33" s="100"/>
      <c r="I33" s="100"/>
      <c r="J33" s="99"/>
      <c r="K33" s="99"/>
      <c r="L33" s="100">
        <v>1</v>
      </c>
      <c r="M33" s="99"/>
      <c r="N33" s="99"/>
      <c r="O33" s="100">
        <v>1</v>
      </c>
      <c r="P33" s="27">
        <v>1</v>
      </c>
      <c r="Z33" s="267"/>
      <c r="AB33" s="26" t="s">
        <v>1659</v>
      </c>
    </row>
    <row r="34" spans="1:28" x14ac:dyDescent="0.2">
      <c r="A34" s="266" t="s">
        <v>134</v>
      </c>
      <c r="B34" s="87" t="s">
        <v>334</v>
      </c>
      <c r="C34" s="99"/>
      <c r="D34" s="99"/>
      <c r="E34" s="99"/>
      <c r="F34" s="100"/>
      <c r="G34" s="99"/>
      <c r="H34" s="100"/>
      <c r="I34" s="100"/>
      <c r="J34" s="99"/>
      <c r="K34" s="99"/>
      <c r="L34" s="100">
        <v>3</v>
      </c>
      <c r="M34" s="99"/>
      <c r="N34" s="99"/>
      <c r="O34" s="100">
        <v>1</v>
      </c>
      <c r="Q34" s="27">
        <v>1</v>
      </c>
      <c r="Z34" s="267"/>
      <c r="AB34" s="26" t="s">
        <v>1659</v>
      </c>
    </row>
    <row r="35" spans="1:28" x14ac:dyDescent="0.2">
      <c r="A35" s="266" t="s">
        <v>31</v>
      </c>
      <c r="B35" s="87" t="s">
        <v>327</v>
      </c>
      <c r="C35" s="99"/>
      <c r="D35" s="99"/>
      <c r="E35" s="99"/>
      <c r="F35" s="100">
        <v>2</v>
      </c>
      <c r="G35" s="99"/>
      <c r="H35" s="100">
        <v>1</v>
      </c>
      <c r="I35" s="100">
        <v>3</v>
      </c>
      <c r="J35" s="99"/>
      <c r="K35" s="99"/>
      <c r="L35" s="100">
        <v>4</v>
      </c>
      <c r="M35" s="99"/>
      <c r="N35" s="99"/>
      <c r="O35" s="100"/>
      <c r="Q35" s="27">
        <v>2</v>
      </c>
      <c r="Z35" s="267"/>
      <c r="AB35" s="26" t="s">
        <v>1659</v>
      </c>
    </row>
    <row r="36" spans="1:28" x14ac:dyDescent="0.2">
      <c r="A36" s="266" t="s">
        <v>84</v>
      </c>
      <c r="B36" s="87" t="s">
        <v>85</v>
      </c>
      <c r="C36" s="99"/>
      <c r="D36" s="99"/>
      <c r="E36" s="99"/>
      <c r="F36" s="100"/>
      <c r="G36" s="99"/>
      <c r="H36" s="100"/>
      <c r="I36" s="100"/>
      <c r="J36" s="99"/>
      <c r="K36" s="99"/>
      <c r="L36" s="100">
        <v>1</v>
      </c>
      <c r="M36" s="99"/>
      <c r="N36" s="99"/>
      <c r="O36" s="100"/>
      <c r="Q36" s="27">
        <v>3</v>
      </c>
      <c r="Z36" s="267"/>
      <c r="AB36" s="26" t="s">
        <v>1659</v>
      </c>
    </row>
    <row r="37" spans="1:28" x14ac:dyDescent="0.2">
      <c r="A37" s="266" t="s">
        <v>11</v>
      </c>
      <c r="B37" s="87" t="s">
        <v>47</v>
      </c>
      <c r="C37" s="99"/>
      <c r="D37" s="99"/>
      <c r="E37" s="99"/>
      <c r="F37" s="100"/>
      <c r="G37" s="99"/>
      <c r="H37" s="100"/>
      <c r="I37" s="100"/>
      <c r="J37" s="99"/>
      <c r="K37" s="99"/>
      <c r="L37" s="100">
        <v>2</v>
      </c>
      <c r="M37" s="99"/>
      <c r="N37" s="99"/>
      <c r="O37" s="100"/>
      <c r="Q37" s="27">
        <v>2</v>
      </c>
      <c r="Z37" s="267"/>
    </row>
    <row r="38" spans="1:28" x14ac:dyDescent="0.2">
      <c r="A38" s="266" t="s">
        <v>15</v>
      </c>
      <c r="B38" s="87" t="s">
        <v>440</v>
      </c>
      <c r="Q38" s="27">
        <v>1</v>
      </c>
      <c r="Z38" s="267"/>
      <c r="AB38" s="26" t="s">
        <v>1659</v>
      </c>
    </row>
    <row r="39" spans="1:28" x14ac:dyDescent="0.2">
      <c r="A39" s="266" t="s">
        <v>1143</v>
      </c>
      <c r="B39" s="87" t="s">
        <v>1144</v>
      </c>
      <c r="C39" s="99"/>
      <c r="D39" s="99"/>
      <c r="E39" s="99"/>
      <c r="F39" s="100"/>
      <c r="G39" s="99"/>
      <c r="H39" s="100"/>
      <c r="I39" s="100"/>
      <c r="J39" s="99"/>
      <c r="K39" s="99"/>
      <c r="L39" s="100"/>
      <c r="M39" s="99"/>
      <c r="N39" s="99"/>
      <c r="O39" s="100"/>
      <c r="Q39" s="27">
        <v>1</v>
      </c>
      <c r="Z39" s="267"/>
    </row>
    <row r="40" spans="1:28" x14ac:dyDescent="0.2">
      <c r="A40" s="266" t="s">
        <v>28</v>
      </c>
      <c r="B40" s="87" t="s">
        <v>332</v>
      </c>
      <c r="C40" s="99"/>
      <c r="D40" s="99"/>
      <c r="E40" s="99"/>
      <c r="F40" s="100"/>
      <c r="G40" s="99"/>
      <c r="H40" s="100"/>
      <c r="I40" s="100"/>
      <c r="J40" s="99"/>
      <c r="K40" s="99"/>
      <c r="L40" s="100">
        <v>3</v>
      </c>
      <c r="M40" s="99"/>
      <c r="N40" s="99"/>
      <c r="O40" s="100">
        <v>1</v>
      </c>
      <c r="Q40" s="27">
        <v>1</v>
      </c>
      <c r="S40" s="27">
        <v>1</v>
      </c>
      <c r="Z40" s="267"/>
      <c r="AB40" s="26" t="s">
        <v>1659</v>
      </c>
    </row>
    <row r="41" spans="1:28" x14ac:dyDescent="0.2">
      <c r="A41" s="266" t="s">
        <v>20</v>
      </c>
      <c r="B41" s="87" t="s">
        <v>319</v>
      </c>
      <c r="C41" s="99"/>
      <c r="D41" s="99"/>
      <c r="E41" s="99"/>
      <c r="F41" s="100"/>
      <c r="G41" s="99"/>
      <c r="H41" s="100">
        <v>2</v>
      </c>
      <c r="I41" s="100"/>
      <c r="J41" s="99"/>
      <c r="K41" s="99"/>
      <c r="L41" s="100"/>
      <c r="M41" s="99"/>
      <c r="N41" s="99"/>
      <c r="O41" s="100"/>
      <c r="S41" s="27">
        <v>1</v>
      </c>
      <c r="Y41" s="27">
        <v>1</v>
      </c>
      <c r="Z41" s="267"/>
      <c r="AB41" s="26" t="s">
        <v>1659</v>
      </c>
    </row>
    <row r="42" spans="1:28" x14ac:dyDescent="0.2">
      <c r="A42" s="266" t="s">
        <v>43</v>
      </c>
      <c r="B42" s="87" t="s">
        <v>520</v>
      </c>
      <c r="C42" s="99"/>
      <c r="D42" s="99"/>
      <c r="E42" s="99"/>
      <c r="F42" s="100"/>
      <c r="G42" s="99"/>
      <c r="H42" s="100"/>
      <c r="I42" s="100"/>
      <c r="J42" s="99"/>
      <c r="K42" s="99"/>
      <c r="L42" s="100">
        <v>1</v>
      </c>
      <c r="M42" s="99"/>
      <c r="N42" s="99"/>
      <c r="O42" s="100"/>
      <c r="Q42" s="27">
        <v>1</v>
      </c>
      <c r="R42" s="27">
        <v>1</v>
      </c>
      <c r="U42" s="27">
        <v>1</v>
      </c>
      <c r="V42" s="27">
        <v>2</v>
      </c>
      <c r="W42" s="27">
        <v>4</v>
      </c>
      <c r="X42" s="27">
        <v>4</v>
      </c>
      <c r="Y42" s="27">
        <v>1</v>
      </c>
      <c r="Z42" s="267"/>
      <c r="AB42" s="26" t="s">
        <v>1659</v>
      </c>
    </row>
    <row r="43" spans="1:28" x14ac:dyDescent="0.2">
      <c r="A43" s="269" t="s">
        <v>278</v>
      </c>
      <c r="B43" s="270" t="s">
        <v>949</v>
      </c>
      <c r="C43" s="445"/>
      <c r="D43" s="445"/>
      <c r="E43" s="445"/>
      <c r="F43" s="381"/>
      <c r="G43" s="445"/>
      <c r="H43" s="381"/>
      <c r="I43" s="381"/>
      <c r="J43" s="445"/>
      <c r="K43" s="445"/>
      <c r="L43" s="381"/>
      <c r="M43" s="445"/>
      <c r="N43" s="445"/>
      <c r="O43" s="381">
        <v>1</v>
      </c>
      <c r="P43" s="276">
        <v>1</v>
      </c>
      <c r="Q43" s="276">
        <v>2</v>
      </c>
      <c r="R43" s="276"/>
      <c r="S43" s="276"/>
      <c r="T43" s="276"/>
      <c r="U43" s="276"/>
      <c r="V43" s="276"/>
      <c r="W43" s="276">
        <v>1</v>
      </c>
      <c r="X43" s="276"/>
      <c r="Y43" s="276"/>
      <c r="Z43" s="277"/>
      <c r="AB43" s="26" t="s">
        <v>1659</v>
      </c>
    </row>
    <row r="44" spans="1:28" s="86" customFormat="1" x14ac:dyDescent="0.2">
      <c r="A44" s="86" t="s">
        <v>1411</v>
      </c>
      <c r="B44" s="88"/>
      <c r="C44" s="420"/>
      <c r="D44" s="420"/>
      <c r="E44" s="420"/>
      <c r="F44" s="91">
        <f>COUNT(F27:F43)</f>
        <v>1</v>
      </c>
      <c r="G44" s="420"/>
      <c r="H44" s="91">
        <f>COUNT(H27:H43)</f>
        <v>4</v>
      </c>
      <c r="I44" s="91">
        <f>COUNT(I27:I43)</f>
        <v>3</v>
      </c>
      <c r="J44" s="420"/>
      <c r="K44" s="420"/>
      <c r="L44" s="91">
        <f>COUNT(L27:L43)</f>
        <v>9</v>
      </c>
      <c r="M44" s="420"/>
      <c r="N44" s="420"/>
      <c r="O44" s="91">
        <f t="shared" ref="O44:Y44" si="1">COUNT(O27:O43)</f>
        <v>5</v>
      </c>
      <c r="P44" s="91">
        <f t="shared" si="1"/>
        <v>2</v>
      </c>
      <c r="Q44" s="91">
        <f t="shared" si="1"/>
        <v>9</v>
      </c>
      <c r="R44" s="91">
        <f t="shared" si="1"/>
        <v>1</v>
      </c>
      <c r="S44" s="91">
        <f t="shared" si="1"/>
        <v>2</v>
      </c>
      <c r="T44" s="91"/>
      <c r="U44" s="91">
        <f t="shared" si="1"/>
        <v>1</v>
      </c>
      <c r="V44" s="91">
        <f t="shared" si="1"/>
        <v>1</v>
      </c>
      <c r="W44" s="91">
        <f t="shared" si="1"/>
        <v>2</v>
      </c>
      <c r="X44" s="91">
        <f t="shared" si="1"/>
        <v>1</v>
      </c>
      <c r="Y44" s="91">
        <f t="shared" si="1"/>
        <v>2</v>
      </c>
      <c r="Z44" s="91"/>
      <c r="AB44" s="26"/>
    </row>
    <row r="45" spans="1:28" x14ac:dyDescent="0.2">
      <c r="A45" s="86"/>
      <c r="C45" s="99"/>
      <c r="D45" s="99"/>
      <c r="E45" s="99"/>
      <c r="F45" s="100"/>
      <c r="G45" s="99"/>
      <c r="H45" s="100"/>
      <c r="I45" s="100"/>
      <c r="J45" s="99"/>
      <c r="K45" s="99"/>
      <c r="L45" s="100"/>
      <c r="M45" s="99"/>
      <c r="N45" s="99"/>
      <c r="O45" s="100"/>
    </row>
    <row r="46" spans="1:28" x14ac:dyDescent="0.2">
      <c r="A46" s="86" t="s">
        <v>1658</v>
      </c>
      <c r="C46" s="99"/>
      <c r="D46" s="99"/>
      <c r="E46" s="99"/>
      <c r="F46" s="100"/>
      <c r="G46" s="99"/>
      <c r="H46" s="100"/>
      <c r="I46" s="100"/>
      <c r="J46" s="99"/>
      <c r="K46" s="99"/>
      <c r="L46" s="100"/>
      <c r="M46" s="99"/>
      <c r="N46" s="99"/>
      <c r="O46" s="100"/>
      <c r="AB46" s="93" t="s">
        <v>1660</v>
      </c>
    </row>
    <row r="47" spans="1:28" x14ac:dyDescent="0.2">
      <c r="A47" s="257" t="s">
        <v>315</v>
      </c>
      <c r="B47" s="258" t="s">
        <v>625</v>
      </c>
      <c r="C47" s="451"/>
      <c r="D47" s="451"/>
      <c r="E47" s="451"/>
      <c r="F47" s="280"/>
      <c r="G47" s="451"/>
      <c r="H47" s="280"/>
      <c r="I47" s="280"/>
      <c r="J47" s="451"/>
      <c r="K47" s="451"/>
      <c r="L47" s="280">
        <v>2</v>
      </c>
      <c r="M47" s="451"/>
      <c r="N47" s="451"/>
      <c r="O47" s="280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81"/>
      <c r="AB47" s="26" t="s">
        <v>1659</v>
      </c>
    </row>
    <row r="48" spans="1:28" x14ac:dyDescent="0.2">
      <c r="A48" s="266" t="s">
        <v>185</v>
      </c>
      <c r="B48" s="87" t="s">
        <v>380</v>
      </c>
      <c r="C48" s="99"/>
      <c r="D48" s="99"/>
      <c r="E48" s="99"/>
      <c r="F48" s="100"/>
      <c r="G48" s="99"/>
      <c r="H48" s="100"/>
      <c r="I48" s="100"/>
      <c r="J48" s="99"/>
      <c r="K48" s="99"/>
      <c r="L48" s="100">
        <v>1</v>
      </c>
      <c r="M48" s="99"/>
      <c r="N48" s="99"/>
      <c r="O48" s="100"/>
      <c r="Z48" s="267"/>
      <c r="AB48" s="26" t="s">
        <v>1659</v>
      </c>
    </row>
    <row r="49" spans="1:28" x14ac:dyDescent="0.2">
      <c r="A49" s="266" t="s">
        <v>307</v>
      </c>
      <c r="B49" s="87" t="s">
        <v>363</v>
      </c>
      <c r="C49" s="99"/>
      <c r="D49" s="99"/>
      <c r="E49" s="99"/>
      <c r="F49" s="100"/>
      <c r="G49" s="99"/>
      <c r="H49" s="100"/>
      <c r="I49" s="100"/>
      <c r="J49" s="99"/>
      <c r="K49" s="99"/>
      <c r="L49" s="100">
        <v>1</v>
      </c>
      <c r="M49" s="99"/>
      <c r="N49" s="99"/>
      <c r="O49" s="100"/>
      <c r="Z49" s="267"/>
      <c r="AB49" s="26" t="s">
        <v>1661</v>
      </c>
    </row>
    <row r="50" spans="1:28" x14ac:dyDescent="0.2">
      <c r="A50" s="266" t="s">
        <v>215</v>
      </c>
      <c r="B50" s="87" t="s">
        <v>321</v>
      </c>
      <c r="L50" s="27">
        <v>1</v>
      </c>
      <c r="Z50" s="267"/>
      <c r="AB50" s="26" t="s">
        <v>1659</v>
      </c>
    </row>
    <row r="51" spans="1:28" x14ac:dyDescent="0.2">
      <c r="A51" s="266" t="s">
        <v>123</v>
      </c>
      <c r="B51" s="87" t="s">
        <v>347</v>
      </c>
      <c r="L51" s="100">
        <v>1</v>
      </c>
      <c r="P51" s="27">
        <v>2</v>
      </c>
      <c r="Z51" s="267"/>
      <c r="AB51" s="26" t="s">
        <v>1659</v>
      </c>
    </row>
    <row r="52" spans="1:28" x14ac:dyDescent="0.2">
      <c r="A52" s="266" t="s">
        <v>287</v>
      </c>
      <c r="B52" s="87" t="s">
        <v>453</v>
      </c>
      <c r="C52" s="99"/>
      <c r="D52" s="99"/>
      <c r="E52" s="99"/>
      <c r="F52" s="100"/>
      <c r="G52" s="99"/>
      <c r="H52" s="100"/>
      <c r="I52" s="100"/>
      <c r="J52" s="99"/>
      <c r="K52" s="99"/>
      <c r="L52" s="100">
        <v>2</v>
      </c>
      <c r="M52" s="99"/>
      <c r="N52" s="99"/>
      <c r="O52" s="100"/>
      <c r="P52" s="27">
        <v>2</v>
      </c>
      <c r="Z52" s="267"/>
    </row>
    <row r="53" spans="1:28" x14ac:dyDescent="0.2">
      <c r="A53" s="266" t="s">
        <v>227</v>
      </c>
      <c r="B53" s="87" t="s">
        <v>458</v>
      </c>
      <c r="C53" s="99"/>
      <c r="D53" s="99"/>
      <c r="E53" s="99"/>
      <c r="F53" s="100">
        <v>1</v>
      </c>
      <c r="G53" s="99"/>
      <c r="H53" s="100"/>
      <c r="I53" s="100"/>
      <c r="J53" s="99"/>
      <c r="K53" s="99"/>
      <c r="L53" s="100"/>
      <c r="M53" s="99"/>
      <c r="N53" s="99"/>
      <c r="O53" s="100"/>
      <c r="P53" s="27">
        <v>5</v>
      </c>
      <c r="Z53" s="267"/>
      <c r="AB53" s="26" t="s">
        <v>1663</v>
      </c>
    </row>
    <row r="54" spans="1:28" x14ac:dyDescent="0.2">
      <c r="A54" s="266" t="s">
        <v>485</v>
      </c>
      <c r="B54" s="87" t="s">
        <v>524</v>
      </c>
      <c r="C54" s="99"/>
      <c r="D54" s="99"/>
      <c r="E54" s="99"/>
      <c r="F54" s="100"/>
      <c r="G54" s="99"/>
      <c r="H54" s="100"/>
      <c r="I54" s="100"/>
      <c r="J54" s="99"/>
      <c r="K54" s="99"/>
      <c r="L54" s="100"/>
      <c r="M54" s="99"/>
      <c r="N54" s="99"/>
      <c r="O54" s="100"/>
      <c r="P54" s="27">
        <v>1</v>
      </c>
      <c r="Z54" s="267"/>
      <c r="AB54" s="26" t="s">
        <v>1659</v>
      </c>
    </row>
    <row r="55" spans="1:28" x14ac:dyDescent="0.2">
      <c r="A55" s="266" t="s">
        <v>466</v>
      </c>
      <c r="B55" s="87" t="s">
        <v>923</v>
      </c>
      <c r="C55" s="99"/>
      <c r="D55" s="99"/>
      <c r="E55" s="99"/>
      <c r="F55" s="100"/>
      <c r="G55" s="99"/>
      <c r="H55" s="100"/>
      <c r="I55" s="100"/>
      <c r="J55" s="99"/>
      <c r="K55" s="99"/>
      <c r="L55" s="100"/>
      <c r="M55" s="99"/>
      <c r="N55" s="99"/>
      <c r="O55" s="100"/>
      <c r="P55" s="27">
        <v>1</v>
      </c>
      <c r="Z55" s="267"/>
      <c r="AB55" s="26" t="s">
        <v>1659</v>
      </c>
    </row>
    <row r="56" spans="1:28" x14ac:dyDescent="0.2">
      <c r="A56" s="266" t="s">
        <v>1048</v>
      </c>
      <c r="B56" s="26" t="s">
        <v>1095</v>
      </c>
      <c r="C56" s="99"/>
      <c r="D56" s="99"/>
      <c r="E56" s="99"/>
      <c r="F56" s="100"/>
      <c r="G56" s="99"/>
      <c r="H56" s="100"/>
      <c r="I56" s="100"/>
      <c r="J56" s="99"/>
      <c r="K56" s="99"/>
      <c r="L56" s="100"/>
      <c r="M56" s="99"/>
      <c r="N56" s="99"/>
      <c r="O56" s="100"/>
      <c r="P56" s="27">
        <v>1</v>
      </c>
      <c r="Z56" s="267"/>
      <c r="AB56" s="26" t="s">
        <v>1659</v>
      </c>
    </row>
    <row r="57" spans="1:28" x14ac:dyDescent="0.2">
      <c r="A57" s="266" t="s">
        <v>157</v>
      </c>
      <c r="B57" s="87" t="s">
        <v>518</v>
      </c>
      <c r="C57" s="99"/>
      <c r="D57" s="99"/>
      <c r="E57" s="99"/>
      <c r="F57" s="100"/>
      <c r="G57" s="99"/>
      <c r="H57" s="100"/>
      <c r="I57" s="100"/>
      <c r="J57" s="99"/>
      <c r="K57" s="99"/>
      <c r="L57" s="100">
        <v>1</v>
      </c>
      <c r="M57" s="99"/>
      <c r="N57" s="99"/>
      <c r="O57" s="100"/>
      <c r="P57" s="27">
        <v>2</v>
      </c>
      <c r="R57" s="27">
        <v>2</v>
      </c>
      <c r="Z57" s="267">
        <v>4</v>
      </c>
      <c r="AB57" s="26" t="s">
        <v>1659</v>
      </c>
    </row>
    <row r="58" spans="1:28" x14ac:dyDescent="0.2">
      <c r="A58" s="266" t="s">
        <v>497</v>
      </c>
      <c r="B58" s="87" t="s">
        <v>513</v>
      </c>
      <c r="C58" s="99"/>
      <c r="D58" s="99"/>
      <c r="E58" s="99"/>
      <c r="F58" s="100"/>
      <c r="G58" s="99"/>
      <c r="H58" s="100"/>
      <c r="I58" s="100"/>
      <c r="J58" s="99"/>
      <c r="K58" s="99"/>
      <c r="L58" s="100"/>
      <c r="M58" s="99"/>
      <c r="N58" s="99"/>
      <c r="O58" s="100"/>
      <c r="P58" s="27">
        <v>1</v>
      </c>
      <c r="R58" s="27">
        <v>1</v>
      </c>
      <c r="Z58" s="267"/>
    </row>
    <row r="59" spans="1:28" x14ac:dyDescent="0.2">
      <c r="A59" s="266" t="s">
        <v>297</v>
      </c>
      <c r="B59" s="87" t="s">
        <v>519</v>
      </c>
      <c r="C59" s="99"/>
      <c r="D59" s="99"/>
      <c r="E59" s="99"/>
      <c r="F59" s="100"/>
      <c r="G59" s="99"/>
      <c r="H59" s="100"/>
      <c r="I59" s="100"/>
      <c r="J59" s="99"/>
      <c r="K59" s="99"/>
      <c r="L59" s="100">
        <v>1</v>
      </c>
      <c r="M59" s="99"/>
      <c r="N59" s="99"/>
      <c r="O59" s="100"/>
      <c r="R59" s="27">
        <v>1</v>
      </c>
      <c r="Z59" s="267"/>
      <c r="AB59" s="26" t="s">
        <v>1659</v>
      </c>
    </row>
    <row r="60" spans="1:28" x14ac:dyDescent="0.2">
      <c r="A60" s="266" t="s">
        <v>553</v>
      </c>
      <c r="B60" s="87" t="s">
        <v>628</v>
      </c>
      <c r="C60" s="99"/>
      <c r="D60" s="99"/>
      <c r="E60" s="99"/>
      <c r="F60" s="100"/>
      <c r="G60" s="99"/>
      <c r="H60" s="100"/>
      <c r="I60" s="100"/>
      <c r="J60" s="99"/>
      <c r="K60" s="99"/>
      <c r="L60" s="100"/>
      <c r="M60" s="99"/>
      <c r="N60" s="99"/>
      <c r="O60" s="100"/>
      <c r="R60" s="27">
        <v>1</v>
      </c>
      <c r="Z60" s="267"/>
      <c r="AB60" s="26" t="s">
        <v>1659</v>
      </c>
    </row>
    <row r="61" spans="1:28" x14ac:dyDescent="0.2">
      <c r="A61" s="266" t="s">
        <v>1012</v>
      </c>
      <c r="B61" s="87" t="s">
        <v>527</v>
      </c>
      <c r="C61" s="99"/>
      <c r="D61" s="99"/>
      <c r="E61" s="99"/>
      <c r="F61" s="100"/>
      <c r="G61" s="99"/>
      <c r="H61" s="100"/>
      <c r="I61" s="100"/>
      <c r="J61" s="99"/>
      <c r="K61" s="99"/>
      <c r="L61" s="100"/>
      <c r="M61" s="99"/>
      <c r="N61" s="99"/>
      <c r="O61" s="100"/>
      <c r="R61" s="27">
        <v>1</v>
      </c>
      <c r="Z61" s="267"/>
      <c r="AB61" s="26" t="s">
        <v>1659</v>
      </c>
    </row>
    <row r="62" spans="1:28" x14ac:dyDescent="0.2">
      <c r="A62" s="266" t="s">
        <v>713</v>
      </c>
      <c r="B62" s="87" t="s">
        <v>722</v>
      </c>
      <c r="C62" s="99"/>
      <c r="D62" s="99"/>
      <c r="E62" s="99"/>
      <c r="F62" s="100"/>
      <c r="G62" s="99"/>
      <c r="H62" s="100"/>
      <c r="I62" s="100"/>
      <c r="J62" s="99"/>
      <c r="K62" s="99"/>
      <c r="L62" s="100"/>
      <c r="M62" s="99"/>
      <c r="N62" s="99"/>
      <c r="O62" s="100"/>
      <c r="R62" s="27">
        <v>1</v>
      </c>
      <c r="Z62" s="267"/>
      <c r="AB62" s="26" t="s">
        <v>1659</v>
      </c>
    </row>
    <row r="63" spans="1:28" x14ac:dyDescent="0.2">
      <c r="A63" s="266" t="s">
        <v>819</v>
      </c>
      <c r="B63" s="87" t="s">
        <v>926</v>
      </c>
      <c r="R63" s="27">
        <v>1</v>
      </c>
      <c r="Z63" s="267"/>
      <c r="AB63" s="26" t="s">
        <v>1665</v>
      </c>
    </row>
    <row r="64" spans="1:28" x14ac:dyDescent="0.2">
      <c r="A64" s="266" t="s">
        <v>298</v>
      </c>
      <c r="B64" s="87" t="s">
        <v>701</v>
      </c>
      <c r="C64" s="99"/>
      <c r="D64" s="99"/>
      <c r="E64" s="99"/>
      <c r="F64" s="100"/>
      <c r="G64" s="99"/>
      <c r="H64" s="100"/>
      <c r="I64" s="100"/>
      <c r="J64" s="99"/>
      <c r="K64" s="99"/>
      <c r="L64" s="100"/>
      <c r="M64" s="99"/>
      <c r="N64" s="99"/>
      <c r="O64" s="100"/>
      <c r="R64" s="27">
        <v>1</v>
      </c>
      <c r="Z64" s="267"/>
      <c r="AB64" s="26" t="s">
        <v>1659</v>
      </c>
    </row>
    <row r="65" spans="1:28" x14ac:dyDescent="0.2">
      <c r="A65" s="266" t="s">
        <v>581</v>
      </c>
      <c r="B65" s="87" t="s">
        <v>639</v>
      </c>
      <c r="C65" s="99"/>
      <c r="D65" s="99"/>
      <c r="E65" s="99"/>
      <c r="F65" s="100"/>
      <c r="G65" s="99"/>
      <c r="H65" s="100"/>
      <c r="I65" s="100"/>
      <c r="J65" s="99"/>
      <c r="K65" s="99"/>
      <c r="L65" s="100"/>
      <c r="M65" s="99"/>
      <c r="N65" s="99"/>
      <c r="O65" s="100"/>
      <c r="R65" s="27">
        <v>1</v>
      </c>
      <c r="Z65" s="267"/>
      <c r="AB65" s="26" t="s">
        <v>1659</v>
      </c>
    </row>
    <row r="66" spans="1:28" x14ac:dyDescent="0.2">
      <c r="A66" s="266" t="s">
        <v>411</v>
      </c>
      <c r="B66" s="87" t="s">
        <v>429</v>
      </c>
      <c r="C66" s="99"/>
      <c r="D66" s="99"/>
      <c r="E66" s="99"/>
      <c r="F66" s="100"/>
      <c r="G66" s="99"/>
      <c r="H66" s="100"/>
      <c r="I66" s="100"/>
      <c r="J66" s="99"/>
      <c r="K66" s="99"/>
      <c r="L66" s="100"/>
      <c r="M66" s="99"/>
      <c r="N66" s="99"/>
      <c r="O66" s="100"/>
      <c r="R66" s="27">
        <v>1</v>
      </c>
      <c r="Z66" s="267"/>
      <c r="AB66" s="26" t="s">
        <v>1659</v>
      </c>
    </row>
    <row r="67" spans="1:28" x14ac:dyDescent="0.2">
      <c r="A67" s="266" t="s">
        <v>410</v>
      </c>
      <c r="B67" s="87" t="s">
        <v>425</v>
      </c>
      <c r="C67" s="99"/>
      <c r="D67" s="99"/>
      <c r="E67" s="99"/>
      <c r="F67" s="100"/>
      <c r="G67" s="99"/>
      <c r="H67" s="100"/>
      <c r="I67" s="100"/>
      <c r="J67" s="99"/>
      <c r="K67" s="99"/>
      <c r="L67" s="100"/>
      <c r="M67" s="99"/>
      <c r="N67" s="99"/>
      <c r="O67" s="100"/>
      <c r="R67" s="27">
        <v>2</v>
      </c>
      <c r="Z67" s="267"/>
      <c r="AB67" s="26" t="s">
        <v>1659</v>
      </c>
    </row>
    <row r="68" spans="1:28" x14ac:dyDescent="0.2">
      <c r="A68" s="266" t="s">
        <v>587</v>
      </c>
      <c r="B68" s="87" t="s">
        <v>641</v>
      </c>
      <c r="C68" s="99"/>
      <c r="D68" s="99"/>
      <c r="E68" s="99"/>
      <c r="F68" s="100"/>
      <c r="G68" s="99"/>
      <c r="H68" s="100"/>
      <c r="I68" s="100"/>
      <c r="J68" s="99"/>
      <c r="K68" s="99"/>
      <c r="L68" s="100"/>
      <c r="M68" s="99"/>
      <c r="N68" s="99"/>
      <c r="O68" s="100"/>
      <c r="R68" s="27">
        <v>2</v>
      </c>
      <c r="Z68" s="267"/>
    </row>
    <row r="69" spans="1:28" x14ac:dyDescent="0.2">
      <c r="A69" s="266" t="s">
        <v>187</v>
      </c>
      <c r="B69" s="87" t="s">
        <v>375</v>
      </c>
      <c r="C69" s="99"/>
      <c r="D69" s="99"/>
      <c r="E69" s="99"/>
      <c r="F69" s="100"/>
      <c r="G69" s="99"/>
      <c r="H69" s="100"/>
      <c r="I69" s="100"/>
      <c r="J69" s="99"/>
      <c r="K69" s="99"/>
      <c r="L69" s="100">
        <v>1</v>
      </c>
      <c r="M69" s="99"/>
      <c r="N69" s="99"/>
      <c r="O69" s="100"/>
      <c r="R69" s="27">
        <v>1</v>
      </c>
      <c r="T69" s="27">
        <v>1</v>
      </c>
      <c r="Z69" s="267"/>
      <c r="AB69" s="26" t="s">
        <v>1659</v>
      </c>
    </row>
    <row r="70" spans="1:28" x14ac:dyDescent="0.2">
      <c r="A70" s="266" t="s">
        <v>248</v>
      </c>
      <c r="B70" s="87" t="s">
        <v>478</v>
      </c>
      <c r="C70" s="99"/>
      <c r="D70" s="99"/>
      <c r="E70" s="99"/>
      <c r="F70" s="100"/>
      <c r="G70" s="99"/>
      <c r="H70" s="100"/>
      <c r="I70" s="100"/>
      <c r="J70" s="99"/>
      <c r="K70" s="99"/>
      <c r="L70" s="100"/>
      <c r="M70" s="99"/>
      <c r="N70" s="99"/>
      <c r="O70" s="100"/>
      <c r="R70" s="27">
        <v>1</v>
      </c>
      <c r="T70" s="27">
        <v>1</v>
      </c>
      <c r="Z70" s="267"/>
    </row>
    <row r="71" spans="1:28" x14ac:dyDescent="0.2">
      <c r="A71" s="266" t="s">
        <v>556</v>
      </c>
      <c r="B71" s="87" t="s">
        <v>626</v>
      </c>
      <c r="C71" s="99"/>
      <c r="D71" s="99"/>
      <c r="E71" s="99"/>
      <c r="F71" s="100"/>
      <c r="G71" s="99"/>
      <c r="H71" s="100"/>
      <c r="I71" s="100"/>
      <c r="J71" s="99"/>
      <c r="K71" s="99"/>
      <c r="L71" s="100"/>
      <c r="M71" s="99"/>
      <c r="N71" s="99"/>
      <c r="O71" s="100"/>
      <c r="R71" s="27">
        <v>1</v>
      </c>
      <c r="T71" s="27">
        <v>1</v>
      </c>
      <c r="Z71" s="267"/>
      <c r="AB71" s="26" t="s">
        <v>1659</v>
      </c>
    </row>
    <row r="72" spans="1:28" x14ac:dyDescent="0.2">
      <c r="A72" s="266" t="s">
        <v>305</v>
      </c>
      <c r="B72" s="87" t="s">
        <v>953</v>
      </c>
      <c r="C72" s="99"/>
      <c r="D72" s="99"/>
      <c r="E72" s="99"/>
      <c r="F72" s="100"/>
      <c r="G72" s="99"/>
      <c r="H72" s="100"/>
      <c r="I72" s="100"/>
      <c r="J72" s="99"/>
      <c r="K72" s="99"/>
      <c r="L72" s="100"/>
      <c r="M72" s="99"/>
      <c r="N72" s="99"/>
      <c r="O72" s="100"/>
      <c r="R72" s="27">
        <v>1</v>
      </c>
      <c r="T72" s="27">
        <v>1</v>
      </c>
      <c r="Z72" s="267"/>
      <c r="AB72" s="26" t="s">
        <v>1659</v>
      </c>
    </row>
    <row r="73" spans="1:28" x14ac:dyDescent="0.2">
      <c r="A73" s="266" t="s">
        <v>274</v>
      </c>
      <c r="B73" s="87" t="s">
        <v>933</v>
      </c>
      <c r="L73" s="27">
        <v>1</v>
      </c>
      <c r="P73" s="27">
        <v>1</v>
      </c>
      <c r="T73" s="27">
        <v>1</v>
      </c>
      <c r="Z73" s="267"/>
      <c r="AB73" s="26" t="s">
        <v>1665</v>
      </c>
    </row>
    <row r="74" spans="1:28" x14ac:dyDescent="0.2">
      <c r="A74" s="266" t="s">
        <v>189</v>
      </c>
      <c r="B74" s="87" t="s">
        <v>373</v>
      </c>
      <c r="C74" s="99"/>
      <c r="D74" s="99"/>
      <c r="E74" s="99"/>
      <c r="F74" s="100"/>
      <c r="G74" s="99"/>
      <c r="H74" s="100"/>
      <c r="I74" s="100">
        <v>1</v>
      </c>
      <c r="J74" s="99"/>
      <c r="K74" s="99"/>
      <c r="L74" s="100"/>
      <c r="M74" s="99"/>
      <c r="N74" s="99"/>
      <c r="O74" s="100"/>
      <c r="T74" s="27">
        <v>1</v>
      </c>
      <c r="Z74" s="267"/>
      <c r="AB74" s="26" t="s">
        <v>1659</v>
      </c>
    </row>
    <row r="75" spans="1:28" x14ac:dyDescent="0.2">
      <c r="A75" s="266" t="s">
        <v>247</v>
      </c>
      <c r="B75" s="87" t="s">
        <v>534</v>
      </c>
      <c r="C75" s="99"/>
      <c r="D75" s="99"/>
      <c r="E75" s="99"/>
      <c r="F75" s="100"/>
      <c r="G75" s="99"/>
      <c r="H75" s="100"/>
      <c r="I75" s="100"/>
      <c r="J75" s="99"/>
      <c r="K75" s="99"/>
      <c r="L75" s="100"/>
      <c r="M75" s="99"/>
      <c r="N75" s="99"/>
      <c r="O75" s="100"/>
      <c r="T75" s="27">
        <v>1</v>
      </c>
      <c r="Z75" s="267"/>
      <c r="AB75" s="26" t="s">
        <v>1661</v>
      </c>
    </row>
    <row r="76" spans="1:28" x14ac:dyDescent="0.2">
      <c r="A76" s="266" t="s">
        <v>269</v>
      </c>
      <c r="B76" s="87" t="s">
        <v>452</v>
      </c>
      <c r="C76" s="99"/>
      <c r="D76" s="99"/>
      <c r="E76" s="99"/>
      <c r="F76" s="100"/>
      <c r="G76" s="99"/>
      <c r="H76" s="100"/>
      <c r="I76" s="100"/>
      <c r="J76" s="99"/>
      <c r="K76" s="99"/>
      <c r="L76" s="100"/>
      <c r="M76" s="99"/>
      <c r="N76" s="99"/>
      <c r="O76" s="100"/>
      <c r="T76" s="27">
        <v>1</v>
      </c>
      <c r="Z76" s="267"/>
      <c r="AB76" s="26" t="s">
        <v>1659</v>
      </c>
    </row>
    <row r="77" spans="1:28" x14ac:dyDescent="0.2">
      <c r="A77" s="266" t="s">
        <v>272</v>
      </c>
      <c r="B77" s="87" t="s">
        <v>975</v>
      </c>
      <c r="C77" s="99"/>
      <c r="D77" s="99"/>
      <c r="E77" s="99"/>
      <c r="F77" s="100"/>
      <c r="G77" s="99"/>
      <c r="H77" s="100"/>
      <c r="I77" s="100"/>
      <c r="J77" s="99"/>
      <c r="K77" s="99"/>
      <c r="L77" s="100"/>
      <c r="M77" s="99"/>
      <c r="N77" s="99"/>
      <c r="O77" s="100"/>
      <c r="T77" s="27">
        <v>3</v>
      </c>
      <c r="Z77" s="267"/>
      <c r="AB77" s="26" t="s">
        <v>1659</v>
      </c>
    </row>
    <row r="78" spans="1:28" x14ac:dyDescent="0.2">
      <c r="A78" s="266" t="s">
        <v>839</v>
      </c>
      <c r="B78" s="87" t="s">
        <v>897</v>
      </c>
      <c r="T78" s="27">
        <v>3</v>
      </c>
      <c r="Z78" s="267"/>
      <c r="AB78" s="26" t="s">
        <v>1659</v>
      </c>
    </row>
    <row r="79" spans="1:28" x14ac:dyDescent="0.2">
      <c r="A79" s="266" t="s">
        <v>174</v>
      </c>
      <c r="B79" s="87" t="s">
        <v>341</v>
      </c>
      <c r="C79" s="99"/>
      <c r="D79" s="99"/>
      <c r="E79" s="99"/>
      <c r="F79" s="100"/>
      <c r="G79" s="99"/>
      <c r="H79" s="100"/>
      <c r="I79" s="100"/>
      <c r="J79" s="99"/>
      <c r="K79" s="99"/>
      <c r="L79" s="100">
        <v>1</v>
      </c>
      <c r="M79" s="99"/>
      <c r="N79" s="99"/>
      <c r="O79" s="100"/>
      <c r="R79" s="27">
        <v>1</v>
      </c>
      <c r="T79" s="27">
        <v>1</v>
      </c>
      <c r="V79" s="27">
        <v>1</v>
      </c>
      <c r="Z79" s="267"/>
      <c r="AB79" s="26" t="s">
        <v>1659</v>
      </c>
    </row>
    <row r="80" spans="1:28" x14ac:dyDescent="0.2">
      <c r="A80" s="266" t="s">
        <v>303</v>
      </c>
      <c r="B80" s="87" t="s">
        <v>421</v>
      </c>
      <c r="C80" s="99"/>
      <c r="D80" s="99"/>
      <c r="E80" s="99"/>
      <c r="F80" s="100"/>
      <c r="G80" s="99"/>
      <c r="H80" s="100"/>
      <c r="I80" s="100"/>
      <c r="J80" s="99"/>
      <c r="K80" s="99"/>
      <c r="L80" s="100">
        <v>1</v>
      </c>
      <c r="M80" s="99"/>
      <c r="N80" s="99"/>
      <c r="O80" s="100"/>
      <c r="R80" s="27">
        <v>1</v>
      </c>
      <c r="T80" s="27">
        <v>1</v>
      </c>
      <c r="V80" s="27">
        <v>1</v>
      </c>
      <c r="Z80" s="267">
        <v>1</v>
      </c>
      <c r="AB80" s="26" t="s">
        <v>1659</v>
      </c>
    </row>
    <row r="81" spans="1:28" x14ac:dyDescent="0.2">
      <c r="A81" s="266" t="s">
        <v>834</v>
      </c>
      <c r="B81" s="87" t="s">
        <v>1433</v>
      </c>
      <c r="C81" s="99"/>
      <c r="D81" s="99"/>
      <c r="E81" s="99"/>
      <c r="F81" s="100"/>
      <c r="G81" s="99"/>
      <c r="H81" s="100"/>
      <c r="I81" s="100"/>
      <c r="J81" s="99"/>
      <c r="K81" s="99"/>
      <c r="L81" s="100"/>
      <c r="M81" s="99"/>
      <c r="N81" s="99"/>
      <c r="O81" s="100"/>
      <c r="T81" s="27">
        <v>1</v>
      </c>
      <c r="V81" s="27">
        <v>1</v>
      </c>
      <c r="Z81" s="267"/>
      <c r="AB81" s="26" t="s">
        <v>1659</v>
      </c>
    </row>
    <row r="82" spans="1:28" x14ac:dyDescent="0.2">
      <c r="A82" s="266" t="s">
        <v>253</v>
      </c>
      <c r="B82" s="87" t="s">
        <v>377</v>
      </c>
      <c r="C82" s="99"/>
      <c r="D82" s="99"/>
      <c r="E82" s="99"/>
      <c r="F82" s="100"/>
      <c r="G82" s="99"/>
      <c r="H82" s="100"/>
      <c r="I82" s="100"/>
      <c r="J82" s="99"/>
      <c r="K82" s="99"/>
      <c r="L82" s="100"/>
      <c r="M82" s="99"/>
      <c r="N82" s="99"/>
      <c r="O82" s="100"/>
      <c r="T82" s="27">
        <v>1</v>
      </c>
      <c r="V82" s="27">
        <v>1</v>
      </c>
      <c r="Z82" s="267"/>
      <c r="AB82" s="26" t="s">
        <v>1659</v>
      </c>
    </row>
    <row r="83" spans="1:28" x14ac:dyDescent="0.2">
      <c r="A83" s="266" t="s">
        <v>816</v>
      </c>
      <c r="B83" s="87" t="s">
        <v>893</v>
      </c>
      <c r="C83" s="99"/>
      <c r="D83" s="99"/>
      <c r="E83" s="99"/>
      <c r="F83" s="100"/>
      <c r="G83" s="99"/>
      <c r="H83" s="100"/>
      <c r="I83" s="100"/>
      <c r="J83" s="99"/>
      <c r="K83" s="99"/>
      <c r="L83" s="100"/>
      <c r="M83" s="99"/>
      <c r="N83" s="99"/>
      <c r="O83" s="100"/>
      <c r="R83" s="27">
        <v>1</v>
      </c>
      <c r="V83" s="27">
        <v>1</v>
      </c>
      <c r="Z83" s="267"/>
      <c r="AB83" s="26" t="s">
        <v>1659</v>
      </c>
    </row>
    <row r="84" spans="1:28" x14ac:dyDescent="0.2">
      <c r="A84" s="266" t="s">
        <v>252</v>
      </c>
      <c r="B84" s="87" t="s">
        <v>528</v>
      </c>
      <c r="R84" s="27">
        <v>1</v>
      </c>
      <c r="V84" s="27">
        <v>1</v>
      </c>
      <c r="Z84" s="267">
        <v>1</v>
      </c>
      <c r="AB84" s="26" t="s">
        <v>1659</v>
      </c>
    </row>
    <row r="85" spans="1:28" x14ac:dyDescent="0.2">
      <c r="A85" s="266" t="s">
        <v>309</v>
      </c>
      <c r="B85" s="87" t="s">
        <v>504</v>
      </c>
      <c r="C85" s="99"/>
      <c r="D85" s="99"/>
      <c r="E85" s="99"/>
      <c r="F85" s="100"/>
      <c r="G85" s="99"/>
      <c r="H85" s="100"/>
      <c r="I85" s="100"/>
      <c r="J85" s="99"/>
      <c r="K85" s="99"/>
      <c r="L85" s="100"/>
      <c r="M85" s="99"/>
      <c r="N85" s="99"/>
      <c r="O85" s="100"/>
      <c r="R85" s="27">
        <v>1</v>
      </c>
      <c r="V85" s="27">
        <v>1</v>
      </c>
      <c r="Z85" s="267"/>
      <c r="AB85" s="26" t="s">
        <v>1659</v>
      </c>
    </row>
    <row r="86" spans="1:28" x14ac:dyDescent="0.2">
      <c r="A86" s="266" t="s">
        <v>300</v>
      </c>
      <c r="B86" s="87" t="s">
        <v>503</v>
      </c>
      <c r="R86" s="27">
        <v>1</v>
      </c>
      <c r="V86" s="27">
        <v>1</v>
      </c>
      <c r="Z86" s="267">
        <v>1</v>
      </c>
      <c r="AB86" s="26" t="s">
        <v>1661</v>
      </c>
    </row>
    <row r="87" spans="1:28" x14ac:dyDescent="0.2">
      <c r="A87" s="266" t="s">
        <v>206</v>
      </c>
      <c r="B87" s="87" t="s">
        <v>502</v>
      </c>
      <c r="R87" s="27">
        <v>1</v>
      </c>
      <c r="V87" s="27">
        <v>1</v>
      </c>
      <c r="Z87" s="267"/>
      <c r="AB87" s="26" t="s">
        <v>1659</v>
      </c>
    </row>
    <row r="88" spans="1:28" x14ac:dyDescent="0.2">
      <c r="A88" s="266" t="s">
        <v>220</v>
      </c>
      <c r="B88" s="87" t="s">
        <v>428</v>
      </c>
      <c r="C88" s="99"/>
      <c r="D88" s="99"/>
      <c r="E88" s="99"/>
      <c r="F88" s="100"/>
      <c r="G88" s="99"/>
      <c r="H88" s="100"/>
      <c r="I88" s="100"/>
      <c r="J88" s="99"/>
      <c r="K88" s="99"/>
      <c r="L88" s="100"/>
      <c r="M88" s="99"/>
      <c r="N88" s="99"/>
      <c r="O88" s="100"/>
      <c r="R88" s="27">
        <v>3</v>
      </c>
      <c r="V88" s="27">
        <v>2</v>
      </c>
      <c r="Z88" s="267"/>
      <c r="AB88" s="26" t="s">
        <v>1659</v>
      </c>
    </row>
    <row r="89" spans="1:28" x14ac:dyDescent="0.2">
      <c r="A89" s="266" t="s">
        <v>579</v>
      </c>
      <c r="B89" s="87" t="s">
        <v>675</v>
      </c>
      <c r="C89" s="99"/>
      <c r="D89" s="99"/>
      <c r="E89" s="99"/>
      <c r="F89" s="100"/>
      <c r="G89" s="99"/>
      <c r="H89" s="100"/>
      <c r="I89" s="100"/>
      <c r="J89" s="99"/>
      <c r="K89" s="99"/>
      <c r="L89" s="100"/>
      <c r="M89" s="99"/>
      <c r="N89" s="99"/>
      <c r="O89" s="100"/>
      <c r="P89" s="27">
        <v>1</v>
      </c>
      <c r="R89" s="27">
        <v>3</v>
      </c>
      <c r="V89" s="27">
        <v>4</v>
      </c>
      <c r="Z89" s="267"/>
      <c r="AB89" s="26" t="s">
        <v>1659</v>
      </c>
    </row>
    <row r="90" spans="1:28" x14ac:dyDescent="0.2">
      <c r="A90" s="266" t="s">
        <v>479</v>
      </c>
      <c r="B90" s="87" t="s">
        <v>480</v>
      </c>
      <c r="C90" s="99"/>
      <c r="D90" s="99"/>
      <c r="E90" s="99"/>
      <c r="F90" s="100"/>
      <c r="G90" s="99"/>
      <c r="H90" s="100"/>
      <c r="I90" s="100"/>
      <c r="J90" s="99"/>
      <c r="K90" s="99"/>
      <c r="L90" s="100"/>
      <c r="M90" s="99"/>
      <c r="N90" s="99"/>
      <c r="O90" s="100"/>
      <c r="P90" s="27">
        <v>1</v>
      </c>
      <c r="V90" s="27">
        <v>1</v>
      </c>
      <c r="Z90" s="267"/>
      <c r="AB90" s="26" t="s">
        <v>1659</v>
      </c>
    </row>
    <row r="91" spans="1:28" x14ac:dyDescent="0.2">
      <c r="A91" s="266" t="s">
        <v>251</v>
      </c>
      <c r="B91" s="87" t="s">
        <v>350</v>
      </c>
      <c r="V91" s="27">
        <v>1</v>
      </c>
      <c r="Z91" s="267"/>
      <c r="AB91" s="26" t="s">
        <v>1659</v>
      </c>
    </row>
    <row r="92" spans="1:28" x14ac:dyDescent="0.2">
      <c r="A92" s="266" t="s">
        <v>431</v>
      </c>
      <c r="B92" s="87" t="s">
        <v>432</v>
      </c>
      <c r="V92" s="27">
        <v>1</v>
      </c>
      <c r="Z92" s="267"/>
      <c r="AB92" s="26" t="s">
        <v>1661</v>
      </c>
    </row>
    <row r="93" spans="1:28" x14ac:dyDescent="0.2">
      <c r="A93" s="266" t="s">
        <v>198</v>
      </c>
      <c r="B93" s="87" t="s">
        <v>508</v>
      </c>
      <c r="V93" s="27">
        <v>1</v>
      </c>
      <c r="Z93" s="267"/>
      <c r="AB93" s="26" t="s">
        <v>1659</v>
      </c>
    </row>
    <row r="94" spans="1:28" x14ac:dyDescent="0.2">
      <c r="A94" s="266" t="s">
        <v>1449</v>
      </c>
      <c r="B94" s="87" t="s">
        <v>1431</v>
      </c>
      <c r="V94" s="27">
        <v>1</v>
      </c>
      <c r="Z94" s="267"/>
      <c r="AB94" s="26" t="s">
        <v>1662</v>
      </c>
    </row>
    <row r="95" spans="1:28" x14ac:dyDescent="0.2">
      <c r="A95" s="266" t="s">
        <v>1450</v>
      </c>
      <c r="B95" s="87" t="s">
        <v>1432</v>
      </c>
      <c r="V95" s="27">
        <v>1</v>
      </c>
      <c r="Z95" s="267"/>
      <c r="AB95" s="26" t="s">
        <v>1659</v>
      </c>
    </row>
    <row r="96" spans="1:28" x14ac:dyDescent="0.2">
      <c r="A96" s="266" t="s">
        <v>1211</v>
      </c>
      <c r="B96" s="87" t="s">
        <v>802</v>
      </c>
      <c r="V96" s="27">
        <v>1</v>
      </c>
      <c r="Z96" s="267"/>
      <c r="AB96" s="26" t="s">
        <v>1659</v>
      </c>
    </row>
    <row r="97" spans="1:28" x14ac:dyDescent="0.2">
      <c r="A97" s="266" t="s">
        <v>261</v>
      </c>
      <c r="B97" s="87" t="s">
        <v>660</v>
      </c>
      <c r="V97" s="27">
        <v>1</v>
      </c>
      <c r="Z97" s="267"/>
      <c r="AB97" s="26" t="s">
        <v>1659</v>
      </c>
    </row>
    <row r="98" spans="1:28" x14ac:dyDescent="0.2">
      <c r="A98" s="266" t="s">
        <v>1451</v>
      </c>
      <c r="B98" s="87" t="s">
        <v>1434</v>
      </c>
      <c r="V98" s="27">
        <v>1</v>
      </c>
      <c r="Z98" s="267"/>
      <c r="AB98" s="26" t="s">
        <v>1659</v>
      </c>
    </row>
    <row r="99" spans="1:28" x14ac:dyDescent="0.2">
      <c r="A99" s="266" t="s">
        <v>1452</v>
      </c>
      <c r="B99" s="87" t="s">
        <v>1435</v>
      </c>
      <c r="V99" s="27">
        <v>1</v>
      </c>
      <c r="Z99" s="267"/>
      <c r="AB99" s="26" t="s">
        <v>1659</v>
      </c>
    </row>
    <row r="100" spans="1:28" x14ac:dyDescent="0.2">
      <c r="A100" s="266" t="s">
        <v>585</v>
      </c>
      <c r="B100" s="87" t="s">
        <v>617</v>
      </c>
      <c r="V100" s="27">
        <v>1</v>
      </c>
      <c r="Z100" s="267"/>
      <c r="AB100" s="26" t="s">
        <v>1659</v>
      </c>
    </row>
    <row r="101" spans="1:28" x14ac:dyDescent="0.2">
      <c r="A101" s="266" t="s">
        <v>715</v>
      </c>
      <c r="B101" s="87" t="s">
        <v>719</v>
      </c>
      <c r="V101" s="27">
        <v>2</v>
      </c>
      <c r="Z101" s="267"/>
      <c r="AB101" s="26" t="s">
        <v>1659</v>
      </c>
    </row>
    <row r="102" spans="1:28" x14ac:dyDescent="0.2">
      <c r="A102" s="266" t="s">
        <v>1444</v>
      </c>
      <c r="B102" s="87" t="s">
        <v>1410</v>
      </c>
      <c r="V102" s="27">
        <v>2</v>
      </c>
      <c r="Z102" s="267"/>
      <c r="AB102" s="26" t="s">
        <v>1661</v>
      </c>
    </row>
    <row r="103" spans="1:28" x14ac:dyDescent="0.2">
      <c r="A103" s="266" t="s">
        <v>109</v>
      </c>
      <c r="B103" s="87" t="s">
        <v>362</v>
      </c>
      <c r="C103" s="99"/>
      <c r="D103" s="99"/>
      <c r="E103" s="99"/>
      <c r="F103" s="100">
        <v>5</v>
      </c>
      <c r="G103" s="99"/>
      <c r="H103" s="100">
        <v>2</v>
      </c>
      <c r="I103" s="100">
        <v>3</v>
      </c>
      <c r="J103" s="99"/>
      <c r="K103" s="99"/>
      <c r="L103" s="100">
        <v>6</v>
      </c>
      <c r="M103" s="99"/>
      <c r="N103" s="99"/>
      <c r="O103" s="100"/>
      <c r="P103" s="27">
        <v>6</v>
      </c>
      <c r="R103" s="27">
        <v>6</v>
      </c>
      <c r="S103" s="27">
        <v>4</v>
      </c>
      <c r="T103" s="27">
        <v>6</v>
      </c>
      <c r="U103" s="27">
        <v>3</v>
      </c>
      <c r="V103" s="27">
        <v>6</v>
      </c>
      <c r="W103" s="27">
        <v>5</v>
      </c>
      <c r="X103" s="27">
        <v>6</v>
      </c>
      <c r="Y103" s="27">
        <v>1</v>
      </c>
      <c r="Z103" s="267">
        <v>6</v>
      </c>
      <c r="AB103" s="26" t="s">
        <v>1659</v>
      </c>
    </row>
    <row r="104" spans="1:28" x14ac:dyDescent="0.2">
      <c r="A104" s="266" t="s">
        <v>234</v>
      </c>
      <c r="B104" s="87" t="s">
        <v>448</v>
      </c>
      <c r="C104" s="99"/>
      <c r="D104" s="99"/>
      <c r="E104" s="99"/>
      <c r="F104" s="100">
        <v>1</v>
      </c>
      <c r="G104" s="99"/>
      <c r="H104" s="100"/>
      <c r="I104" s="100">
        <v>3</v>
      </c>
      <c r="J104" s="99"/>
      <c r="K104" s="99"/>
      <c r="L104" s="100">
        <v>6</v>
      </c>
      <c r="M104" s="99"/>
      <c r="N104" s="99"/>
      <c r="O104" s="100"/>
      <c r="P104" s="27">
        <v>6</v>
      </c>
      <c r="R104" s="27">
        <v>6</v>
      </c>
      <c r="T104" s="27">
        <v>6</v>
      </c>
      <c r="V104" s="27">
        <v>5</v>
      </c>
      <c r="X104" s="27">
        <v>6</v>
      </c>
      <c r="Z104" s="267">
        <v>6</v>
      </c>
      <c r="AB104" s="26" t="s">
        <v>1659</v>
      </c>
    </row>
    <row r="105" spans="1:28" x14ac:dyDescent="0.2">
      <c r="A105" s="266" t="s">
        <v>193</v>
      </c>
      <c r="B105" s="87" t="s">
        <v>364</v>
      </c>
      <c r="C105" s="99"/>
      <c r="D105" s="99"/>
      <c r="E105" s="99"/>
      <c r="F105" s="100"/>
      <c r="G105" s="99"/>
      <c r="H105" s="100"/>
      <c r="I105" s="100">
        <v>1</v>
      </c>
      <c r="J105" s="99"/>
      <c r="K105" s="99"/>
      <c r="L105" s="100">
        <v>2</v>
      </c>
      <c r="M105" s="99"/>
      <c r="N105" s="99"/>
      <c r="O105" s="100"/>
      <c r="P105" s="27">
        <v>1</v>
      </c>
      <c r="R105" s="27">
        <v>2</v>
      </c>
      <c r="T105" s="27">
        <v>1</v>
      </c>
      <c r="V105" s="27">
        <v>1</v>
      </c>
      <c r="X105" s="27">
        <v>1</v>
      </c>
      <c r="Z105" s="267">
        <v>1</v>
      </c>
      <c r="AB105" s="26" t="s">
        <v>1659</v>
      </c>
    </row>
    <row r="106" spans="1:28" x14ac:dyDescent="0.2">
      <c r="A106" s="266" t="s">
        <v>1146</v>
      </c>
      <c r="B106" s="87" t="s">
        <v>344</v>
      </c>
      <c r="C106" s="99"/>
      <c r="D106" s="99"/>
      <c r="E106" s="99"/>
      <c r="F106" s="100"/>
      <c r="G106" s="99"/>
      <c r="H106" s="100"/>
      <c r="I106" s="100">
        <v>2</v>
      </c>
      <c r="J106" s="99"/>
      <c r="K106" s="99"/>
      <c r="L106" s="100">
        <v>4</v>
      </c>
      <c r="M106" s="99"/>
      <c r="N106" s="99"/>
      <c r="O106" s="100"/>
      <c r="P106" s="27">
        <v>2</v>
      </c>
      <c r="R106" s="27">
        <v>2</v>
      </c>
      <c r="T106" s="27">
        <v>2</v>
      </c>
      <c r="V106" s="27">
        <v>2</v>
      </c>
      <c r="W106" s="27">
        <v>1</v>
      </c>
      <c r="X106" s="27">
        <v>2</v>
      </c>
      <c r="Z106" s="267">
        <v>2</v>
      </c>
    </row>
    <row r="107" spans="1:28" x14ac:dyDescent="0.2">
      <c r="A107" s="266" t="s">
        <v>164</v>
      </c>
      <c r="B107" s="87" t="s">
        <v>457</v>
      </c>
      <c r="C107" s="99"/>
      <c r="D107" s="99"/>
      <c r="E107" s="99"/>
      <c r="F107" s="100"/>
      <c r="G107" s="99"/>
      <c r="H107" s="100"/>
      <c r="I107" s="100">
        <v>3</v>
      </c>
      <c r="J107" s="99"/>
      <c r="K107" s="99"/>
      <c r="L107" s="100">
        <v>4</v>
      </c>
      <c r="M107" s="99"/>
      <c r="N107" s="99"/>
      <c r="O107" s="100"/>
      <c r="P107" s="27">
        <v>1</v>
      </c>
      <c r="R107" s="27">
        <v>6</v>
      </c>
      <c r="T107" s="27">
        <v>1</v>
      </c>
      <c r="V107" s="27">
        <v>3</v>
      </c>
      <c r="X107" s="27">
        <v>5</v>
      </c>
      <c r="Z107" s="267">
        <v>6</v>
      </c>
      <c r="AB107" s="26" t="s">
        <v>1659</v>
      </c>
    </row>
    <row r="108" spans="1:28" x14ac:dyDescent="0.2">
      <c r="A108" s="266" t="s">
        <v>270</v>
      </c>
      <c r="B108" s="87" t="s">
        <v>355</v>
      </c>
      <c r="C108" s="99"/>
      <c r="D108" s="99"/>
      <c r="E108" s="99"/>
      <c r="F108" s="100"/>
      <c r="G108" s="99"/>
      <c r="H108" s="100"/>
      <c r="I108" s="100"/>
      <c r="J108" s="99"/>
      <c r="K108" s="99"/>
      <c r="L108" s="100">
        <v>1</v>
      </c>
      <c r="M108" s="99"/>
      <c r="N108" s="99"/>
      <c r="O108" s="100"/>
      <c r="P108" s="27">
        <v>1</v>
      </c>
      <c r="R108" s="27">
        <v>1</v>
      </c>
      <c r="T108" s="27">
        <v>1</v>
      </c>
      <c r="V108" s="27">
        <v>3</v>
      </c>
      <c r="X108" s="27">
        <v>2</v>
      </c>
      <c r="Z108" s="267"/>
      <c r="AB108" s="26" t="s">
        <v>1659</v>
      </c>
    </row>
    <row r="109" spans="1:28" x14ac:dyDescent="0.2">
      <c r="A109" s="266" t="s">
        <v>304</v>
      </c>
      <c r="B109" s="87" t="s">
        <v>345</v>
      </c>
      <c r="C109" s="99"/>
      <c r="D109" s="99"/>
      <c r="E109" s="99"/>
      <c r="F109" s="100"/>
      <c r="G109" s="99"/>
      <c r="H109" s="100"/>
      <c r="I109" s="100"/>
      <c r="J109" s="99"/>
      <c r="K109" s="99"/>
      <c r="L109" s="100">
        <v>2</v>
      </c>
      <c r="M109" s="99"/>
      <c r="N109" s="99"/>
      <c r="O109" s="100"/>
      <c r="P109" s="27">
        <v>1</v>
      </c>
      <c r="R109" s="27">
        <v>2</v>
      </c>
      <c r="T109" s="27">
        <v>2</v>
      </c>
      <c r="V109" s="27">
        <v>2</v>
      </c>
      <c r="X109" s="27">
        <v>1</v>
      </c>
      <c r="Z109" s="267"/>
      <c r="AB109" s="26" t="s">
        <v>1659</v>
      </c>
    </row>
    <row r="110" spans="1:28" x14ac:dyDescent="0.2">
      <c r="A110" s="266" t="s">
        <v>190</v>
      </c>
      <c r="B110" s="87" t="s">
        <v>371</v>
      </c>
      <c r="C110" s="99"/>
      <c r="D110" s="99"/>
      <c r="E110" s="99"/>
      <c r="F110" s="100"/>
      <c r="G110" s="99"/>
      <c r="H110" s="100"/>
      <c r="I110" s="100"/>
      <c r="J110" s="99"/>
      <c r="K110" s="99"/>
      <c r="L110" s="100">
        <v>2</v>
      </c>
      <c r="M110" s="99"/>
      <c r="N110" s="99"/>
      <c r="O110" s="100"/>
      <c r="P110" s="27">
        <v>2</v>
      </c>
      <c r="R110" s="27">
        <v>4</v>
      </c>
      <c r="T110" s="27">
        <v>2</v>
      </c>
      <c r="V110" s="27">
        <v>3</v>
      </c>
      <c r="X110" s="27">
        <v>3</v>
      </c>
      <c r="Z110" s="267">
        <v>1</v>
      </c>
      <c r="AB110" s="26" t="s">
        <v>1659</v>
      </c>
    </row>
    <row r="111" spans="1:28" x14ac:dyDescent="0.2">
      <c r="A111" s="266" t="s">
        <v>203</v>
      </c>
      <c r="B111" s="87" t="s">
        <v>391</v>
      </c>
      <c r="L111" s="27">
        <v>2</v>
      </c>
      <c r="P111" s="27">
        <v>2</v>
      </c>
      <c r="R111" s="27">
        <v>5</v>
      </c>
      <c r="T111" s="27">
        <v>4</v>
      </c>
      <c r="V111" s="27">
        <v>4</v>
      </c>
      <c r="X111" s="27">
        <v>6</v>
      </c>
      <c r="Z111" s="267">
        <v>3</v>
      </c>
      <c r="AB111" s="26" t="s">
        <v>1659</v>
      </c>
    </row>
    <row r="112" spans="1:28" x14ac:dyDescent="0.2">
      <c r="A112" s="266" t="s">
        <v>296</v>
      </c>
      <c r="B112" s="87" t="s">
        <v>547</v>
      </c>
      <c r="C112" s="99"/>
      <c r="D112" s="99"/>
      <c r="E112" s="99"/>
      <c r="F112" s="100"/>
      <c r="G112" s="99"/>
      <c r="H112" s="100"/>
      <c r="I112" s="100"/>
      <c r="J112" s="99"/>
      <c r="K112" s="99"/>
      <c r="L112" s="100">
        <v>2</v>
      </c>
      <c r="M112" s="99"/>
      <c r="N112" s="99"/>
      <c r="O112" s="100"/>
      <c r="P112" s="27">
        <v>4</v>
      </c>
      <c r="R112" s="27">
        <v>5</v>
      </c>
      <c r="T112" s="27">
        <v>3</v>
      </c>
      <c r="V112" s="27">
        <v>3</v>
      </c>
      <c r="X112" s="27">
        <v>4</v>
      </c>
      <c r="Z112" s="267">
        <v>1</v>
      </c>
      <c r="AB112" s="26" t="s">
        <v>1659</v>
      </c>
    </row>
    <row r="113" spans="1:28" x14ac:dyDescent="0.2">
      <c r="A113" s="266" t="s">
        <v>244</v>
      </c>
      <c r="B113" s="87" t="s">
        <v>354</v>
      </c>
      <c r="C113" s="99"/>
      <c r="D113" s="99"/>
      <c r="E113" s="99"/>
      <c r="F113" s="100"/>
      <c r="G113" s="99"/>
      <c r="H113" s="100"/>
      <c r="I113" s="100"/>
      <c r="J113" s="99"/>
      <c r="K113" s="99"/>
      <c r="L113" s="100">
        <v>3</v>
      </c>
      <c r="M113" s="99"/>
      <c r="N113" s="99"/>
      <c r="O113" s="100"/>
      <c r="P113" s="27">
        <v>1</v>
      </c>
      <c r="R113" s="27">
        <v>4</v>
      </c>
      <c r="T113" s="27">
        <v>3</v>
      </c>
      <c r="V113" s="27">
        <v>3</v>
      </c>
      <c r="X113" s="27">
        <v>2</v>
      </c>
      <c r="Z113" s="267">
        <v>1</v>
      </c>
      <c r="AB113" s="26" t="s">
        <v>1659</v>
      </c>
    </row>
    <row r="114" spans="1:28" x14ac:dyDescent="0.2">
      <c r="A114" s="266" t="s">
        <v>262</v>
      </c>
      <c r="B114" s="87" t="s">
        <v>389</v>
      </c>
      <c r="L114" s="27">
        <v>3</v>
      </c>
      <c r="P114" s="27">
        <v>3</v>
      </c>
      <c r="R114" s="27">
        <v>5</v>
      </c>
      <c r="T114" s="27">
        <v>3</v>
      </c>
      <c r="V114" s="27">
        <v>4</v>
      </c>
      <c r="X114" s="27">
        <v>2</v>
      </c>
      <c r="Z114" s="267">
        <v>2</v>
      </c>
      <c r="AB114" s="26" t="s">
        <v>1659</v>
      </c>
    </row>
    <row r="115" spans="1:28" x14ac:dyDescent="0.2">
      <c r="A115" s="266" t="s">
        <v>195</v>
      </c>
      <c r="B115" s="87" t="s">
        <v>361</v>
      </c>
      <c r="C115" s="99"/>
      <c r="D115" s="99"/>
      <c r="E115" s="99"/>
      <c r="F115" s="100"/>
      <c r="G115" s="99"/>
      <c r="H115" s="100"/>
      <c r="I115" s="100"/>
      <c r="J115" s="99"/>
      <c r="K115" s="99"/>
      <c r="L115" s="100">
        <v>4</v>
      </c>
      <c r="M115" s="99"/>
      <c r="N115" s="99"/>
      <c r="O115" s="100"/>
      <c r="P115" s="27">
        <v>3</v>
      </c>
      <c r="R115" s="27">
        <v>5</v>
      </c>
      <c r="T115" s="27">
        <v>3</v>
      </c>
      <c r="V115" s="27">
        <v>4</v>
      </c>
      <c r="X115" s="27">
        <v>5</v>
      </c>
      <c r="Z115" s="267">
        <v>3</v>
      </c>
      <c r="AB115" s="26" t="s">
        <v>1659</v>
      </c>
    </row>
    <row r="116" spans="1:28" x14ac:dyDescent="0.2">
      <c r="A116" s="266" t="s">
        <v>176</v>
      </c>
      <c r="B116" s="87" t="s">
        <v>353</v>
      </c>
      <c r="C116" s="99"/>
      <c r="D116" s="99"/>
      <c r="E116" s="99"/>
      <c r="F116" s="100"/>
      <c r="G116" s="99"/>
      <c r="H116" s="100"/>
      <c r="I116" s="100"/>
      <c r="J116" s="99"/>
      <c r="K116" s="99"/>
      <c r="L116" s="100">
        <v>4</v>
      </c>
      <c r="M116" s="99"/>
      <c r="N116" s="99"/>
      <c r="O116" s="100">
        <v>1</v>
      </c>
      <c r="P116" s="27">
        <v>6</v>
      </c>
      <c r="R116" s="27">
        <v>6</v>
      </c>
      <c r="T116" s="27">
        <v>5</v>
      </c>
      <c r="V116" s="27">
        <v>5</v>
      </c>
      <c r="X116" s="27">
        <v>4</v>
      </c>
      <c r="Z116" s="267">
        <v>5</v>
      </c>
      <c r="AB116" s="26" t="s">
        <v>1659</v>
      </c>
    </row>
    <row r="117" spans="1:28" x14ac:dyDescent="0.2">
      <c r="A117" s="266" t="s">
        <v>169</v>
      </c>
      <c r="B117" s="87" t="s">
        <v>390</v>
      </c>
      <c r="L117" s="27">
        <v>5</v>
      </c>
      <c r="P117" s="27">
        <v>2</v>
      </c>
      <c r="R117" s="27">
        <v>5</v>
      </c>
      <c r="T117" s="27">
        <v>4</v>
      </c>
      <c r="V117" s="27">
        <v>4</v>
      </c>
      <c r="X117" s="27">
        <v>3</v>
      </c>
      <c r="Z117" s="267">
        <v>2</v>
      </c>
      <c r="AB117" s="26" t="s">
        <v>1659</v>
      </c>
    </row>
    <row r="118" spans="1:28" x14ac:dyDescent="0.2">
      <c r="A118" s="266" t="s">
        <v>202</v>
      </c>
      <c r="B118" s="87" t="s">
        <v>392</v>
      </c>
      <c r="L118" s="27">
        <v>5</v>
      </c>
      <c r="P118" s="27">
        <v>3</v>
      </c>
      <c r="R118" s="27">
        <v>5</v>
      </c>
      <c r="T118" s="27">
        <v>2</v>
      </c>
      <c r="V118" s="27">
        <v>3</v>
      </c>
      <c r="X118" s="27">
        <v>3</v>
      </c>
      <c r="Z118" s="267">
        <v>5</v>
      </c>
      <c r="AB118" s="26" t="s">
        <v>1659</v>
      </c>
    </row>
    <row r="119" spans="1:28" x14ac:dyDescent="0.2">
      <c r="A119" s="266" t="s">
        <v>299</v>
      </c>
      <c r="B119" s="87" t="s">
        <v>459</v>
      </c>
      <c r="C119" s="99"/>
      <c r="D119" s="99"/>
      <c r="E119" s="99"/>
      <c r="F119" s="100"/>
      <c r="G119" s="99"/>
      <c r="H119" s="100"/>
      <c r="I119" s="100"/>
      <c r="J119" s="99"/>
      <c r="K119" s="99"/>
      <c r="L119" s="100"/>
      <c r="M119" s="99"/>
      <c r="N119" s="99"/>
      <c r="O119" s="100"/>
      <c r="P119" s="27">
        <v>1</v>
      </c>
      <c r="R119" s="27">
        <v>1</v>
      </c>
      <c r="T119" s="27">
        <v>1</v>
      </c>
      <c r="V119" s="27">
        <v>3</v>
      </c>
      <c r="X119" s="27">
        <v>3</v>
      </c>
      <c r="Z119" s="267">
        <v>4</v>
      </c>
      <c r="AB119" s="26" t="s">
        <v>1659</v>
      </c>
    </row>
    <row r="120" spans="1:28" x14ac:dyDescent="0.2">
      <c r="A120" s="266" t="s">
        <v>486</v>
      </c>
      <c r="B120" s="87" t="s">
        <v>525</v>
      </c>
      <c r="C120" s="99"/>
      <c r="D120" s="99"/>
      <c r="E120" s="99"/>
      <c r="F120" s="100"/>
      <c r="G120" s="99"/>
      <c r="H120" s="100"/>
      <c r="I120" s="100"/>
      <c r="J120" s="99"/>
      <c r="K120" s="99"/>
      <c r="L120" s="100"/>
      <c r="M120" s="99"/>
      <c r="N120" s="99"/>
      <c r="O120" s="100"/>
      <c r="P120" s="27">
        <v>1</v>
      </c>
      <c r="R120" s="27">
        <v>2</v>
      </c>
      <c r="T120" s="27">
        <v>1</v>
      </c>
      <c r="V120" s="27">
        <v>3</v>
      </c>
      <c r="X120" s="27">
        <v>3</v>
      </c>
      <c r="Z120" s="267">
        <v>1</v>
      </c>
      <c r="AB120" s="26" t="s">
        <v>1659</v>
      </c>
    </row>
    <row r="121" spans="1:28" x14ac:dyDescent="0.2">
      <c r="A121" s="266" t="s">
        <v>13</v>
      </c>
      <c r="B121" s="87" t="s">
        <v>372</v>
      </c>
      <c r="C121" s="99"/>
      <c r="D121" s="99"/>
      <c r="E121" s="99"/>
      <c r="F121" s="100"/>
      <c r="G121" s="99"/>
      <c r="H121" s="100">
        <v>1</v>
      </c>
      <c r="I121" s="100">
        <v>1</v>
      </c>
      <c r="J121" s="99"/>
      <c r="K121" s="99"/>
      <c r="L121" s="100">
        <v>1</v>
      </c>
      <c r="M121" s="99"/>
      <c r="N121" s="99"/>
      <c r="O121" s="100"/>
      <c r="R121" s="27">
        <v>1</v>
      </c>
      <c r="T121" s="27">
        <v>1</v>
      </c>
      <c r="V121" s="27">
        <v>1</v>
      </c>
      <c r="X121" s="27">
        <v>1</v>
      </c>
      <c r="Z121" s="267"/>
      <c r="AB121" s="26" t="s">
        <v>1659</v>
      </c>
    </row>
    <row r="122" spans="1:28" x14ac:dyDescent="0.2">
      <c r="A122" s="266" t="s">
        <v>275</v>
      </c>
      <c r="B122" s="87" t="s">
        <v>436</v>
      </c>
      <c r="I122" s="27">
        <v>1</v>
      </c>
      <c r="L122" s="27">
        <v>4</v>
      </c>
      <c r="R122" s="27">
        <v>3</v>
      </c>
      <c r="T122" s="27">
        <v>1</v>
      </c>
      <c r="V122" s="27">
        <v>3</v>
      </c>
      <c r="X122" s="27">
        <v>2</v>
      </c>
      <c r="Z122" s="267">
        <v>1</v>
      </c>
      <c r="AB122" s="26" t="s">
        <v>1659</v>
      </c>
    </row>
    <row r="123" spans="1:28" x14ac:dyDescent="0.2">
      <c r="A123" s="266" t="s">
        <v>159</v>
      </c>
      <c r="B123" s="87" t="s">
        <v>913</v>
      </c>
      <c r="C123" s="99"/>
      <c r="D123" s="99"/>
      <c r="E123" s="99"/>
      <c r="F123" s="100"/>
      <c r="G123" s="99"/>
      <c r="H123" s="100"/>
      <c r="I123" s="100">
        <v>2</v>
      </c>
      <c r="J123" s="99"/>
      <c r="K123" s="99"/>
      <c r="L123" s="100">
        <v>6</v>
      </c>
      <c r="M123" s="99"/>
      <c r="N123" s="99"/>
      <c r="O123" s="100"/>
      <c r="R123" s="27">
        <v>6</v>
      </c>
      <c r="T123" s="27">
        <v>6</v>
      </c>
      <c r="V123" s="27">
        <v>6</v>
      </c>
      <c r="X123" s="27">
        <v>6</v>
      </c>
      <c r="Z123" s="267">
        <v>6</v>
      </c>
      <c r="AB123" s="26" t="s">
        <v>1664</v>
      </c>
    </row>
    <row r="124" spans="1:28" x14ac:dyDescent="0.2">
      <c r="A124" s="266" t="s">
        <v>108</v>
      </c>
      <c r="B124" s="87" t="s">
        <v>381</v>
      </c>
      <c r="C124" s="99"/>
      <c r="D124" s="99"/>
      <c r="E124" s="99"/>
      <c r="F124" s="100"/>
      <c r="G124" s="99"/>
      <c r="H124" s="100"/>
      <c r="I124" s="100"/>
      <c r="J124" s="99"/>
      <c r="K124" s="99"/>
      <c r="L124" s="100">
        <v>1</v>
      </c>
      <c r="M124" s="99"/>
      <c r="N124" s="99"/>
      <c r="O124" s="100"/>
      <c r="R124" s="27">
        <v>1</v>
      </c>
      <c r="S124" s="27">
        <v>1</v>
      </c>
      <c r="T124" s="27">
        <v>1</v>
      </c>
      <c r="V124" s="27">
        <v>1</v>
      </c>
      <c r="X124" s="27">
        <v>1</v>
      </c>
      <c r="Z124" s="267">
        <v>1</v>
      </c>
      <c r="AB124" s="26" t="s">
        <v>1659</v>
      </c>
    </row>
    <row r="125" spans="1:28" x14ac:dyDescent="0.2">
      <c r="A125" s="266" t="s">
        <v>186</v>
      </c>
      <c r="B125" s="87" t="s">
        <v>376</v>
      </c>
      <c r="C125" s="99"/>
      <c r="D125" s="99"/>
      <c r="E125" s="99"/>
      <c r="F125" s="100"/>
      <c r="G125" s="99"/>
      <c r="H125" s="100"/>
      <c r="I125" s="100"/>
      <c r="J125" s="99"/>
      <c r="K125" s="99"/>
      <c r="L125" s="100">
        <v>1</v>
      </c>
      <c r="M125" s="99"/>
      <c r="N125" s="99"/>
      <c r="O125" s="100"/>
      <c r="R125" s="27">
        <v>2</v>
      </c>
      <c r="T125" s="27">
        <v>2</v>
      </c>
      <c r="V125" s="27">
        <v>3</v>
      </c>
      <c r="X125" s="27">
        <v>4</v>
      </c>
      <c r="Z125" s="267"/>
      <c r="AB125" s="26" t="s">
        <v>1659</v>
      </c>
    </row>
    <row r="126" spans="1:28" x14ac:dyDescent="0.2">
      <c r="A126" s="266" t="s">
        <v>264</v>
      </c>
      <c r="B126" s="87" t="s">
        <v>631</v>
      </c>
      <c r="C126" s="99"/>
      <c r="D126" s="99"/>
      <c r="E126" s="99"/>
      <c r="F126" s="100"/>
      <c r="G126" s="99"/>
      <c r="H126" s="100"/>
      <c r="I126" s="100">
        <v>2</v>
      </c>
      <c r="J126" s="99"/>
      <c r="K126" s="99"/>
      <c r="L126" s="100"/>
      <c r="M126" s="99"/>
      <c r="N126" s="99"/>
      <c r="O126" s="100"/>
      <c r="R126" s="27">
        <v>2</v>
      </c>
      <c r="T126" s="27">
        <v>2</v>
      </c>
      <c r="V126" s="27">
        <v>1</v>
      </c>
      <c r="X126" s="27">
        <v>2</v>
      </c>
      <c r="Z126" s="267"/>
      <c r="AB126" s="26" t="s">
        <v>1659</v>
      </c>
    </row>
    <row r="127" spans="1:28" x14ac:dyDescent="0.2">
      <c r="A127" s="266" t="s">
        <v>1076</v>
      </c>
      <c r="B127" s="26" t="s">
        <v>1119</v>
      </c>
      <c r="C127" s="99"/>
      <c r="D127" s="99"/>
      <c r="E127" s="99"/>
      <c r="F127" s="100"/>
      <c r="G127" s="99"/>
      <c r="H127" s="100"/>
      <c r="I127" s="100"/>
      <c r="J127" s="99"/>
      <c r="K127" s="99"/>
      <c r="L127" s="100"/>
      <c r="M127" s="99"/>
      <c r="N127" s="99"/>
      <c r="O127" s="100"/>
      <c r="R127" s="27">
        <v>2</v>
      </c>
      <c r="T127" s="27">
        <v>1</v>
      </c>
      <c r="V127" s="27">
        <v>2</v>
      </c>
      <c r="X127" s="27">
        <v>1</v>
      </c>
      <c r="Z127" s="267"/>
      <c r="AB127" s="26" t="s">
        <v>1659</v>
      </c>
    </row>
    <row r="128" spans="1:28" x14ac:dyDescent="0.2">
      <c r="A128" s="266" t="s">
        <v>1429</v>
      </c>
      <c r="B128" s="26" t="s">
        <v>422</v>
      </c>
      <c r="C128" s="99"/>
      <c r="D128" s="99"/>
      <c r="E128" s="99"/>
      <c r="F128" s="100"/>
      <c r="G128" s="99"/>
      <c r="H128" s="100"/>
      <c r="I128" s="100"/>
      <c r="J128" s="99"/>
      <c r="K128" s="99"/>
      <c r="L128" s="100"/>
      <c r="M128" s="99"/>
      <c r="N128" s="99"/>
      <c r="O128" s="100"/>
      <c r="R128" s="27">
        <v>2</v>
      </c>
      <c r="T128" s="27">
        <v>1</v>
      </c>
      <c r="V128" s="27">
        <v>2</v>
      </c>
      <c r="X128" s="27">
        <v>1</v>
      </c>
      <c r="Z128" s="267"/>
      <c r="AB128" s="26" t="s">
        <v>1659</v>
      </c>
    </row>
    <row r="129" spans="1:28" x14ac:dyDescent="0.2">
      <c r="A129" s="266" t="s">
        <v>293</v>
      </c>
      <c r="B129" s="87" t="s">
        <v>356</v>
      </c>
      <c r="C129" s="99"/>
      <c r="D129" s="99"/>
      <c r="E129" s="99"/>
      <c r="F129" s="100"/>
      <c r="G129" s="99"/>
      <c r="H129" s="100"/>
      <c r="I129" s="100"/>
      <c r="J129" s="99"/>
      <c r="K129" s="99"/>
      <c r="L129" s="100"/>
      <c r="M129" s="99"/>
      <c r="N129" s="99"/>
      <c r="O129" s="100"/>
      <c r="R129" s="27">
        <v>2</v>
      </c>
      <c r="T129" s="27">
        <v>2</v>
      </c>
      <c r="V129" s="27">
        <v>2</v>
      </c>
      <c r="X129" s="27">
        <v>1</v>
      </c>
      <c r="Z129" s="267">
        <v>1</v>
      </c>
      <c r="AB129" s="26" t="s">
        <v>1659</v>
      </c>
    </row>
    <row r="130" spans="1:28" ht="15.6" customHeight="1" x14ac:dyDescent="0.2">
      <c r="A130" s="266" t="s">
        <v>295</v>
      </c>
      <c r="B130" s="87" t="s">
        <v>352</v>
      </c>
      <c r="C130" s="99"/>
      <c r="D130" s="99"/>
      <c r="E130" s="99"/>
      <c r="F130" s="100"/>
      <c r="G130" s="99"/>
      <c r="H130" s="100"/>
      <c r="I130" s="100"/>
      <c r="J130" s="99"/>
      <c r="K130" s="99"/>
      <c r="L130" s="100"/>
      <c r="M130" s="99"/>
      <c r="N130" s="99"/>
      <c r="O130" s="100"/>
      <c r="R130" s="27">
        <v>4</v>
      </c>
      <c r="T130" s="27">
        <v>4</v>
      </c>
      <c r="V130" s="27">
        <v>4</v>
      </c>
      <c r="X130" s="27">
        <v>2</v>
      </c>
      <c r="Z130" s="267">
        <v>1</v>
      </c>
      <c r="AB130" s="26" t="s">
        <v>1659</v>
      </c>
    </row>
    <row r="131" spans="1:28" x14ac:dyDescent="0.2">
      <c r="A131" s="266" t="s">
        <v>160</v>
      </c>
      <c r="B131" s="87" t="s">
        <v>367</v>
      </c>
      <c r="C131" s="99"/>
      <c r="D131" s="99"/>
      <c r="E131" s="99"/>
      <c r="F131" s="100"/>
      <c r="G131" s="99"/>
      <c r="H131" s="100"/>
      <c r="I131" s="100"/>
      <c r="J131" s="99"/>
      <c r="K131" s="99"/>
      <c r="L131" s="100"/>
      <c r="M131" s="99"/>
      <c r="N131" s="99"/>
      <c r="O131" s="100"/>
      <c r="P131" s="27">
        <v>1</v>
      </c>
      <c r="T131" s="27">
        <v>2</v>
      </c>
      <c r="V131" s="27">
        <v>1</v>
      </c>
      <c r="X131" s="27">
        <v>1</v>
      </c>
      <c r="Z131" s="267">
        <v>1</v>
      </c>
      <c r="AB131" s="26" t="s">
        <v>1659</v>
      </c>
    </row>
    <row r="132" spans="1:28" x14ac:dyDescent="0.2">
      <c r="A132" s="266" t="s">
        <v>158</v>
      </c>
      <c r="B132" s="87" t="s">
        <v>370</v>
      </c>
      <c r="C132" s="99"/>
      <c r="D132" s="99"/>
      <c r="E132" s="99"/>
      <c r="F132" s="100"/>
      <c r="G132" s="99"/>
      <c r="H132" s="100"/>
      <c r="I132" s="100"/>
      <c r="J132" s="99"/>
      <c r="K132" s="99"/>
      <c r="L132" s="100">
        <v>2</v>
      </c>
      <c r="M132" s="99"/>
      <c r="N132" s="99"/>
      <c r="O132" s="100"/>
      <c r="T132" s="27">
        <v>1</v>
      </c>
      <c r="V132" s="27">
        <v>1</v>
      </c>
      <c r="X132" s="27">
        <v>3</v>
      </c>
      <c r="Z132" s="267">
        <v>3</v>
      </c>
      <c r="AB132" s="26" t="s">
        <v>1659</v>
      </c>
    </row>
    <row r="133" spans="1:28" x14ac:dyDescent="0.2">
      <c r="A133" s="266" t="s">
        <v>828</v>
      </c>
      <c r="B133" s="87" t="s">
        <v>906</v>
      </c>
      <c r="C133" s="99"/>
      <c r="D133" s="99"/>
      <c r="E133" s="99"/>
      <c r="F133" s="100"/>
      <c r="G133" s="99"/>
      <c r="H133" s="100"/>
      <c r="I133" s="467"/>
      <c r="J133" s="99"/>
      <c r="K133" s="99"/>
      <c r="L133" s="100"/>
      <c r="M133" s="99"/>
      <c r="N133" s="99"/>
      <c r="O133" s="100"/>
      <c r="T133" s="27">
        <v>1</v>
      </c>
      <c r="V133" s="27">
        <v>1</v>
      </c>
      <c r="X133" s="27">
        <v>1</v>
      </c>
      <c r="Z133" s="267"/>
      <c r="AB133" s="26" t="s">
        <v>1659</v>
      </c>
    </row>
    <row r="134" spans="1:28" x14ac:dyDescent="0.2">
      <c r="A134" s="266" t="s">
        <v>201</v>
      </c>
      <c r="B134" s="87" t="s">
        <v>358</v>
      </c>
      <c r="C134" s="99"/>
      <c r="D134" s="99"/>
      <c r="E134" s="99"/>
      <c r="F134" s="100"/>
      <c r="G134" s="99"/>
      <c r="H134" s="100"/>
      <c r="I134" s="100"/>
      <c r="J134" s="99"/>
      <c r="K134" s="99"/>
      <c r="L134" s="100"/>
      <c r="M134" s="99"/>
      <c r="N134" s="99"/>
      <c r="O134" s="100"/>
      <c r="T134" s="27">
        <v>1</v>
      </c>
      <c r="V134" s="27">
        <v>1</v>
      </c>
      <c r="X134" s="27">
        <v>1</v>
      </c>
      <c r="Z134" s="267"/>
      <c r="AB134" s="26" t="s">
        <v>1659</v>
      </c>
    </row>
    <row r="135" spans="1:28" x14ac:dyDescent="0.2">
      <c r="A135" s="266" t="s">
        <v>1225</v>
      </c>
      <c r="B135" s="87" t="s">
        <v>1230</v>
      </c>
      <c r="C135" s="99"/>
      <c r="D135" s="99"/>
      <c r="E135" s="99"/>
      <c r="F135" s="100"/>
      <c r="G135" s="99"/>
      <c r="H135" s="100"/>
      <c r="I135" s="100"/>
      <c r="J135" s="99"/>
      <c r="K135" s="99"/>
      <c r="L135" s="100"/>
      <c r="M135" s="99"/>
      <c r="N135" s="99"/>
      <c r="O135" s="100"/>
      <c r="T135" s="27">
        <v>1</v>
      </c>
      <c r="V135" s="27">
        <v>2</v>
      </c>
      <c r="X135" s="27">
        <v>3</v>
      </c>
      <c r="Z135" s="267"/>
      <c r="AB135" s="26" t="s">
        <v>1659</v>
      </c>
    </row>
    <row r="136" spans="1:28" x14ac:dyDescent="0.2">
      <c r="A136" s="266" t="s">
        <v>316</v>
      </c>
      <c r="B136" s="87" t="s">
        <v>549</v>
      </c>
      <c r="I136" s="27">
        <v>1</v>
      </c>
      <c r="L136" s="100">
        <v>1</v>
      </c>
      <c r="P136" s="27">
        <v>1</v>
      </c>
      <c r="R136" s="27">
        <v>3</v>
      </c>
      <c r="V136" s="27">
        <v>2</v>
      </c>
      <c r="X136" s="27">
        <v>1</v>
      </c>
      <c r="Z136" s="267"/>
      <c r="AB136" s="26" t="s">
        <v>1661</v>
      </c>
    </row>
    <row r="137" spans="1:28" x14ac:dyDescent="0.2">
      <c r="A137" s="266" t="s">
        <v>467</v>
      </c>
      <c r="B137" s="26" t="s">
        <v>454</v>
      </c>
      <c r="I137" s="27">
        <v>2</v>
      </c>
      <c r="L137" s="27">
        <v>4</v>
      </c>
      <c r="P137" s="27">
        <v>3</v>
      </c>
      <c r="R137" s="27">
        <v>2</v>
      </c>
      <c r="V137" s="27">
        <v>4</v>
      </c>
      <c r="X137" s="27">
        <v>6</v>
      </c>
      <c r="Z137" s="267">
        <v>4</v>
      </c>
      <c r="AB137" s="26" t="s">
        <v>1662</v>
      </c>
    </row>
    <row r="138" spans="1:28" x14ac:dyDescent="0.2">
      <c r="A138" s="266" t="s">
        <v>216</v>
      </c>
      <c r="B138" s="87" t="s">
        <v>351</v>
      </c>
      <c r="C138" s="99"/>
      <c r="D138" s="99"/>
      <c r="E138" s="99"/>
      <c r="F138" s="100"/>
      <c r="G138" s="99"/>
      <c r="H138" s="100"/>
      <c r="I138" s="100"/>
      <c r="J138" s="99"/>
      <c r="K138" s="99"/>
      <c r="L138" s="100">
        <v>1</v>
      </c>
      <c r="M138" s="99"/>
      <c r="N138" s="99"/>
      <c r="O138" s="100"/>
      <c r="P138" s="27">
        <v>1</v>
      </c>
      <c r="R138" s="27">
        <v>1</v>
      </c>
      <c r="V138" s="27">
        <v>1</v>
      </c>
      <c r="X138" s="27">
        <v>1</v>
      </c>
      <c r="Z138" s="267"/>
      <c r="AB138" s="26" t="s">
        <v>1659</v>
      </c>
    </row>
    <row r="139" spans="1:28" x14ac:dyDescent="0.2">
      <c r="A139" s="266" t="s">
        <v>167</v>
      </c>
      <c r="B139" s="87" t="s">
        <v>393</v>
      </c>
      <c r="C139" s="99"/>
      <c r="D139" s="99"/>
      <c r="E139" s="99"/>
      <c r="F139" s="100"/>
      <c r="G139" s="99"/>
      <c r="H139" s="100"/>
      <c r="I139" s="100"/>
      <c r="J139" s="99"/>
      <c r="K139" s="99"/>
      <c r="L139" s="100">
        <v>3</v>
      </c>
      <c r="M139" s="99"/>
      <c r="N139" s="99"/>
      <c r="O139" s="100"/>
      <c r="P139" s="27">
        <v>1</v>
      </c>
      <c r="R139" s="27">
        <v>1</v>
      </c>
      <c r="V139" s="27">
        <v>1</v>
      </c>
      <c r="X139" s="27">
        <v>1</v>
      </c>
      <c r="Z139" s="267">
        <v>1</v>
      </c>
      <c r="AB139" s="26" t="s">
        <v>1659</v>
      </c>
    </row>
    <row r="140" spans="1:28" x14ac:dyDescent="0.2">
      <c r="A140" s="266" t="s">
        <v>199</v>
      </c>
      <c r="B140" s="87" t="s">
        <v>359</v>
      </c>
      <c r="C140" s="99"/>
      <c r="D140" s="99"/>
      <c r="E140" s="99"/>
      <c r="F140" s="100"/>
      <c r="G140" s="99"/>
      <c r="H140" s="100"/>
      <c r="I140" s="100"/>
      <c r="J140" s="99"/>
      <c r="K140" s="99"/>
      <c r="L140" s="100"/>
      <c r="M140" s="99"/>
      <c r="N140" s="99"/>
      <c r="O140" s="100"/>
      <c r="P140" s="27">
        <v>1</v>
      </c>
      <c r="R140" s="27">
        <v>1</v>
      </c>
      <c r="V140" s="27">
        <v>1</v>
      </c>
      <c r="X140" s="27">
        <v>2</v>
      </c>
      <c r="Z140" s="267"/>
      <c r="AB140" s="26" t="s">
        <v>1659</v>
      </c>
    </row>
    <row r="141" spans="1:28" x14ac:dyDescent="0.2">
      <c r="A141" s="266" t="s">
        <v>588</v>
      </c>
      <c r="B141" s="87" t="s">
        <v>680</v>
      </c>
      <c r="C141" s="99"/>
      <c r="D141" s="99"/>
      <c r="E141" s="99"/>
      <c r="F141" s="100"/>
      <c r="G141" s="99"/>
      <c r="H141" s="100"/>
      <c r="I141" s="100"/>
      <c r="J141" s="99"/>
      <c r="K141" s="99"/>
      <c r="L141" s="100"/>
      <c r="M141" s="99"/>
      <c r="N141" s="99"/>
      <c r="O141" s="100"/>
      <c r="P141" s="27">
        <v>1</v>
      </c>
      <c r="R141" s="27">
        <v>1</v>
      </c>
      <c r="V141" s="27">
        <v>1</v>
      </c>
      <c r="X141" s="27">
        <v>2</v>
      </c>
      <c r="Z141" s="267"/>
      <c r="AB141" s="26" t="s">
        <v>1659</v>
      </c>
    </row>
    <row r="142" spans="1:28" x14ac:dyDescent="0.2">
      <c r="A142" s="266" t="s">
        <v>155</v>
      </c>
      <c r="B142" s="87" t="s">
        <v>444</v>
      </c>
      <c r="C142" s="99"/>
      <c r="D142" s="99"/>
      <c r="E142" s="99"/>
      <c r="F142" s="100"/>
      <c r="G142" s="99"/>
      <c r="H142" s="100"/>
      <c r="I142" s="100"/>
      <c r="J142" s="99"/>
      <c r="K142" s="99"/>
      <c r="L142" s="100">
        <v>1</v>
      </c>
      <c r="M142" s="99"/>
      <c r="N142" s="99"/>
      <c r="O142" s="100"/>
      <c r="R142" s="27">
        <v>2</v>
      </c>
      <c r="V142" s="27">
        <v>1</v>
      </c>
      <c r="X142" s="27">
        <v>1</v>
      </c>
      <c r="Z142" s="267">
        <v>1</v>
      </c>
      <c r="AB142" s="26" t="s">
        <v>1659</v>
      </c>
    </row>
    <row r="143" spans="1:28" x14ac:dyDescent="0.2">
      <c r="A143" s="266" t="s">
        <v>288</v>
      </c>
      <c r="B143" s="87" t="s">
        <v>340</v>
      </c>
      <c r="C143" s="99"/>
      <c r="D143" s="99"/>
      <c r="E143" s="99"/>
      <c r="F143" s="100"/>
      <c r="G143" s="99"/>
      <c r="H143" s="100"/>
      <c r="I143" s="100"/>
      <c r="J143" s="99"/>
      <c r="K143" s="99"/>
      <c r="L143" s="100">
        <v>1</v>
      </c>
      <c r="M143" s="99"/>
      <c r="N143" s="99"/>
      <c r="O143" s="100"/>
      <c r="R143" s="27">
        <v>2</v>
      </c>
      <c r="V143" s="27">
        <v>2</v>
      </c>
      <c r="X143" s="27">
        <v>4</v>
      </c>
      <c r="Z143" s="267">
        <v>1</v>
      </c>
      <c r="AB143" s="26" t="s">
        <v>1659</v>
      </c>
    </row>
    <row r="144" spans="1:28" x14ac:dyDescent="0.2">
      <c r="A144" s="266" t="s">
        <v>291</v>
      </c>
      <c r="B144" s="87" t="s">
        <v>426</v>
      </c>
      <c r="C144" s="99"/>
      <c r="D144" s="99"/>
      <c r="E144" s="99"/>
      <c r="F144" s="100"/>
      <c r="G144" s="99"/>
      <c r="H144" s="100"/>
      <c r="I144" s="100"/>
      <c r="J144" s="99"/>
      <c r="K144" s="99"/>
      <c r="L144" s="100">
        <v>1</v>
      </c>
      <c r="M144" s="99"/>
      <c r="N144" s="99"/>
      <c r="O144" s="100"/>
      <c r="R144" s="27">
        <v>3</v>
      </c>
      <c r="V144" s="27">
        <v>2</v>
      </c>
      <c r="X144" s="27">
        <v>2</v>
      </c>
      <c r="Z144" s="267">
        <v>2</v>
      </c>
      <c r="AB144" s="26" t="s">
        <v>1659</v>
      </c>
    </row>
    <row r="145" spans="1:28" x14ac:dyDescent="0.2">
      <c r="A145" s="266" t="s">
        <v>156</v>
      </c>
      <c r="B145" s="87" t="s">
        <v>420</v>
      </c>
      <c r="C145" s="99"/>
      <c r="D145" s="99"/>
      <c r="E145" s="99"/>
      <c r="F145" s="100"/>
      <c r="G145" s="99"/>
      <c r="H145" s="100"/>
      <c r="I145" s="100"/>
      <c r="J145" s="99"/>
      <c r="K145" s="99"/>
      <c r="L145" s="100"/>
      <c r="M145" s="99"/>
      <c r="N145" s="99"/>
      <c r="O145" s="100"/>
      <c r="R145" s="27">
        <v>1</v>
      </c>
      <c r="V145" s="27">
        <v>1</v>
      </c>
      <c r="X145" s="27">
        <v>1</v>
      </c>
      <c r="Z145" s="267">
        <v>1</v>
      </c>
      <c r="AB145" s="26" t="s">
        <v>1659</v>
      </c>
    </row>
    <row r="146" spans="1:28" x14ac:dyDescent="0.2">
      <c r="A146" s="266" t="s">
        <v>200</v>
      </c>
      <c r="B146" s="87" t="s">
        <v>735</v>
      </c>
      <c r="C146" s="99"/>
      <c r="D146" s="99"/>
      <c r="E146" s="99"/>
      <c r="F146" s="100"/>
      <c r="G146" s="99"/>
      <c r="H146" s="100"/>
      <c r="I146" s="100"/>
      <c r="J146" s="99"/>
      <c r="K146" s="99"/>
      <c r="L146" s="100"/>
      <c r="M146" s="99"/>
      <c r="N146" s="99"/>
      <c r="O146" s="100"/>
      <c r="R146" s="27">
        <v>1</v>
      </c>
      <c r="V146" s="27">
        <v>1</v>
      </c>
      <c r="X146" s="27">
        <v>1</v>
      </c>
      <c r="Z146" s="267"/>
      <c r="AB146" s="26" t="s">
        <v>1659</v>
      </c>
    </row>
    <row r="147" spans="1:28" x14ac:dyDescent="0.2">
      <c r="A147" s="266" t="s">
        <v>192</v>
      </c>
      <c r="B147" s="87" t="s">
        <v>366</v>
      </c>
      <c r="C147" s="99"/>
      <c r="D147" s="99"/>
      <c r="E147" s="99"/>
      <c r="F147" s="100"/>
      <c r="G147" s="99"/>
      <c r="H147" s="100"/>
      <c r="I147" s="100"/>
      <c r="J147" s="99"/>
      <c r="K147" s="99"/>
      <c r="L147" s="100"/>
      <c r="M147" s="99"/>
      <c r="N147" s="99"/>
      <c r="O147" s="100"/>
      <c r="R147" s="27">
        <v>2</v>
      </c>
      <c r="V147" s="27">
        <v>1</v>
      </c>
      <c r="X147" s="27">
        <v>3</v>
      </c>
      <c r="Z147" s="267"/>
      <c r="AB147" s="26" t="s">
        <v>1659</v>
      </c>
    </row>
    <row r="148" spans="1:28" x14ac:dyDescent="0.2">
      <c r="A148" s="266" t="s">
        <v>487</v>
      </c>
      <c r="B148" s="87" t="s">
        <v>529</v>
      </c>
      <c r="C148" s="99"/>
      <c r="D148" s="99"/>
      <c r="E148" s="99"/>
      <c r="F148" s="100"/>
      <c r="G148" s="99"/>
      <c r="H148" s="100"/>
      <c r="I148" s="100"/>
      <c r="J148" s="99"/>
      <c r="K148" s="99"/>
      <c r="L148" s="100"/>
      <c r="M148" s="99"/>
      <c r="N148" s="99"/>
      <c r="O148" s="100"/>
      <c r="P148" s="27">
        <v>1</v>
      </c>
      <c r="V148" s="27">
        <v>1</v>
      </c>
      <c r="X148" s="27">
        <v>3</v>
      </c>
      <c r="Z148" s="267"/>
      <c r="AB148" s="26" t="s">
        <v>1659</v>
      </c>
    </row>
    <row r="149" spans="1:28" x14ac:dyDescent="0.2">
      <c r="A149" s="266" t="s">
        <v>468</v>
      </c>
      <c r="B149" s="87" t="s">
        <v>549</v>
      </c>
      <c r="C149" s="99"/>
      <c r="D149" s="99"/>
      <c r="E149" s="99"/>
      <c r="F149" s="100"/>
      <c r="G149" s="99"/>
      <c r="H149" s="100"/>
      <c r="I149" s="100"/>
      <c r="J149" s="99"/>
      <c r="K149" s="99"/>
      <c r="L149" s="100"/>
      <c r="M149" s="99"/>
      <c r="N149" s="99"/>
      <c r="O149" s="100"/>
      <c r="P149" s="27">
        <v>2</v>
      </c>
      <c r="V149" s="27">
        <v>2</v>
      </c>
      <c r="X149" s="27">
        <v>1</v>
      </c>
      <c r="Z149" s="267"/>
      <c r="AB149" s="26" t="s">
        <v>1662</v>
      </c>
    </row>
    <row r="150" spans="1:28" x14ac:dyDescent="0.2">
      <c r="A150" s="266" t="s">
        <v>407</v>
      </c>
      <c r="B150" s="87" t="s">
        <v>419</v>
      </c>
      <c r="C150" s="99"/>
      <c r="D150" s="99"/>
      <c r="E150" s="99"/>
      <c r="F150" s="100"/>
      <c r="G150" s="99"/>
      <c r="H150" s="100"/>
      <c r="I150" s="100"/>
      <c r="J150" s="99"/>
      <c r="K150" s="99"/>
      <c r="L150" s="100"/>
      <c r="M150" s="99"/>
      <c r="N150" s="99"/>
      <c r="O150" s="100"/>
      <c r="V150" s="27">
        <v>1</v>
      </c>
      <c r="X150" s="27">
        <v>1</v>
      </c>
      <c r="Z150" s="267"/>
      <c r="AB150" s="26" t="s">
        <v>1659</v>
      </c>
    </row>
    <row r="151" spans="1:28" x14ac:dyDescent="0.2">
      <c r="A151" s="266" t="s">
        <v>468</v>
      </c>
      <c r="B151" s="87" t="s">
        <v>449</v>
      </c>
      <c r="J151" s="99"/>
      <c r="K151" s="99"/>
      <c r="V151" s="27">
        <v>1</v>
      </c>
      <c r="X151" s="27">
        <v>1</v>
      </c>
      <c r="Z151" s="267"/>
      <c r="AB151" s="26" t="s">
        <v>1662</v>
      </c>
    </row>
    <row r="152" spans="1:28" x14ac:dyDescent="0.2">
      <c r="A152" s="266" t="s">
        <v>746</v>
      </c>
      <c r="B152" s="87" t="s">
        <v>778</v>
      </c>
      <c r="C152" s="27"/>
      <c r="D152" s="27"/>
      <c r="E152" s="27"/>
      <c r="G152" s="27"/>
      <c r="J152" s="99"/>
      <c r="K152" s="99"/>
      <c r="V152" s="27">
        <v>1</v>
      </c>
      <c r="X152" s="27">
        <v>1</v>
      </c>
      <c r="Z152" s="267"/>
      <c r="AB152" s="26" t="s">
        <v>1659</v>
      </c>
    </row>
    <row r="153" spans="1:28" x14ac:dyDescent="0.2">
      <c r="A153" s="266" t="s">
        <v>196</v>
      </c>
      <c r="B153" s="87" t="s">
        <v>360</v>
      </c>
      <c r="J153" s="99"/>
      <c r="K153" s="99"/>
      <c r="V153" s="27">
        <v>1</v>
      </c>
      <c r="X153" s="27">
        <v>1</v>
      </c>
      <c r="Z153" s="267"/>
      <c r="AB153" s="26" t="s">
        <v>1659</v>
      </c>
    </row>
    <row r="154" spans="1:28" x14ac:dyDescent="0.2">
      <c r="A154" s="266" t="s">
        <v>489</v>
      </c>
      <c r="B154" s="87" t="s">
        <v>531</v>
      </c>
      <c r="J154" s="99"/>
      <c r="K154" s="99"/>
      <c r="V154" s="27">
        <v>1</v>
      </c>
      <c r="X154" s="27">
        <v>1</v>
      </c>
      <c r="Z154" s="267"/>
      <c r="AB154" s="26" t="s">
        <v>1659</v>
      </c>
    </row>
    <row r="155" spans="1:28" x14ac:dyDescent="0.2">
      <c r="A155" s="266" t="s">
        <v>1034</v>
      </c>
      <c r="B155" s="87" t="s">
        <v>417</v>
      </c>
      <c r="J155" s="99"/>
      <c r="K155" s="99"/>
      <c r="V155" s="27">
        <v>1</v>
      </c>
      <c r="X155" s="27">
        <v>2</v>
      </c>
      <c r="Z155" s="267"/>
      <c r="AB155" s="26" t="s">
        <v>1659</v>
      </c>
    </row>
    <row r="156" spans="1:28" ht="13.5" customHeight="1" x14ac:dyDescent="0.2">
      <c r="A156" s="266" t="s">
        <v>409</v>
      </c>
      <c r="B156" s="87" t="s">
        <v>423</v>
      </c>
      <c r="J156" s="99"/>
      <c r="K156" s="99"/>
      <c r="V156" s="27">
        <v>1</v>
      </c>
      <c r="X156" s="27">
        <v>2</v>
      </c>
      <c r="Z156" s="267"/>
      <c r="AB156" s="26" t="s">
        <v>1659</v>
      </c>
    </row>
    <row r="157" spans="1:28" x14ac:dyDescent="0.2">
      <c r="A157" s="266" t="s">
        <v>182</v>
      </c>
      <c r="B157" s="87" t="s">
        <v>526</v>
      </c>
      <c r="C157" s="99"/>
      <c r="D157" s="99"/>
      <c r="E157" s="99"/>
      <c r="F157" s="100"/>
      <c r="G157" s="99"/>
      <c r="H157" s="100"/>
      <c r="I157" s="100"/>
      <c r="J157" s="99"/>
      <c r="K157" s="99"/>
      <c r="L157" s="100">
        <v>2</v>
      </c>
      <c r="M157" s="99"/>
      <c r="N157" s="99"/>
      <c r="O157" s="100"/>
      <c r="T157" s="27">
        <v>1</v>
      </c>
      <c r="X157" s="27">
        <v>1</v>
      </c>
      <c r="Z157" s="267"/>
      <c r="AB157" s="26" t="s">
        <v>1659</v>
      </c>
    </row>
    <row r="158" spans="1:28" x14ac:dyDescent="0.2">
      <c r="A158" s="266" t="s">
        <v>166</v>
      </c>
      <c r="B158" s="87" t="s">
        <v>433</v>
      </c>
      <c r="C158" s="99"/>
      <c r="D158" s="99"/>
      <c r="E158" s="99"/>
      <c r="F158" s="100"/>
      <c r="G158" s="99"/>
      <c r="H158" s="100"/>
      <c r="I158" s="100"/>
      <c r="J158" s="99"/>
      <c r="K158" s="99"/>
      <c r="L158" s="100">
        <v>1</v>
      </c>
      <c r="M158" s="99"/>
      <c r="N158" s="99"/>
      <c r="O158" s="100"/>
      <c r="P158" s="27">
        <v>2</v>
      </c>
      <c r="T158" s="27">
        <v>1</v>
      </c>
      <c r="X158" s="27">
        <v>1</v>
      </c>
      <c r="Z158" s="267">
        <v>1</v>
      </c>
      <c r="AB158" s="26" t="s">
        <v>1659</v>
      </c>
    </row>
    <row r="159" spans="1:28" x14ac:dyDescent="0.2">
      <c r="A159" s="266" t="s">
        <v>173</v>
      </c>
      <c r="B159" s="87" t="s">
        <v>343</v>
      </c>
      <c r="C159" s="99"/>
      <c r="D159" s="99"/>
      <c r="E159" s="99"/>
      <c r="F159" s="100"/>
      <c r="G159" s="99"/>
      <c r="H159" s="100"/>
      <c r="I159" s="100"/>
      <c r="J159" s="99"/>
      <c r="K159" s="99"/>
      <c r="L159" s="100">
        <v>2</v>
      </c>
      <c r="M159" s="99"/>
      <c r="N159" s="99"/>
      <c r="O159" s="100"/>
      <c r="P159" s="27">
        <v>1</v>
      </c>
      <c r="R159" s="27">
        <v>1</v>
      </c>
      <c r="T159" s="27">
        <v>2</v>
      </c>
      <c r="X159" s="27">
        <v>1</v>
      </c>
      <c r="Z159" s="267">
        <v>2</v>
      </c>
      <c r="AB159" s="26" t="s">
        <v>1659</v>
      </c>
    </row>
    <row r="160" spans="1:28" x14ac:dyDescent="0.2">
      <c r="A160" s="266" t="s">
        <v>179</v>
      </c>
      <c r="B160" s="87" t="s">
        <v>348</v>
      </c>
      <c r="C160" s="99"/>
      <c r="D160" s="99"/>
      <c r="E160" s="99"/>
      <c r="F160" s="100"/>
      <c r="G160" s="99"/>
      <c r="H160" s="100"/>
      <c r="I160" s="100"/>
      <c r="J160" s="99"/>
      <c r="K160" s="99"/>
      <c r="L160" s="100"/>
      <c r="M160" s="99"/>
      <c r="N160" s="99"/>
      <c r="O160" s="100"/>
      <c r="P160" s="27">
        <v>3</v>
      </c>
      <c r="R160" s="27">
        <v>1</v>
      </c>
      <c r="X160" s="27">
        <v>1</v>
      </c>
      <c r="Z160" s="267">
        <v>1</v>
      </c>
      <c r="AB160" s="26" t="s">
        <v>1659</v>
      </c>
    </row>
    <row r="161" spans="1:28" x14ac:dyDescent="0.2">
      <c r="A161" s="266" t="s">
        <v>292</v>
      </c>
      <c r="B161" s="87" t="s">
        <v>342</v>
      </c>
      <c r="C161" s="99"/>
      <c r="D161" s="99"/>
      <c r="E161" s="99"/>
      <c r="F161" s="100"/>
      <c r="G161" s="99"/>
      <c r="H161" s="100"/>
      <c r="I161" s="100"/>
      <c r="J161" s="99"/>
      <c r="K161" s="99"/>
      <c r="L161" s="100"/>
      <c r="M161" s="99"/>
      <c r="N161" s="99"/>
      <c r="O161" s="100"/>
      <c r="R161" s="27">
        <v>1</v>
      </c>
      <c r="X161" s="27">
        <v>1</v>
      </c>
      <c r="Z161" s="267"/>
      <c r="AB161" s="26" t="s">
        <v>1659</v>
      </c>
    </row>
    <row r="162" spans="1:28" x14ac:dyDescent="0.2">
      <c r="A162" s="266" t="s">
        <v>477</v>
      </c>
      <c r="B162" s="87" t="s">
        <v>533</v>
      </c>
      <c r="C162" s="99"/>
      <c r="D162" s="99"/>
      <c r="E162" s="99"/>
      <c r="F162" s="100"/>
      <c r="G162" s="99"/>
      <c r="H162" s="100"/>
      <c r="I162" s="100"/>
      <c r="J162" s="99"/>
      <c r="K162" s="99"/>
      <c r="L162" s="100"/>
      <c r="M162" s="99"/>
      <c r="N162" s="99"/>
      <c r="O162" s="100"/>
      <c r="R162" s="27">
        <v>1</v>
      </c>
      <c r="X162" s="27">
        <v>2</v>
      </c>
      <c r="Z162" s="267"/>
      <c r="AB162" s="26" t="s">
        <v>1659</v>
      </c>
    </row>
    <row r="163" spans="1:28" x14ac:dyDescent="0.2">
      <c r="A163" s="266" t="s">
        <v>554</v>
      </c>
      <c r="B163" s="87" t="s">
        <v>918</v>
      </c>
      <c r="C163" s="99"/>
      <c r="D163" s="99"/>
      <c r="E163" s="99"/>
      <c r="F163" s="100"/>
      <c r="G163" s="99"/>
      <c r="H163" s="100"/>
      <c r="I163" s="100"/>
      <c r="J163" s="99"/>
      <c r="K163" s="99"/>
      <c r="L163" s="100"/>
      <c r="M163" s="99"/>
      <c r="N163" s="99"/>
      <c r="O163" s="100"/>
      <c r="P163" s="27">
        <v>1</v>
      </c>
      <c r="X163" s="27">
        <v>1</v>
      </c>
      <c r="Z163" s="267"/>
      <c r="AB163" s="26" t="s">
        <v>1659</v>
      </c>
    </row>
    <row r="164" spans="1:28" x14ac:dyDescent="0.2">
      <c r="A164" s="266" t="s">
        <v>825</v>
      </c>
      <c r="B164" s="469" t="s">
        <v>907</v>
      </c>
      <c r="X164" s="27">
        <v>1</v>
      </c>
      <c r="Z164" s="267"/>
      <c r="AB164" s="26" t="s">
        <v>1659</v>
      </c>
    </row>
    <row r="165" spans="1:28" x14ac:dyDescent="0.2">
      <c r="A165" s="266" t="s">
        <v>710</v>
      </c>
      <c r="B165" s="469" t="s">
        <v>1439</v>
      </c>
      <c r="X165" s="27">
        <v>1</v>
      </c>
      <c r="Z165" s="267"/>
      <c r="AB165" s="26" t="s">
        <v>1659</v>
      </c>
    </row>
    <row r="166" spans="1:28" x14ac:dyDescent="0.2">
      <c r="A166" s="266" t="s">
        <v>795</v>
      </c>
      <c r="B166" s="469" t="s">
        <v>800</v>
      </c>
      <c r="X166" s="27">
        <v>1</v>
      </c>
      <c r="Z166" s="267"/>
      <c r="AB166" s="26" t="s">
        <v>1659</v>
      </c>
    </row>
    <row r="167" spans="1:28" x14ac:dyDescent="0.2">
      <c r="A167" s="266" t="s">
        <v>256</v>
      </c>
      <c r="B167" s="469" t="s">
        <v>368</v>
      </c>
      <c r="X167" s="27">
        <v>2</v>
      </c>
      <c r="Z167" s="267"/>
      <c r="AB167" s="26" t="s">
        <v>1659</v>
      </c>
    </row>
    <row r="168" spans="1:28" x14ac:dyDescent="0.2">
      <c r="A168" s="269" t="s">
        <v>413</v>
      </c>
      <c r="B168" s="468" t="s">
        <v>434</v>
      </c>
      <c r="C168" s="275"/>
      <c r="D168" s="275"/>
      <c r="E168" s="275"/>
      <c r="F168" s="276"/>
      <c r="G168" s="275"/>
      <c r="H168" s="276"/>
      <c r="I168" s="276"/>
      <c r="J168" s="275"/>
      <c r="K168" s="275"/>
      <c r="L168" s="276"/>
      <c r="M168" s="275"/>
      <c r="N168" s="275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>
        <v>1</v>
      </c>
      <c r="Y168" s="276"/>
      <c r="Z168" s="277"/>
      <c r="AB168" s="26" t="s">
        <v>1659</v>
      </c>
    </row>
    <row r="169" spans="1:28" x14ac:dyDescent="0.2">
      <c r="A169" s="86" t="s">
        <v>1411</v>
      </c>
      <c r="B169" s="86"/>
      <c r="F169" s="90">
        <f>COUNT(F47:F168)</f>
        <v>3</v>
      </c>
      <c r="G169" s="89"/>
      <c r="H169" s="90">
        <f t="shared" ref="H169:W169" si="2">COUNT(H47:H168)</f>
        <v>2</v>
      </c>
      <c r="I169" s="90">
        <f t="shared" si="2"/>
        <v>12</v>
      </c>
      <c r="J169" s="89"/>
      <c r="K169" s="89"/>
      <c r="L169" s="90">
        <f t="shared" si="2"/>
        <v>44</v>
      </c>
      <c r="M169" s="89"/>
      <c r="N169" s="89"/>
      <c r="O169" s="90">
        <f t="shared" si="2"/>
        <v>1</v>
      </c>
      <c r="P169" s="90">
        <f t="shared" si="2"/>
        <v>42</v>
      </c>
      <c r="Q169" s="90">
        <f t="shared" si="2"/>
        <v>0</v>
      </c>
      <c r="R169" s="90">
        <f t="shared" si="2"/>
        <v>69</v>
      </c>
      <c r="S169" s="90">
        <f t="shared" si="2"/>
        <v>2</v>
      </c>
      <c r="T169" s="90">
        <f t="shared" si="2"/>
        <v>50</v>
      </c>
      <c r="U169" s="90">
        <f t="shared" si="2"/>
        <v>1</v>
      </c>
      <c r="V169" s="90">
        <f t="shared" si="2"/>
        <v>78</v>
      </c>
      <c r="W169" s="90">
        <f t="shared" si="2"/>
        <v>2</v>
      </c>
      <c r="X169" s="90">
        <f>COUNT(X47:X168)</f>
        <v>66</v>
      </c>
      <c r="Y169" s="90">
        <f t="shared" ref="Y169:Z169" si="3">COUNT(Y47:Y168)</f>
        <v>1</v>
      </c>
      <c r="Z169" s="90">
        <f t="shared" si="3"/>
        <v>36</v>
      </c>
    </row>
    <row r="171" spans="1:28" x14ac:dyDescent="0.2">
      <c r="A171" s="86" t="s">
        <v>1396</v>
      </c>
    </row>
    <row r="172" spans="1:28" x14ac:dyDescent="0.2">
      <c r="A172" s="257" t="s">
        <v>1017</v>
      </c>
      <c r="B172" s="258" t="s">
        <v>1092</v>
      </c>
      <c r="C172" s="263"/>
      <c r="D172" s="263"/>
      <c r="E172" s="263"/>
      <c r="F172" s="264"/>
      <c r="G172" s="263"/>
      <c r="H172" s="264"/>
      <c r="I172" s="264"/>
      <c r="J172" s="263"/>
      <c r="K172" s="263"/>
      <c r="L172" s="264"/>
      <c r="M172" s="263"/>
      <c r="N172" s="263"/>
      <c r="O172" s="264"/>
      <c r="P172" s="264"/>
      <c r="Q172" s="264"/>
      <c r="R172" s="264">
        <v>1</v>
      </c>
      <c r="S172" s="264"/>
      <c r="T172" s="264"/>
      <c r="U172" s="264"/>
      <c r="V172" s="264"/>
      <c r="W172" s="264"/>
      <c r="X172" s="264"/>
      <c r="Y172" s="264"/>
      <c r="Z172" s="281"/>
    </row>
    <row r="173" spans="1:28" x14ac:dyDescent="0.2">
      <c r="A173" s="266" t="s">
        <v>404</v>
      </c>
      <c r="B173" s="87" t="s">
        <v>655</v>
      </c>
      <c r="T173" s="27">
        <v>1</v>
      </c>
      <c r="Z173" s="267"/>
    </row>
    <row r="174" spans="1:28" x14ac:dyDescent="0.2">
      <c r="A174" s="266" t="s">
        <v>1314</v>
      </c>
      <c r="B174" s="87" t="s">
        <v>1315</v>
      </c>
      <c r="T174" s="27">
        <v>1</v>
      </c>
      <c r="Z174" s="267"/>
    </row>
    <row r="175" spans="1:28" x14ac:dyDescent="0.2">
      <c r="A175" s="266" t="s">
        <v>48</v>
      </c>
      <c r="B175" s="87" t="s">
        <v>387</v>
      </c>
      <c r="T175" s="27">
        <v>1</v>
      </c>
      <c r="Z175" s="267"/>
    </row>
    <row r="176" spans="1:28" x14ac:dyDescent="0.2">
      <c r="A176" s="266" t="s">
        <v>39</v>
      </c>
      <c r="B176" s="436" t="s">
        <v>937</v>
      </c>
      <c r="T176" s="27">
        <v>1</v>
      </c>
      <c r="Z176" s="267"/>
    </row>
    <row r="177" spans="1:26" x14ac:dyDescent="0.2">
      <c r="A177" s="266" t="s">
        <v>842</v>
      </c>
      <c r="B177" s="87" t="s">
        <v>921</v>
      </c>
      <c r="R177" s="27">
        <v>1</v>
      </c>
      <c r="V177" s="27">
        <v>1</v>
      </c>
      <c r="Z177" s="267"/>
    </row>
    <row r="178" spans="1:26" x14ac:dyDescent="0.2">
      <c r="A178" s="266" t="s">
        <v>484</v>
      </c>
      <c r="B178" s="87" t="s">
        <v>523</v>
      </c>
      <c r="V178" s="27">
        <v>1</v>
      </c>
      <c r="Z178" s="267"/>
    </row>
    <row r="179" spans="1:26" x14ac:dyDescent="0.2">
      <c r="A179" s="266" t="s">
        <v>150</v>
      </c>
      <c r="B179" s="87" t="s">
        <v>386</v>
      </c>
      <c r="P179" s="27">
        <v>1</v>
      </c>
      <c r="R179" s="27">
        <v>1</v>
      </c>
      <c r="T179" s="27">
        <v>1</v>
      </c>
      <c r="V179" s="27">
        <v>1</v>
      </c>
      <c r="W179" s="27">
        <v>2</v>
      </c>
      <c r="X179" s="27">
        <v>1</v>
      </c>
      <c r="Y179" s="27">
        <v>2</v>
      </c>
      <c r="Z179" s="267"/>
    </row>
    <row r="180" spans="1:26" x14ac:dyDescent="0.2">
      <c r="A180" s="266" t="s">
        <v>50</v>
      </c>
      <c r="B180" s="436" t="s">
        <v>51</v>
      </c>
      <c r="T180" s="27">
        <v>1</v>
      </c>
      <c r="V180" s="27">
        <v>1</v>
      </c>
      <c r="X180" s="27">
        <v>2</v>
      </c>
      <c r="Z180" s="267"/>
    </row>
    <row r="181" spans="1:26" x14ac:dyDescent="0.2">
      <c r="A181" s="266" t="s">
        <v>38</v>
      </c>
      <c r="B181" s="87" t="s">
        <v>652</v>
      </c>
      <c r="V181" s="27">
        <v>1</v>
      </c>
      <c r="X181" s="27">
        <v>1</v>
      </c>
      <c r="Z181" s="267"/>
    </row>
    <row r="182" spans="1:26" x14ac:dyDescent="0.2">
      <c r="A182" s="266" t="s">
        <v>55</v>
      </c>
      <c r="B182" s="87" t="s">
        <v>1283</v>
      </c>
      <c r="R182" s="27">
        <v>2</v>
      </c>
      <c r="X182" s="27">
        <v>5</v>
      </c>
      <c r="Z182" s="267"/>
    </row>
    <row r="183" spans="1:26" x14ac:dyDescent="0.2">
      <c r="A183" s="266" t="s">
        <v>493</v>
      </c>
      <c r="Z183" s="267">
        <v>1</v>
      </c>
    </row>
    <row r="184" spans="1:26" x14ac:dyDescent="0.2">
      <c r="A184" s="266" t="s">
        <v>981</v>
      </c>
      <c r="B184" s="469" t="s">
        <v>942</v>
      </c>
      <c r="X184" s="27">
        <v>1</v>
      </c>
      <c r="Z184" s="267"/>
    </row>
    <row r="185" spans="1:26" x14ac:dyDescent="0.2">
      <c r="A185" s="269" t="s">
        <v>1079</v>
      </c>
      <c r="B185" s="468" t="s">
        <v>1118</v>
      </c>
      <c r="C185" s="275"/>
      <c r="D185" s="275"/>
      <c r="E185" s="275"/>
      <c r="F185" s="276"/>
      <c r="G185" s="275"/>
      <c r="H185" s="276"/>
      <c r="I185" s="276"/>
      <c r="J185" s="275"/>
      <c r="K185" s="275"/>
      <c r="L185" s="276"/>
      <c r="M185" s="275"/>
      <c r="N185" s="275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>
        <v>1</v>
      </c>
      <c r="Y185" s="276"/>
      <c r="Z185" s="277"/>
    </row>
    <row r="186" spans="1:26" s="86" customFormat="1" x14ac:dyDescent="0.2">
      <c r="A186" s="86" t="s">
        <v>1411</v>
      </c>
      <c r="B186" s="88"/>
      <c r="C186" s="89"/>
      <c r="D186" s="89"/>
      <c r="E186" s="89"/>
      <c r="F186" s="90">
        <f>COUNT(F172:F185)</f>
        <v>0</v>
      </c>
      <c r="G186" s="89"/>
      <c r="H186" s="90">
        <f t="shared" ref="H186:W186" si="4">COUNT(H172:H185)</f>
        <v>0</v>
      </c>
      <c r="I186" s="90">
        <f t="shared" si="4"/>
        <v>0</v>
      </c>
      <c r="J186" s="89"/>
      <c r="K186" s="89"/>
      <c r="L186" s="90">
        <f t="shared" si="4"/>
        <v>0</v>
      </c>
      <c r="M186" s="89"/>
      <c r="N186" s="89"/>
      <c r="O186" s="90">
        <f t="shared" si="4"/>
        <v>0</v>
      </c>
      <c r="P186" s="90">
        <f t="shared" si="4"/>
        <v>1</v>
      </c>
      <c r="Q186" s="90">
        <f t="shared" si="4"/>
        <v>0</v>
      </c>
      <c r="R186" s="90">
        <f t="shared" si="4"/>
        <v>4</v>
      </c>
      <c r="S186" s="90">
        <f t="shared" si="4"/>
        <v>0</v>
      </c>
      <c r="T186" s="90">
        <f t="shared" si="4"/>
        <v>6</v>
      </c>
      <c r="U186" s="90">
        <f t="shared" si="4"/>
        <v>0</v>
      </c>
      <c r="V186" s="90">
        <f t="shared" si="4"/>
        <v>5</v>
      </c>
      <c r="W186" s="90">
        <f t="shared" si="4"/>
        <v>1</v>
      </c>
      <c r="X186" s="90">
        <f>COUNT(X172:X185)</f>
        <v>6</v>
      </c>
      <c r="Y186" s="90">
        <f t="shared" ref="Y186:Z186" si="5">COUNT(Y172:Y185)</f>
        <v>1</v>
      </c>
      <c r="Z186" s="90">
        <f t="shared" si="5"/>
        <v>1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Y293"/>
  <sheetViews>
    <sheetView topLeftCell="A4" zoomScale="70" zoomScaleNormal="70" workbookViewId="0">
      <selection activeCell="A57" sqref="A57:XFD57"/>
    </sheetView>
  </sheetViews>
  <sheetFormatPr defaultColWidth="9" defaultRowHeight="12.75" x14ac:dyDescent="0.2"/>
  <cols>
    <col min="1" max="1" width="31.75" style="26" customWidth="1"/>
    <col min="2" max="2" width="33.375" style="87" customWidth="1"/>
    <col min="3" max="4" width="7.875" style="104" customWidth="1"/>
    <col min="5" max="5" width="7.875" style="27" customWidth="1"/>
    <col min="6" max="6" width="7.875" style="104" customWidth="1"/>
    <col min="7" max="7" width="7.875" style="27" customWidth="1"/>
    <col min="8" max="10" width="7.875" style="104" customWidth="1"/>
    <col min="11" max="11" width="7.875" style="27" customWidth="1"/>
    <col min="12" max="13" width="7.875" style="104" customWidth="1"/>
    <col min="14" max="15" width="7.875" style="27" customWidth="1"/>
    <col min="16" max="16" width="7.875" style="104" customWidth="1"/>
    <col min="17" max="18" width="7.875" style="27" customWidth="1"/>
    <col min="19" max="20" width="7.75" style="104" customWidth="1"/>
    <col min="21" max="23" width="7.75" style="27" customWidth="1"/>
    <col min="24" max="1019" width="10.75" style="26" customWidth="1"/>
    <col min="1020" max="16384" width="9" style="26"/>
  </cols>
  <sheetData>
    <row r="1" spans="1:24" x14ac:dyDescent="0.2">
      <c r="A1" s="26" t="s">
        <v>1520</v>
      </c>
      <c r="B1" s="86"/>
      <c r="X1" s="27"/>
    </row>
    <row r="2" spans="1:24" x14ac:dyDescent="0.2">
      <c r="A2" s="86" t="s">
        <v>1297</v>
      </c>
      <c r="B2" s="86" t="s">
        <v>1539</v>
      </c>
      <c r="X2" s="27"/>
    </row>
    <row r="4" spans="1:24" s="86" customFormat="1" x14ac:dyDescent="0.2">
      <c r="A4" s="86" t="s">
        <v>1414</v>
      </c>
      <c r="B4" s="88"/>
      <c r="C4" s="89">
        <v>2005</v>
      </c>
      <c r="D4" s="89">
        <v>2006</v>
      </c>
      <c r="E4" s="90">
        <v>2007</v>
      </c>
      <c r="F4" s="89">
        <v>2008</v>
      </c>
      <c r="G4" s="90">
        <v>2009</v>
      </c>
      <c r="H4" s="89">
        <v>2010</v>
      </c>
      <c r="I4" s="89">
        <v>2011</v>
      </c>
      <c r="J4" s="89">
        <v>2012</v>
      </c>
      <c r="K4" s="90">
        <v>2013</v>
      </c>
      <c r="L4" s="89">
        <v>2014</v>
      </c>
      <c r="M4" s="89">
        <v>2015</v>
      </c>
      <c r="N4" s="90">
        <v>2016</v>
      </c>
      <c r="O4" s="90">
        <v>2016</v>
      </c>
      <c r="P4" s="89">
        <v>2017</v>
      </c>
      <c r="Q4" s="90">
        <v>2018</v>
      </c>
      <c r="R4" s="90">
        <v>2018</v>
      </c>
      <c r="S4" s="89">
        <v>2019</v>
      </c>
      <c r="T4" s="89">
        <v>2020</v>
      </c>
      <c r="U4" s="90">
        <v>2021</v>
      </c>
      <c r="V4" s="90">
        <v>2021</v>
      </c>
      <c r="W4" s="90"/>
    </row>
    <row r="5" spans="1:24" s="86" customFormat="1" x14ac:dyDescent="0.2">
      <c r="A5" s="257" t="s">
        <v>1415</v>
      </c>
      <c r="B5" s="247"/>
      <c r="C5" s="248"/>
      <c r="D5" s="248"/>
      <c r="E5" s="249"/>
      <c r="F5" s="248"/>
      <c r="G5" s="249"/>
      <c r="H5" s="248"/>
      <c r="I5" s="248"/>
      <c r="J5" s="248"/>
      <c r="K5" s="249"/>
      <c r="L5" s="248"/>
      <c r="M5" s="248"/>
      <c r="N5" s="249" t="s">
        <v>314</v>
      </c>
      <c r="O5" s="249" t="s">
        <v>814</v>
      </c>
      <c r="P5" s="248"/>
      <c r="Q5" s="249" t="s">
        <v>314</v>
      </c>
      <c r="R5" s="249" t="s">
        <v>814</v>
      </c>
      <c r="S5" s="248"/>
      <c r="T5" s="248"/>
      <c r="U5" s="249" t="s">
        <v>314</v>
      </c>
      <c r="V5" s="251" t="s">
        <v>814</v>
      </c>
      <c r="W5" s="90"/>
    </row>
    <row r="6" spans="1:24" s="86" customFormat="1" x14ac:dyDescent="0.2">
      <c r="A6" s="379" t="s">
        <v>1416</v>
      </c>
      <c r="B6" s="252"/>
      <c r="C6" s="253"/>
      <c r="D6" s="253"/>
      <c r="E6" s="276">
        <v>20</v>
      </c>
      <c r="F6" s="275"/>
      <c r="G6" s="276">
        <v>20</v>
      </c>
      <c r="H6" s="275"/>
      <c r="I6" s="275"/>
      <c r="J6" s="275"/>
      <c r="K6" s="276">
        <v>20</v>
      </c>
      <c r="L6" s="275"/>
      <c r="M6" s="275"/>
      <c r="N6" s="276">
        <v>40</v>
      </c>
      <c r="O6" s="276">
        <v>40</v>
      </c>
      <c r="P6" s="253"/>
      <c r="Q6" s="255">
        <v>42</v>
      </c>
      <c r="R6" s="255">
        <v>42</v>
      </c>
      <c r="S6" s="253"/>
      <c r="T6" s="253"/>
      <c r="U6" s="255">
        <v>41</v>
      </c>
      <c r="V6" s="256">
        <v>41</v>
      </c>
      <c r="W6" s="90"/>
    </row>
    <row r="7" spans="1:24" s="86" customFormat="1" x14ac:dyDescent="0.2">
      <c r="A7" s="93"/>
      <c r="B7" s="88"/>
      <c r="C7" s="89"/>
      <c r="D7" s="89"/>
      <c r="E7" s="27"/>
      <c r="F7" s="104"/>
      <c r="G7" s="27"/>
      <c r="H7" s="104"/>
      <c r="I7" s="104"/>
      <c r="J7" s="104"/>
      <c r="K7" s="27"/>
      <c r="L7" s="104"/>
      <c r="M7" s="104"/>
      <c r="N7" s="27"/>
      <c r="O7" s="27"/>
      <c r="P7" s="89"/>
      <c r="Q7" s="90"/>
      <c r="R7" s="90"/>
      <c r="S7" s="89"/>
      <c r="T7" s="89"/>
      <c r="U7" s="90"/>
      <c r="V7" s="90"/>
      <c r="W7" s="90"/>
    </row>
    <row r="8" spans="1:24" x14ac:dyDescent="0.2">
      <c r="A8" s="93" t="s">
        <v>1413</v>
      </c>
      <c r="B8" s="94"/>
      <c r="C8" s="95"/>
      <c r="D8" s="95"/>
      <c r="E8" s="96"/>
      <c r="F8" s="95"/>
      <c r="G8" s="96"/>
      <c r="H8" s="95"/>
      <c r="I8" s="95"/>
      <c r="J8" s="95"/>
      <c r="L8" s="103"/>
      <c r="M8" s="89"/>
    </row>
    <row r="9" spans="1:24" x14ac:dyDescent="0.2">
      <c r="A9" s="257" t="s">
        <v>26</v>
      </c>
      <c r="B9" s="258"/>
      <c r="C9" s="259"/>
      <c r="D9" s="259"/>
      <c r="E9" s="260">
        <v>7.7750000000000004</v>
      </c>
      <c r="F9" s="259"/>
      <c r="G9" s="260">
        <v>2.4500000000000002</v>
      </c>
      <c r="H9" s="259"/>
      <c r="I9" s="259"/>
      <c r="J9" s="259"/>
      <c r="K9" s="260">
        <v>6.52</v>
      </c>
      <c r="L9" s="524"/>
      <c r="M9" s="403"/>
      <c r="N9" s="260">
        <v>47.23</v>
      </c>
      <c r="O9" s="260"/>
      <c r="P9" s="403"/>
      <c r="Q9" s="260">
        <v>43.1</v>
      </c>
      <c r="R9" s="260"/>
      <c r="S9" s="403"/>
      <c r="T9" s="403"/>
      <c r="U9" s="260">
        <v>17.890243902439028</v>
      </c>
      <c r="V9" s="517"/>
    </row>
    <row r="10" spans="1:24" x14ac:dyDescent="0.2">
      <c r="A10" s="266" t="s">
        <v>27</v>
      </c>
      <c r="C10" s="95"/>
      <c r="D10" s="95"/>
      <c r="E10" s="96">
        <v>4.415</v>
      </c>
      <c r="F10" s="95"/>
      <c r="G10" s="96">
        <v>38.265000000000001</v>
      </c>
      <c r="H10" s="95"/>
      <c r="I10" s="95"/>
      <c r="J10" s="95"/>
      <c r="K10" s="96">
        <v>2.9</v>
      </c>
      <c r="L10" s="526"/>
      <c r="M10" s="411"/>
      <c r="N10" s="96">
        <v>2.0299999999999998</v>
      </c>
      <c r="O10" s="96"/>
      <c r="P10" s="411"/>
      <c r="Q10" s="96">
        <v>0.63</v>
      </c>
      <c r="R10" s="96"/>
      <c r="S10" s="411"/>
      <c r="T10" s="411"/>
      <c r="U10" s="96">
        <v>0.33170731707317069</v>
      </c>
      <c r="V10" s="518"/>
      <c r="W10" s="86"/>
    </row>
    <row r="11" spans="1:24" x14ac:dyDescent="0.2">
      <c r="A11" s="266" t="s">
        <v>100</v>
      </c>
      <c r="C11" s="95"/>
      <c r="D11" s="95"/>
      <c r="E11" s="96">
        <v>7.96</v>
      </c>
      <c r="F11" s="95"/>
      <c r="G11" s="96">
        <v>1.85</v>
      </c>
      <c r="H11" s="95"/>
      <c r="I11" s="95"/>
      <c r="J11" s="95"/>
      <c r="K11" s="96">
        <v>0</v>
      </c>
      <c r="L11" s="526"/>
      <c r="M11" s="411"/>
      <c r="N11" s="96">
        <v>1.64</v>
      </c>
      <c r="O11" s="96"/>
      <c r="P11" s="411"/>
      <c r="Q11" s="96">
        <v>0.52</v>
      </c>
      <c r="R11" s="96"/>
      <c r="S11" s="411"/>
      <c r="T11" s="411"/>
      <c r="U11" s="96">
        <v>1.3365853658536591</v>
      </c>
      <c r="V11" s="518"/>
      <c r="W11" s="26"/>
    </row>
    <row r="12" spans="1:24" x14ac:dyDescent="0.2">
      <c r="A12" s="266" t="s">
        <v>322</v>
      </c>
      <c r="C12" s="95"/>
      <c r="D12" s="95"/>
      <c r="E12" s="96"/>
      <c r="F12" s="95"/>
      <c r="G12" s="96"/>
      <c r="H12" s="95"/>
      <c r="I12" s="95"/>
      <c r="J12" s="95"/>
      <c r="K12" s="96"/>
      <c r="L12" s="526"/>
      <c r="M12" s="411"/>
      <c r="N12" s="96"/>
      <c r="O12" s="96"/>
      <c r="P12" s="411"/>
      <c r="Q12" s="96">
        <v>0.02</v>
      </c>
      <c r="R12" s="96"/>
      <c r="S12" s="411"/>
      <c r="T12" s="411"/>
      <c r="U12" s="96">
        <v>9.7560975609756097E-3</v>
      </c>
      <c r="V12" s="518"/>
      <c r="W12" s="101"/>
    </row>
    <row r="13" spans="1:24" x14ac:dyDescent="0.2">
      <c r="A13" s="266" t="s">
        <v>323</v>
      </c>
      <c r="C13" s="95"/>
      <c r="D13" s="95"/>
      <c r="E13" s="96"/>
      <c r="F13" s="95"/>
      <c r="G13" s="96"/>
      <c r="H13" s="95"/>
      <c r="I13" s="95"/>
      <c r="J13" s="95"/>
      <c r="K13" s="96"/>
      <c r="L13" s="526"/>
      <c r="M13" s="411"/>
      <c r="N13" s="96"/>
      <c r="O13" s="96"/>
      <c r="P13" s="411"/>
      <c r="Q13" s="96">
        <v>4.55</v>
      </c>
      <c r="R13" s="96"/>
      <c r="S13" s="411"/>
      <c r="T13" s="411"/>
      <c r="U13" s="96">
        <v>3.0414634146341464</v>
      </c>
      <c r="V13" s="518"/>
      <c r="W13" s="93"/>
    </row>
    <row r="14" spans="1:24" x14ac:dyDescent="0.2">
      <c r="A14" s="266" t="s">
        <v>101</v>
      </c>
      <c r="C14" s="95"/>
      <c r="D14" s="95"/>
      <c r="E14" s="96">
        <v>11.54</v>
      </c>
      <c r="F14" s="95"/>
      <c r="G14" s="96">
        <v>4.6100000000000003</v>
      </c>
      <c r="H14" s="95"/>
      <c r="I14" s="95"/>
      <c r="J14" s="95"/>
      <c r="K14" s="96">
        <v>9.26</v>
      </c>
      <c r="L14" s="526"/>
      <c r="M14" s="411"/>
      <c r="N14" s="96">
        <v>13.11</v>
      </c>
      <c r="O14" s="96"/>
      <c r="P14" s="411"/>
      <c r="Q14" s="96">
        <v>16.920000000000002</v>
      </c>
      <c r="R14" s="96"/>
      <c r="S14" s="411"/>
      <c r="T14" s="411"/>
      <c r="U14" s="96">
        <v>14.607317073170737</v>
      </c>
      <c r="V14" s="518"/>
    </row>
    <row r="15" spans="1:24" x14ac:dyDescent="0.2">
      <c r="A15" s="269" t="s">
        <v>17</v>
      </c>
      <c r="B15" s="270"/>
      <c r="C15" s="271"/>
      <c r="D15" s="271"/>
      <c r="E15" s="272">
        <v>20.05</v>
      </c>
      <c r="F15" s="271"/>
      <c r="G15" s="272">
        <v>39.9</v>
      </c>
      <c r="H15" s="271"/>
      <c r="I15" s="271"/>
      <c r="J15" s="271"/>
      <c r="K15" s="272">
        <v>11.62</v>
      </c>
      <c r="L15" s="528"/>
      <c r="M15" s="429"/>
      <c r="N15" s="272">
        <v>49.45</v>
      </c>
      <c r="O15" s="272">
        <v>55.55</v>
      </c>
      <c r="P15" s="429"/>
      <c r="Q15" s="272">
        <v>44.43</v>
      </c>
      <c r="R15" s="272">
        <v>71.069999999999993</v>
      </c>
      <c r="S15" s="429"/>
      <c r="T15" s="429"/>
      <c r="U15" s="272">
        <v>19.563414634146341</v>
      </c>
      <c r="V15" s="519">
        <v>89.804878048780495</v>
      </c>
      <c r="W15" s="93"/>
    </row>
    <row r="16" spans="1:24" x14ac:dyDescent="0.2">
      <c r="C16" s="95"/>
      <c r="D16" s="95"/>
      <c r="E16" s="96"/>
      <c r="F16" s="95"/>
      <c r="G16" s="96"/>
      <c r="H16" s="95"/>
      <c r="I16" s="95"/>
      <c r="J16" s="95"/>
      <c r="K16" s="96"/>
      <c r="L16" s="103"/>
    </row>
    <row r="17" spans="1:32" s="86" customFormat="1" x14ac:dyDescent="0.2">
      <c r="A17" s="86" t="s">
        <v>104</v>
      </c>
      <c r="B17" s="88"/>
      <c r="C17" s="89"/>
      <c r="D17" s="89"/>
      <c r="E17" s="90"/>
      <c r="F17" s="89"/>
      <c r="G17" s="90"/>
      <c r="H17" s="89"/>
      <c r="I17" s="89"/>
      <c r="J17" s="89"/>
      <c r="K17" s="90"/>
      <c r="L17" s="89"/>
      <c r="M17" s="89"/>
      <c r="N17" s="90"/>
      <c r="O17" s="90"/>
      <c r="P17" s="89"/>
      <c r="Q17" s="90"/>
      <c r="R17" s="90"/>
      <c r="S17" s="89"/>
      <c r="T17" s="89"/>
      <c r="U17" s="90"/>
      <c r="V17" s="90"/>
      <c r="W17" s="90"/>
    </row>
    <row r="18" spans="1:32" s="86" customFormat="1" x14ac:dyDescent="0.2">
      <c r="B18" s="88"/>
      <c r="C18" s="89"/>
      <c r="D18" s="89"/>
      <c r="E18" s="90"/>
      <c r="F18" s="89"/>
      <c r="G18" s="90"/>
      <c r="H18" s="89"/>
      <c r="I18" s="89"/>
      <c r="J18" s="89"/>
      <c r="K18" s="90"/>
      <c r="L18" s="89"/>
      <c r="M18" s="89"/>
      <c r="N18" s="90"/>
      <c r="O18" s="90"/>
      <c r="P18" s="89"/>
      <c r="Q18" s="90"/>
      <c r="R18" s="90"/>
      <c r="S18" s="89"/>
      <c r="T18" s="89"/>
      <c r="U18" s="90"/>
      <c r="V18" s="90"/>
      <c r="W18" s="90"/>
    </row>
    <row r="19" spans="1:32" s="86" customFormat="1" x14ac:dyDescent="0.2">
      <c r="A19" s="86" t="s">
        <v>1395</v>
      </c>
      <c r="B19" s="88"/>
      <c r="C19" s="89"/>
      <c r="D19" s="89"/>
      <c r="E19" s="90"/>
      <c r="F19" s="89"/>
      <c r="G19" s="90"/>
      <c r="H19" s="89"/>
      <c r="I19" s="89"/>
      <c r="J19" s="89"/>
      <c r="K19" s="90"/>
      <c r="L19" s="89"/>
      <c r="M19" s="89"/>
      <c r="N19" s="90"/>
      <c r="O19" s="90"/>
      <c r="P19" s="89"/>
      <c r="Q19" s="91"/>
      <c r="R19" s="91"/>
      <c r="S19" s="89"/>
      <c r="T19" s="89"/>
      <c r="U19" s="90"/>
      <c r="V19" s="90"/>
      <c r="W19" s="90"/>
    </row>
    <row r="20" spans="1:32" x14ac:dyDescent="0.2">
      <c r="A20" s="257" t="s">
        <v>106</v>
      </c>
      <c r="B20" s="258" t="s">
        <v>438</v>
      </c>
      <c r="C20" s="261"/>
      <c r="D20" s="261"/>
      <c r="E20" s="264">
        <v>4</v>
      </c>
      <c r="F20" s="261"/>
      <c r="G20" s="264">
        <v>7</v>
      </c>
      <c r="H20" s="261"/>
      <c r="I20" s="261"/>
      <c r="J20" s="261"/>
      <c r="K20" s="264">
        <v>6</v>
      </c>
      <c r="L20" s="262"/>
      <c r="M20" s="263"/>
      <c r="N20" s="264">
        <v>17</v>
      </c>
      <c r="O20" s="264">
        <v>4</v>
      </c>
      <c r="P20" s="263"/>
      <c r="Q20" s="280">
        <v>25</v>
      </c>
      <c r="R20" s="280">
        <v>7</v>
      </c>
      <c r="S20" s="263"/>
      <c r="T20" s="263"/>
      <c r="U20" s="264">
        <v>12</v>
      </c>
      <c r="V20" s="281"/>
    </row>
    <row r="21" spans="1:32" x14ac:dyDescent="0.2">
      <c r="A21" s="266" t="s">
        <v>105</v>
      </c>
      <c r="B21" s="87" t="s">
        <v>1391</v>
      </c>
      <c r="C21" s="102"/>
      <c r="D21" s="102"/>
      <c r="E21" s="27">
        <v>16</v>
      </c>
      <c r="F21" s="102"/>
      <c r="G21" s="27">
        <v>15</v>
      </c>
      <c r="H21" s="102"/>
      <c r="I21" s="102"/>
      <c r="J21" s="102"/>
      <c r="K21" s="27">
        <v>14</v>
      </c>
      <c r="L21" s="103"/>
      <c r="N21" s="27">
        <v>29</v>
      </c>
      <c r="O21" s="27">
        <v>9</v>
      </c>
      <c r="Q21" s="100">
        <v>35</v>
      </c>
      <c r="R21" s="100">
        <v>10</v>
      </c>
      <c r="U21" s="27">
        <v>40</v>
      </c>
      <c r="V21" s="267">
        <v>17</v>
      </c>
    </row>
    <row r="22" spans="1:32" x14ac:dyDescent="0.2">
      <c r="A22" s="266" t="s">
        <v>36</v>
      </c>
      <c r="B22" s="87" t="s">
        <v>37</v>
      </c>
      <c r="C22" s="102"/>
      <c r="D22" s="102"/>
      <c r="F22" s="102"/>
      <c r="G22" s="27">
        <v>4</v>
      </c>
      <c r="H22" s="102"/>
      <c r="I22" s="102"/>
      <c r="J22" s="102"/>
      <c r="K22" s="27">
        <v>2</v>
      </c>
      <c r="L22" s="103"/>
      <c r="N22" s="27">
        <v>11</v>
      </c>
      <c r="O22" s="27">
        <v>2</v>
      </c>
      <c r="Q22" s="100">
        <v>23</v>
      </c>
      <c r="R22" s="100">
        <v>6</v>
      </c>
      <c r="U22" s="27">
        <v>21</v>
      </c>
      <c r="V22" s="267">
        <v>1</v>
      </c>
    </row>
    <row r="23" spans="1:32" x14ac:dyDescent="0.2">
      <c r="A23" s="269" t="s">
        <v>214</v>
      </c>
      <c r="B23" s="270" t="s">
        <v>495</v>
      </c>
      <c r="C23" s="273"/>
      <c r="D23" s="273"/>
      <c r="E23" s="276"/>
      <c r="F23" s="273"/>
      <c r="G23" s="276"/>
      <c r="H23" s="273"/>
      <c r="I23" s="273"/>
      <c r="J23" s="273"/>
      <c r="K23" s="276"/>
      <c r="L23" s="274"/>
      <c r="M23" s="275"/>
      <c r="N23" s="276"/>
      <c r="O23" s="276">
        <v>8</v>
      </c>
      <c r="P23" s="275"/>
      <c r="Q23" s="381">
        <v>2</v>
      </c>
      <c r="R23" s="381">
        <v>10</v>
      </c>
      <c r="S23" s="275"/>
      <c r="T23" s="275"/>
      <c r="U23" s="276">
        <v>12</v>
      </c>
      <c r="V23" s="277">
        <v>10</v>
      </c>
    </row>
    <row r="24" spans="1:32" s="86" customFormat="1" x14ac:dyDescent="0.2">
      <c r="A24" s="86" t="s">
        <v>1411</v>
      </c>
      <c r="B24" s="88"/>
      <c r="C24" s="109"/>
      <c r="D24" s="109"/>
      <c r="E24" s="90">
        <f>COUNT(E20:E23)</f>
        <v>2</v>
      </c>
      <c r="F24" s="89"/>
      <c r="G24" s="90">
        <f t="shared" ref="G24:V24" si="0">COUNT(G20:G23)</f>
        <v>3</v>
      </c>
      <c r="H24" s="89"/>
      <c r="I24" s="89"/>
      <c r="J24" s="89"/>
      <c r="K24" s="90">
        <f t="shared" si="0"/>
        <v>3</v>
      </c>
      <c r="L24" s="89"/>
      <c r="M24" s="89"/>
      <c r="N24" s="90">
        <f t="shared" si="0"/>
        <v>3</v>
      </c>
      <c r="O24" s="90">
        <f t="shared" si="0"/>
        <v>4</v>
      </c>
      <c r="P24" s="89"/>
      <c r="Q24" s="90">
        <f t="shared" si="0"/>
        <v>4</v>
      </c>
      <c r="R24" s="90">
        <f t="shared" si="0"/>
        <v>4</v>
      </c>
      <c r="S24" s="89"/>
      <c r="T24" s="89"/>
      <c r="U24" s="90">
        <f t="shared" si="0"/>
        <v>4</v>
      </c>
      <c r="V24" s="90">
        <f t="shared" si="0"/>
        <v>3</v>
      </c>
      <c r="W24" s="90"/>
    </row>
    <row r="25" spans="1:32" x14ac:dyDescent="0.2">
      <c r="C25" s="102"/>
      <c r="D25" s="102"/>
      <c r="F25" s="102"/>
      <c r="H25" s="102"/>
      <c r="I25" s="102"/>
      <c r="J25" s="102"/>
      <c r="L25" s="103"/>
      <c r="Q25" s="100"/>
      <c r="R25" s="100"/>
    </row>
    <row r="26" spans="1:32" x14ac:dyDescent="0.2">
      <c r="A26" s="86" t="s">
        <v>1637</v>
      </c>
    </row>
    <row r="27" spans="1:32" x14ac:dyDescent="0.2">
      <c r="A27" s="418" t="s">
        <v>1131</v>
      </c>
      <c r="B27" s="258" t="s">
        <v>1132</v>
      </c>
      <c r="C27" s="261"/>
      <c r="D27" s="261"/>
      <c r="E27" s="264">
        <v>4</v>
      </c>
      <c r="F27" s="261"/>
      <c r="G27" s="264">
        <v>4</v>
      </c>
      <c r="H27" s="261"/>
      <c r="I27" s="261"/>
      <c r="J27" s="261"/>
      <c r="K27" s="264">
        <v>1</v>
      </c>
      <c r="L27" s="262"/>
      <c r="M27" s="263"/>
      <c r="N27" s="264">
        <v>1</v>
      </c>
      <c r="O27" s="264"/>
      <c r="P27" s="263"/>
      <c r="Q27" s="280">
        <v>1</v>
      </c>
      <c r="R27" s="280"/>
      <c r="S27" s="263"/>
      <c r="T27" s="263"/>
      <c r="U27" s="264">
        <v>6</v>
      </c>
      <c r="V27" s="281"/>
    </row>
    <row r="28" spans="1:32" x14ac:dyDescent="0.2">
      <c r="A28" s="282" t="s">
        <v>1282</v>
      </c>
      <c r="B28" s="87" t="s">
        <v>70</v>
      </c>
      <c r="C28" s="102"/>
      <c r="D28" s="102"/>
      <c r="F28" s="102"/>
      <c r="H28" s="102"/>
      <c r="I28" s="102"/>
      <c r="J28" s="102"/>
      <c r="K28" s="27">
        <v>1</v>
      </c>
      <c r="L28" s="103"/>
      <c r="Q28" s="100"/>
      <c r="R28" s="100"/>
      <c r="V28" s="267"/>
    </row>
    <row r="29" spans="1:32" x14ac:dyDescent="0.2">
      <c r="A29" s="282" t="s">
        <v>1272</v>
      </c>
      <c r="B29" s="87" t="s">
        <v>885</v>
      </c>
      <c r="C29" s="102"/>
      <c r="D29" s="102"/>
      <c r="E29" s="27">
        <v>4</v>
      </c>
      <c r="F29" s="102"/>
      <c r="G29" s="27">
        <v>4</v>
      </c>
      <c r="H29" s="102"/>
      <c r="I29" s="102"/>
      <c r="J29" s="102"/>
      <c r="L29" s="103"/>
      <c r="N29" s="27">
        <v>1</v>
      </c>
      <c r="Q29" s="100">
        <v>1</v>
      </c>
      <c r="R29" s="100"/>
      <c r="V29" s="267"/>
    </row>
    <row r="30" spans="1:32" x14ac:dyDescent="0.2">
      <c r="A30" s="283" t="s">
        <v>3</v>
      </c>
      <c r="B30" s="87" t="s">
        <v>326</v>
      </c>
      <c r="C30" s="102"/>
      <c r="D30" s="102"/>
      <c r="F30" s="102"/>
      <c r="H30" s="102"/>
      <c r="I30" s="102"/>
      <c r="J30" s="102"/>
      <c r="L30" s="103"/>
      <c r="N30" s="27">
        <v>5</v>
      </c>
      <c r="Q30" s="100">
        <v>8</v>
      </c>
      <c r="R30" s="100"/>
      <c r="U30" s="27">
        <v>6</v>
      </c>
      <c r="V30" s="267"/>
    </row>
    <row r="31" spans="1:32" x14ac:dyDescent="0.2">
      <c r="A31" s="282" t="s">
        <v>1264</v>
      </c>
      <c r="B31" s="87" t="s">
        <v>67</v>
      </c>
      <c r="Q31" s="100">
        <v>4</v>
      </c>
      <c r="R31" s="100"/>
      <c r="V31" s="267"/>
      <c r="AD31" s="101"/>
      <c r="AE31" s="421"/>
      <c r="AF31" s="421"/>
    </row>
    <row r="32" spans="1:32" x14ac:dyDescent="0.2">
      <c r="A32" s="282" t="s">
        <v>1270</v>
      </c>
      <c r="B32" s="107" t="s">
        <v>805</v>
      </c>
      <c r="C32" s="102"/>
      <c r="D32" s="102"/>
      <c r="F32" s="102"/>
      <c r="H32" s="102"/>
      <c r="I32" s="102"/>
      <c r="J32" s="102"/>
      <c r="L32" s="103"/>
      <c r="N32" s="27">
        <v>5</v>
      </c>
      <c r="Q32" s="100">
        <v>3</v>
      </c>
      <c r="R32" s="100"/>
      <c r="V32" s="267"/>
    </row>
    <row r="33" spans="1:1013" x14ac:dyDescent="0.2">
      <c r="A33" s="396" t="s">
        <v>1265</v>
      </c>
      <c r="B33" s="270" t="s">
        <v>91</v>
      </c>
      <c r="C33" s="273"/>
      <c r="D33" s="273"/>
      <c r="E33" s="276"/>
      <c r="F33" s="273"/>
      <c r="G33" s="276"/>
      <c r="H33" s="273"/>
      <c r="I33" s="273"/>
      <c r="J33" s="273"/>
      <c r="K33" s="276"/>
      <c r="L33" s="274"/>
      <c r="M33" s="275"/>
      <c r="N33" s="276"/>
      <c r="O33" s="276"/>
      <c r="P33" s="275"/>
      <c r="Q33" s="381">
        <v>2</v>
      </c>
      <c r="R33" s="381"/>
      <c r="S33" s="275"/>
      <c r="T33" s="275"/>
      <c r="U33" s="276"/>
      <c r="V33" s="277"/>
    </row>
    <row r="34" spans="1:1013" s="86" customFormat="1" x14ac:dyDescent="0.2">
      <c r="A34" s="86" t="s">
        <v>1411</v>
      </c>
      <c r="B34" s="88"/>
      <c r="C34" s="90"/>
      <c r="D34" s="90"/>
      <c r="E34" s="90">
        <f>COUNT(E27:E33)</f>
        <v>2</v>
      </c>
      <c r="F34" s="89"/>
      <c r="G34" s="90">
        <f t="shared" ref="G34:V34" si="1">COUNT(G27:G33)</f>
        <v>2</v>
      </c>
      <c r="H34" s="89"/>
      <c r="I34" s="89"/>
      <c r="J34" s="89"/>
      <c r="K34" s="90">
        <f t="shared" si="1"/>
        <v>2</v>
      </c>
      <c r="L34" s="89"/>
      <c r="M34" s="89"/>
      <c r="N34" s="90">
        <f t="shared" si="1"/>
        <v>4</v>
      </c>
      <c r="O34" s="90">
        <f t="shared" si="1"/>
        <v>0</v>
      </c>
      <c r="P34" s="89"/>
      <c r="Q34" s="90">
        <f t="shared" si="1"/>
        <v>6</v>
      </c>
      <c r="R34" s="90">
        <f t="shared" si="1"/>
        <v>0</v>
      </c>
      <c r="S34" s="89"/>
      <c r="T34" s="89"/>
      <c r="U34" s="90">
        <f t="shared" si="1"/>
        <v>2</v>
      </c>
      <c r="V34" s="90">
        <f t="shared" si="1"/>
        <v>0</v>
      </c>
      <c r="W34" s="90"/>
    </row>
    <row r="35" spans="1:1013" x14ac:dyDescent="0.2">
      <c r="A35" s="108"/>
      <c r="C35" s="27"/>
      <c r="D35" s="27"/>
      <c r="Q35" s="100"/>
      <c r="R35" s="100"/>
    </row>
    <row r="36" spans="1:1013" x14ac:dyDescent="0.2">
      <c r="A36" s="86" t="s">
        <v>1657</v>
      </c>
      <c r="C36" s="27"/>
      <c r="D36" s="27"/>
      <c r="Q36" s="100"/>
      <c r="R36" s="100"/>
      <c r="X36" s="90" t="s">
        <v>1660</v>
      </c>
    </row>
    <row r="37" spans="1:1013" x14ac:dyDescent="0.2">
      <c r="A37" s="257" t="s">
        <v>233</v>
      </c>
      <c r="B37" s="258" t="s">
        <v>331</v>
      </c>
      <c r="C37" s="261"/>
      <c r="D37" s="261"/>
      <c r="E37" s="264"/>
      <c r="F37" s="261"/>
      <c r="G37" s="264"/>
      <c r="H37" s="261"/>
      <c r="I37" s="261"/>
      <c r="J37" s="261"/>
      <c r="K37" s="264">
        <v>1</v>
      </c>
      <c r="L37" s="262"/>
      <c r="M37" s="263"/>
      <c r="N37" s="264"/>
      <c r="O37" s="264"/>
      <c r="P37" s="263"/>
      <c r="Q37" s="280"/>
      <c r="R37" s="280"/>
      <c r="S37" s="263"/>
      <c r="T37" s="263"/>
      <c r="U37" s="264"/>
      <c r="V37" s="281"/>
      <c r="X37" s="26" t="s">
        <v>1659</v>
      </c>
    </row>
    <row r="38" spans="1:1013" x14ac:dyDescent="0.2">
      <c r="A38" s="266" t="s">
        <v>82</v>
      </c>
      <c r="B38" s="87" t="s">
        <v>83</v>
      </c>
      <c r="C38" s="102"/>
      <c r="D38" s="102"/>
      <c r="F38" s="102"/>
      <c r="H38" s="102"/>
      <c r="I38" s="102"/>
      <c r="J38" s="102"/>
      <c r="K38" s="27">
        <v>1</v>
      </c>
      <c r="L38" s="103"/>
      <c r="N38" s="27">
        <v>1</v>
      </c>
      <c r="Q38" s="100"/>
      <c r="R38" s="100"/>
      <c r="V38" s="267"/>
      <c r="X38" s="26" t="s">
        <v>1661</v>
      </c>
    </row>
    <row r="39" spans="1:1013" x14ac:dyDescent="0.2">
      <c r="A39" s="393" t="s">
        <v>226</v>
      </c>
      <c r="B39" s="106" t="s">
        <v>337</v>
      </c>
      <c r="C39" s="102"/>
      <c r="D39" s="102"/>
      <c r="E39" s="100">
        <v>1</v>
      </c>
      <c r="F39" s="102"/>
      <c r="G39" s="100">
        <v>2</v>
      </c>
      <c r="H39" s="102"/>
      <c r="I39" s="102"/>
      <c r="J39" s="102"/>
      <c r="L39" s="103"/>
      <c r="N39" s="27">
        <v>1</v>
      </c>
      <c r="Q39" s="100"/>
      <c r="R39" s="100"/>
      <c r="V39" s="267"/>
    </row>
    <row r="40" spans="1:1013" x14ac:dyDescent="0.2">
      <c r="A40" s="393" t="s">
        <v>45</v>
      </c>
      <c r="B40" s="106" t="s">
        <v>338</v>
      </c>
      <c r="C40" s="102"/>
      <c r="D40" s="102"/>
      <c r="E40" s="100"/>
      <c r="F40" s="102"/>
      <c r="G40" s="100"/>
      <c r="H40" s="102"/>
      <c r="I40" s="102"/>
      <c r="J40" s="102"/>
      <c r="L40" s="103"/>
      <c r="N40" s="27">
        <v>1</v>
      </c>
      <c r="Q40" s="100"/>
      <c r="R40" s="100"/>
      <c r="V40" s="267"/>
      <c r="X40" s="26" t="s">
        <v>1659</v>
      </c>
      <c r="AA40" s="422"/>
    </row>
    <row r="41" spans="1:1013" x14ac:dyDescent="0.2">
      <c r="A41" s="266" t="s">
        <v>25</v>
      </c>
      <c r="B41" s="87" t="s">
        <v>874</v>
      </c>
      <c r="C41" s="102"/>
      <c r="D41" s="102"/>
      <c r="F41" s="102"/>
      <c r="H41" s="102"/>
      <c r="I41" s="102"/>
      <c r="J41" s="102"/>
      <c r="L41" s="103"/>
      <c r="N41" s="27">
        <v>2</v>
      </c>
      <c r="Q41" s="100"/>
      <c r="R41" s="100"/>
      <c r="V41" s="267"/>
      <c r="X41" s="26" t="s">
        <v>1661</v>
      </c>
    </row>
    <row r="42" spans="1:1013" x14ac:dyDescent="0.2">
      <c r="A42" s="266" t="s">
        <v>22</v>
      </c>
      <c r="B42" s="87" t="s">
        <v>87</v>
      </c>
      <c r="C42" s="102"/>
      <c r="D42" s="102"/>
      <c r="E42" s="27">
        <v>4</v>
      </c>
      <c r="F42" s="102"/>
      <c r="G42" s="27">
        <v>3</v>
      </c>
      <c r="H42" s="102"/>
      <c r="I42" s="102"/>
      <c r="J42" s="102"/>
      <c r="K42" s="27">
        <v>3</v>
      </c>
      <c r="L42" s="103"/>
      <c r="N42" s="27">
        <v>2</v>
      </c>
      <c r="Q42" s="100">
        <v>3</v>
      </c>
      <c r="R42" s="100"/>
      <c r="V42" s="267"/>
      <c r="X42" s="26" t="s">
        <v>1663</v>
      </c>
    </row>
    <row r="43" spans="1:1013" x14ac:dyDescent="0.2">
      <c r="A43" s="266" t="s">
        <v>5</v>
      </c>
      <c r="B43" s="87" t="s">
        <v>81</v>
      </c>
      <c r="C43" s="102"/>
      <c r="D43" s="102"/>
      <c r="F43" s="102"/>
      <c r="G43" s="27">
        <v>1</v>
      </c>
      <c r="H43" s="102"/>
      <c r="I43" s="102"/>
      <c r="J43" s="102"/>
      <c r="L43" s="103"/>
      <c r="N43" s="27">
        <v>1</v>
      </c>
      <c r="Q43" s="100">
        <v>1</v>
      </c>
      <c r="R43" s="100"/>
      <c r="V43" s="267"/>
      <c r="X43" s="26" t="s">
        <v>1661</v>
      </c>
    </row>
    <row r="44" spans="1:1013" x14ac:dyDescent="0.2">
      <c r="A44" s="393" t="s">
        <v>124</v>
      </c>
      <c r="B44" s="106" t="s">
        <v>1789</v>
      </c>
      <c r="C44" s="102"/>
      <c r="D44" s="102"/>
      <c r="E44" s="100"/>
      <c r="F44" s="102"/>
      <c r="G44" s="100"/>
      <c r="H44" s="102"/>
      <c r="I44" s="102"/>
      <c r="J44" s="102"/>
      <c r="L44" s="103"/>
      <c r="N44" s="27">
        <v>1</v>
      </c>
      <c r="Q44" s="100">
        <v>2</v>
      </c>
      <c r="R44" s="100"/>
      <c r="V44" s="267"/>
      <c r="X44" s="26" t="s">
        <v>1662</v>
      </c>
    </row>
    <row r="45" spans="1:1013" x14ac:dyDescent="0.2">
      <c r="A45" s="266" t="s">
        <v>132</v>
      </c>
      <c r="B45" s="87" t="s">
        <v>330</v>
      </c>
      <c r="C45" s="102"/>
      <c r="D45" s="102"/>
      <c r="F45" s="102"/>
      <c r="H45" s="102"/>
      <c r="I45" s="102"/>
      <c r="J45" s="102"/>
      <c r="K45" s="100"/>
      <c r="L45" s="103"/>
      <c r="N45" s="27">
        <v>3</v>
      </c>
      <c r="Q45" s="100">
        <v>4</v>
      </c>
      <c r="R45" s="100"/>
      <c r="S45" s="99"/>
      <c r="T45" s="99"/>
      <c r="V45" s="267"/>
      <c r="X45" s="26" t="s">
        <v>1659</v>
      </c>
      <c r="Y45" s="101"/>
      <c r="Z45" s="101"/>
      <c r="AA45" s="42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  <c r="IT45" s="101"/>
      <c r="IU45" s="101"/>
      <c r="IV45" s="101"/>
      <c r="IW45" s="101"/>
      <c r="IX45" s="101"/>
      <c r="IY45" s="101"/>
      <c r="IZ45" s="101"/>
      <c r="JA45" s="101"/>
      <c r="JB45" s="101"/>
      <c r="JC45" s="101"/>
      <c r="JD45" s="101"/>
      <c r="JE45" s="101"/>
      <c r="JF45" s="101"/>
      <c r="JG45" s="101"/>
      <c r="JH45" s="101"/>
      <c r="JI45" s="101"/>
      <c r="JJ45" s="101"/>
      <c r="JK45" s="101"/>
      <c r="JL45" s="101"/>
      <c r="JM45" s="101"/>
      <c r="JN45" s="101"/>
      <c r="JO45" s="101"/>
      <c r="JP45" s="101"/>
      <c r="JQ45" s="101"/>
      <c r="JR45" s="101"/>
      <c r="JS45" s="101"/>
      <c r="JT45" s="101"/>
      <c r="JU45" s="101"/>
      <c r="JV45" s="101"/>
      <c r="JW45" s="101"/>
      <c r="JX45" s="101"/>
      <c r="JY45" s="101"/>
      <c r="JZ45" s="101"/>
      <c r="KA45" s="101"/>
      <c r="KB45" s="101"/>
      <c r="KC45" s="101"/>
      <c r="KD45" s="101"/>
      <c r="KE45" s="101"/>
      <c r="KF45" s="101"/>
      <c r="KG45" s="101"/>
      <c r="KH45" s="101"/>
      <c r="KI45" s="101"/>
      <c r="KJ45" s="101"/>
      <c r="KK45" s="101"/>
      <c r="KL45" s="101"/>
      <c r="KM45" s="101"/>
      <c r="KN45" s="101"/>
      <c r="KO45" s="101"/>
      <c r="KP45" s="101"/>
      <c r="KQ45" s="101"/>
      <c r="KR45" s="101"/>
      <c r="KS45" s="101"/>
      <c r="KT45" s="101"/>
      <c r="KU45" s="101"/>
      <c r="KV45" s="101"/>
      <c r="KW45" s="101"/>
      <c r="KX45" s="101"/>
      <c r="KY45" s="101"/>
      <c r="KZ45" s="101"/>
      <c r="LA45" s="101"/>
      <c r="LB45" s="101"/>
      <c r="LC45" s="101"/>
      <c r="LD45" s="101"/>
      <c r="LE45" s="101"/>
      <c r="LF45" s="101"/>
      <c r="LG45" s="101"/>
      <c r="LH45" s="101"/>
      <c r="LI45" s="101"/>
      <c r="LJ45" s="101"/>
      <c r="LK45" s="101"/>
      <c r="LL45" s="101"/>
      <c r="LM45" s="101"/>
      <c r="LN45" s="101"/>
      <c r="LO45" s="101"/>
      <c r="LP45" s="101"/>
      <c r="LQ45" s="101"/>
      <c r="LR45" s="101"/>
      <c r="LS45" s="101"/>
      <c r="LT45" s="101"/>
      <c r="LU45" s="101"/>
      <c r="LV45" s="101"/>
      <c r="LW45" s="101"/>
      <c r="LX45" s="101"/>
      <c r="LY45" s="101"/>
      <c r="LZ45" s="101"/>
      <c r="MA45" s="101"/>
      <c r="MB45" s="101"/>
      <c r="MC45" s="101"/>
      <c r="MD45" s="101"/>
      <c r="ME45" s="101"/>
      <c r="MF45" s="101"/>
      <c r="MG45" s="101"/>
      <c r="MH45" s="101"/>
      <c r="MI45" s="101"/>
      <c r="MJ45" s="101"/>
      <c r="MK45" s="101"/>
      <c r="ML45" s="101"/>
      <c r="MM45" s="101"/>
      <c r="MN45" s="101"/>
      <c r="MO45" s="101"/>
      <c r="MP45" s="101"/>
      <c r="MQ45" s="101"/>
      <c r="MR45" s="101"/>
      <c r="MS45" s="101"/>
      <c r="MT45" s="101"/>
      <c r="MU45" s="101"/>
      <c r="MV45" s="101"/>
      <c r="MW45" s="101"/>
      <c r="MX45" s="101"/>
      <c r="MY45" s="101"/>
      <c r="MZ45" s="101"/>
      <c r="NA45" s="101"/>
      <c r="NB45" s="101"/>
      <c r="NC45" s="101"/>
      <c r="ND45" s="101"/>
      <c r="NE45" s="101"/>
      <c r="NF45" s="101"/>
      <c r="NG45" s="101"/>
      <c r="NH45" s="101"/>
      <c r="NI45" s="101"/>
      <c r="NJ45" s="101"/>
      <c r="NK45" s="101"/>
      <c r="NL45" s="101"/>
      <c r="NM45" s="101"/>
      <c r="NN45" s="101"/>
      <c r="NO45" s="101"/>
      <c r="NP45" s="101"/>
      <c r="NQ45" s="101"/>
      <c r="NR45" s="101"/>
      <c r="NS45" s="101"/>
      <c r="NT45" s="101"/>
      <c r="NU45" s="101"/>
      <c r="NV45" s="101"/>
      <c r="NW45" s="101"/>
      <c r="NX45" s="101"/>
      <c r="NY45" s="101"/>
      <c r="NZ45" s="101"/>
      <c r="OA45" s="101"/>
      <c r="OB45" s="101"/>
      <c r="OC45" s="101"/>
      <c r="OD45" s="101"/>
      <c r="OE45" s="101"/>
      <c r="OF45" s="101"/>
      <c r="OG45" s="101"/>
      <c r="OH45" s="101"/>
      <c r="OI45" s="101"/>
      <c r="OJ45" s="101"/>
      <c r="OK45" s="101"/>
      <c r="OL45" s="101"/>
      <c r="OM45" s="101"/>
      <c r="ON45" s="101"/>
      <c r="OO45" s="101"/>
      <c r="OP45" s="101"/>
      <c r="OQ45" s="101"/>
      <c r="OR45" s="101"/>
      <c r="OS45" s="101"/>
      <c r="OT45" s="101"/>
      <c r="OU45" s="101"/>
      <c r="OV45" s="101"/>
      <c r="OW45" s="101"/>
      <c r="OX45" s="101"/>
      <c r="OY45" s="101"/>
      <c r="OZ45" s="101"/>
      <c r="PA45" s="101"/>
      <c r="PB45" s="101"/>
      <c r="PC45" s="101"/>
      <c r="PD45" s="101"/>
      <c r="PE45" s="101"/>
      <c r="PF45" s="101"/>
      <c r="PG45" s="101"/>
      <c r="PH45" s="101"/>
      <c r="PI45" s="101"/>
      <c r="PJ45" s="101"/>
      <c r="PK45" s="101"/>
      <c r="PL45" s="101"/>
      <c r="PM45" s="101"/>
      <c r="PN45" s="101"/>
      <c r="PO45" s="101"/>
      <c r="PP45" s="101"/>
      <c r="PQ45" s="101"/>
      <c r="PR45" s="101"/>
      <c r="PS45" s="101"/>
      <c r="PT45" s="101"/>
      <c r="PU45" s="101"/>
      <c r="PV45" s="101"/>
      <c r="PW45" s="101"/>
      <c r="PX45" s="101"/>
      <c r="PY45" s="101"/>
      <c r="PZ45" s="101"/>
      <c r="QA45" s="101"/>
      <c r="QB45" s="101"/>
      <c r="QC45" s="101"/>
      <c r="QD45" s="101"/>
      <c r="QE45" s="101"/>
      <c r="QF45" s="101"/>
      <c r="QG45" s="101"/>
      <c r="QH45" s="101"/>
      <c r="QI45" s="101"/>
      <c r="QJ45" s="101"/>
      <c r="QK45" s="101"/>
      <c r="QL45" s="101"/>
      <c r="QM45" s="101"/>
      <c r="QN45" s="101"/>
      <c r="QO45" s="101"/>
      <c r="QP45" s="101"/>
      <c r="QQ45" s="101"/>
      <c r="QR45" s="101"/>
      <c r="QS45" s="101"/>
      <c r="QT45" s="101"/>
      <c r="QU45" s="101"/>
      <c r="QV45" s="101"/>
      <c r="QW45" s="101"/>
      <c r="QX45" s="101"/>
      <c r="QY45" s="101"/>
      <c r="QZ45" s="101"/>
      <c r="RA45" s="101"/>
      <c r="RB45" s="101"/>
      <c r="RC45" s="101"/>
      <c r="RD45" s="101"/>
      <c r="RE45" s="101"/>
      <c r="RF45" s="101"/>
      <c r="RG45" s="101"/>
      <c r="RH45" s="101"/>
      <c r="RI45" s="101"/>
      <c r="RJ45" s="101"/>
      <c r="RK45" s="101"/>
      <c r="RL45" s="101"/>
      <c r="RM45" s="101"/>
      <c r="RN45" s="101"/>
      <c r="RO45" s="101"/>
      <c r="RP45" s="101"/>
      <c r="RQ45" s="101"/>
      <c r="RR45" s="101"/>
      <c r="RS45" s="101"/>
      <c r="RT45" s="101"/>
      <c r="RU45" s="101"/>
      <c r="RV45" s="101"/>
      <c r="RW45" s="101"/>
      <c r="RX45" s="101"/>
      <c r="RY45" s="101"/>
      <c r="RZ45" s="101"/>
      <c r="SA45" s="101"/>
      <c r="SB45" s="101"/>
      <c r="SC45" s="101"/>
      <c r="SD45" s="101"/>
      <c r="SE45" s="101"/>
      <c r="SF45" s="101"/>
      <c r="SG45" s="101"/>
      <c r="SH45" s="101"/>
      <c r="SI45" s="101"/>
      <c r="SJ45" s="101"/>
      <c r="SK45" s="101"/>
      <c r="SL45" s="101"/>
      <c r="SM45" s="101"/>
      <c r="SN45" s="101"/>
      <c r="SO45" s="101"/>
      <c r="SP45" s="101"/>
      <c r="SQ45" s="101"/>
      <c r="SR45" s="101"/>
      <c r="SS45" s="101"/>
      <c r="ST45" s="101"/>
      <c r="SU45" s="101"/>
      <c r="SV45" s="101"/>
      <c r="SW45" s="101"/>
      <c r="SX45" s="101"/>
      <c r="SY45" s="101"/>
      <c r="SZ45" s="101"/>
      <c r="TA45" s="101"/>
      <c r="TB45" s="101"/>
      <c r="TC45" s="101"/>
      <c r="TD45" s="101"/>
      <c r="TE45" s="101"/>
      <c r="TF45" s="101"/>
      <c r="TG45" s="101"/>
      <c r="TH45" s="101"/>
      <c r="TI45" s="101"/>
      <c r="TJ45" s="101"/>
      <c r="TK45" s="101"/>
      <c r="TL45" s="101"/>
      <c r="TM45" s="101"/>
      <c r="TN45" s="101"/>
      <c r="TO45" s="101"/>
      <c r="TP45" s="101"/>
      <c r="TQ45" s="101"/>
      <c r="TR45" s="101"/>
      <c r="TS45" s="101"/>
      <c r="TT45" s="101"/>
      <c r="TU45" s="101"/>
      <c r="TV45" s="101"/>
      <c r="TW45" s="101"/>
      <c r="TX45" s="101"/>
      <c r="TY45" s="101"/>
      <c r="TZ45" s="101"/>
      <c r="UA45" s="101"/>
      <c r="UB45" s="101"/>
      <c r="UC45" s="101"/>
      <c r="UD45" s="101"/>
      <c r="UE45" s="101"/>
      <c r="UF45" s="101"/>
      <c r="UG45" s="101"/>
      <c r="UH45" s="101"/>
      <c r="UI45" s="101"/>
      <c r="UJ45" s="101"/>
      <c r="UK45" s="101"/>
      <c r="UL45" s="101"/>
      <c r="UM45" s="101"/>
      <c r="UN45" s="101"/>
      <c r="UO45" s="101"/>
      <c r="UP45" s="101"/>
      <c r="UQ45" s="101"/>
      <c r="UR45" s="101"/>
      <c r="US45" s="101"/>
      <c r="UT45" s="101"/>
      <c r="UU45" s="101"/>
      <c r="UV45" s="101"/>
      <c r="UW45" s="101"/>
      <c r="UX45" s="101"/>
      <c r="UY45" s="101"/>
      <c r="UZ45" s="101"/>
      <c r="VA45" s="101"/>
      <c r="VB45" s="101"/>
      <c r="VC45" s="101"/>
      <c r="VD45" s="101"/>
      <c r="VE45" s="101"/>
      <c r="VF45" s="101"/>
      <c r="VG45" s="101"/>
      <c r="VH45" s="101"/>
      <c r="VI45" s="101"/>
      <c r="VJ45" s="101"/>
      <c r="VK45" s="101"/>
      <c r="VL45" s="101"/>
      <c r="VM45" s="101"/>
      <c r="VN45" s="101"/>
      <c r="VO45" s="101"/>
      <c r="VP45" s="101"/>
      <c r="VQ45" s="101"/>
      <c r="VR45" s="101"/>
      <c r="VS45" s="101"/>
      <c r="VT45" s="101"/>
      <c r="VU45" s="101"/>
      <c r="VV45" s="101"/>
      <c r="VW45" s="101"/>
      <c r="VX45" s="101"/>
      <c r="VY45" s="101"/>
      <c r="VZ45" s="101"/>
      <c r="WA45" s="101"/>
      <c r="WB45" s="101"/>
      <c r="WC45" s="101"/>
      <c r="WD45" s="101"/>
      <c r="WE45" s="101"/>
      <c r="WF45" s="101"/>
      <c r="WG45" s="101"/>
      <c r="WH45" s="101"/>
      <c r="WI45" s="101"/>
      <c r="WJ45" s="101"/>
      <c r="WK45" s="101"/>
      <c r="WL45" s="101"/>
      <c r="WM45" s="101"/>
      <c r="WN45" s="101"/>
      <c r="WO45" s="101"/>
      <c r="WP45" s="101"/>
      <c r="WQ45" s="101"/>
      <c r="WR45" s="101"/>
      <c r="WS45" s="101"/>
      <c r="WT45" s="101"/>
      <c r="WU45" s="101"/>
      <c r="WV45" s="101"/>
      <c r="WW45" s="101"/>
      <c r="WX45" s="101"/>
      <c r="WY45" s="101"/>
      <c r="WZ45" s="101"/>
      <c r="XA45" s="101"/>
      <c r="XB45" s="101"/>
      <c r="XC45" s="101"/>
      <c r="XD45" s="101"/>
      <c r="XE45" s="101"/>
      <c r="XF45" s="101"/>
      <c r="XG45" s="101"/>
      <c r="XH45" s="101"/>
      <c r="XI45" s="101"/>
      <c r="XJ45" s="101"/>
      <c r="XK45" s="101"/>
      <c r="XL45" s="101"/>
      <c r="XM45" s="101"/>
      <c r="XN45" s="101"/>
      <c r="XO45" s="101"/>
      <c r="XP45" s="101"/>
      <c r="XQ45" s="101"/>
      <c r="XR45" s="101"/>
      <c r="XS45" s="101"/>
      <c r="XT45" s="101"/>
      <c r="XU45" s="101"/>
      <c r="XV45" s="101"/>
      <c r="XW45" s="101"/>
      <c r="XX45" s="101"/>
      <c r="XY45" s="101"/>
      <c r="XZ45" s="101"/>
      <c r="YA45" s="101"/>
      <c r="YB45" s="101"/>
      <c r="YC45" s="101"/>
      <c r="YD45" s="101"/>
      <c r="YE45" s="101"/>
      <c r="YF45" s="101"/>
      <c r="YG45" s="101"/>
      <c r="YH45" s="101"/>
      <c r="YI45" s="101"/>
      <c r="YJ45" s="101"/>
      <c r="YK45" s="101"/>
      <c r="YL45" s="101"/>
      <c r="YM45" s="101"/>
      <c r="YN45" s="101"/>
      <c r="YO45" s="101"/>
      <c r="YP45" s="101"/>
      <c r="YQ45" s="101"/>
      <c r="YR45" s="101"/>
      <c r="YS45" s="101"/>
      <c r="YT45" s="101"/>
      <c r="YU45" s="101"/>
      <c r="YV45" s="101"/>
      <c r="YW45" s="101"/>
      <c r="YX45" s="101"/>
      <c r="YY45" s="101"/>
      <c r="YZ45" s="101"/>
      <c r="ZA45" s="101"/>
      <c r="ZB45" s="101"/>
      <c r="ZC45" s="101"/>
      <c r="ZD45" s="101"/>
      <c r="ZE45" s="101"/>
      <c r="ZF45" s="101"/>
      <c r="ZG45" s="101"/>
      <c r="ZH45" s="101"/>
      <c r="ZI45" s="101"/>
      <c r="ZJ45" s="101"/>
      <c r="ZK45" s="101"/>
      <c r="ZL45" s="101"/>
      <c r="ZM45" s="101"/>
      <c r="ZN45" s="101"/>
      <c r="ZO45" s="101"/>
      <c r="ZP45" s="101"/>
      <c r="ZQ45" s="101"/>
      <c r="ZR45" s="101"/>
      <c r="ZS45" s="101"/>
      <c r="ZT45" s="101"/>
      <c r="ZU45" s="101"/>
      <c r="ZV45" s="101"/>
      <c r="ZW45" s="101"/>
      <c r="ZX45" s="101"/>
      <c r="ZY45" s="101"/>
      <c r="ZZ45" s="101"/>
      <c r="AAA45" s="101"/>
      <c r="AAB45" s="101"/>
      <c r="AAC45" s="101"/>
      <c r="AAD45" s="101"/>
      <c r="AAE45" s="101"/>
      <c r="AAF45" s="101"/>
      <c r="AAG45" s="101"/>
      <c r="AAH45" s="101"/>
      <c r="AAI45" s="101"/>
      <c r="AAJ45" s="101"/>
      <c r="AAK45" s="101"/>
      <c r="AAL45" s="101"/>
      <c r="AAM45" s="101"/>
      <c r="AAN45" s="101"/>
      <c r="AAO45" s="101"/>
      <c r="AAP45" s="101"/>
      <c r="AAQ45" s="101"/>
      <c r="AAR45" s="101"/>
      <c r="AAS45" s="101"/>
      <c r="AAT45" s="101"/>
      <c r="AAU45" s="101"/>
      <c r="AAV45" s="101"/>
      <c r="AAW45" s="101"/>
      <c r="AAX45" s="101"/>
      <c r="AAY45" s="101"/>
      <c r="AAZ45" s="101"/>
      <c r="ABA45" s="101"/>
      <c r="ABB45" s="101"/>
      <c r="ABC45" s="101"/>
      <c r="ABD45" s="101"/>
      <c r="ABE45" s="101"/>
      <c r="ABF45" s="101"/>
      <c r="ABG45" s="101"/>
      <c r="ABH45" s="101"/>
      <c r="ABI45" s="101"/>
      <c r="ABJ45" s="101"/>
      <c r="ABK45" s="101"/>
      <c r="ABL45" s="101"/>
      <c r="ABM45" s="101"/>
      <c r="ABN45" s="101"/>
      <c r="ABO45" s="101"/>
      <c r="ABP45" s="101"/>
      <c r="ABQ45" s="101"/>
      <c r="ABR45" s="101"/>
      <c r="ABS45" s="101"/>
      <c r="ABT45" s="101"/>
      <c r="ABU45" s="101"/>
      <c r="ABV45" s="101"/>
      <c r="ABW45" s="101"/>
      <c r="ABX45" s="101"/>
      <c r="ABY45" s="101"/>
      <c r="ABZ45" s="101"/>
      <c r="ACA45" s="101"/>
      <c r="ACB45" s="101"/>
      <c r="ACC45" s="101"/>
      <c r="ACD45" s="101"/>
      <c r="ACE45" s="101"/>
      <c r="ACF45" s="101"/>
      <c r="ACG45" s="101"/>
      <c r="ACH45" s="101"/>
      <c r="ACI45" s="101"/>
      <c r="ACJ45" s="101"/>
      <c r="ACK45" s="101"/>
      <c r="ACL45" s="101"/>
      <c r="ACM45" s="101"/>
      <c r="ACN45" s="101"/>
      <c r="ACO45" s="101"/>
      <c r="ACP45" s="101"/>
      <c r="ACQ45" s="101"/>
      <c r="ACR45" s="101"/>
      <c r="ACS45" s="101"/>
      <c r="ACT45" s="101"/>
      <c r="ACU45" s="101"/>
      <c r="ACV45" s="101"/>
      <c r="ACW45" s="101"/>
      <c r="ACX45" s="101"/>
      <c r="ACY45" s="101"/>
      <c r="ACZ45" s="101"/>
      <c r="ADA45" s="101"/>
      <c r="ADB45" s="101"/>
      <c r="ADC45" s="101"/>
      <c r="ADD45" s="101"/>
      <c r="ADE45" s="101"/>
      <c r="ADF45" s="101"/>
      <c r="ADG45" s="101"/>
      <c r="ADH45" s="101"/>
      <c r="ADI45" s="101"/>
      <c r="ADJ45" s="101"/>
      <c r="ADK45" s="101"/>
      <c r="ADL45" s="101"/>
      <c r="ADM45" s="101"/>
      <c r="ADN45" s="101"/>
      <c r="ADO45" s="101"/>
      <c r="ADP45" s="101"/>
      <c r="ADQ45" s="101"/>
      <c r="ADR45" s="101"/>
      <c r="ADS45" s="101"/>
      <c r="ADT45" s="101"/>
      <c r="ADU45" s="101"/>
      <c r="ADV45" s="101"/>
      <c r="ADW45" s="101"/>
      <c r="ADX45" s="101"/>
      <c r="ADY45" s="101"/>
      <c r="ADZ45" s="101"/>
      <c r="AEA45" s="101"/>
      <c r="AEB45" s="101"/>
      <c r="AEC45" s="101"/>
      <c r="AED45" s="101"/>
      <c r="AEE45" s="101"/>
      <c r="AEF45" s="101"/>
      <c r="AEG45" s="101"/>
      <c r="AEH45" s="101"/>
      <c r="AEI45" s="101"/>
      <c r="AEJ45" s="101"/>
      <c r="AEK45" s="101"/>
      <c r="AEL45" s="101"/>
      <c r="AEM45" s="101"/>
      <c r="AEN45" s="101"/>
      <c r="AEO45" s="101"/>
      <c r="AEP45" s="101"/>
      <c r="AEQ45" s="101"/>
      <c r="AER45" s="101"/>
      <c r="AES45" s="101"/>
      <c r="AET45" s="101"/>
      <c r="AEU45" s="101"/>
      <c r="AEV45" s="101"/>
      <c r="AEW45" s="101"/>
      <c r="AEX45" s="101"/>
      <c r="AEY45" s="101"/>
      <c r="AEZ45" s="101"/>
      <c r="AFA45" s="101"/>
      <c r="AFB45" s="101"/>
      <c r="AFC45" s="101"/>
      <c r="AFD45" s="101"/>
      <c r="AFE45" s="101"/>
      <c r="AFF45" s="101"/>
      <c r="AFG45" s="101"/>
      <c r="AFH45" s="101"/>
      <c r="AFI45" s="101"/>
      <c r="AFJ45" s="101"/>
      <c r="AFK45" s="101"/>
      <c r="AFL45" s="101"/>
      <c r="AFM45" s="101"/>
      <c r="AFN45" s="101"/>
      <c r="AFO45" s="101"/>
      <c r="AFP45" s="101"/>
      <c r="AFQ45" s="101"/>
      <c r="AFR45" s="101"/>
      <c r="AFS45" s="101"/>
      <c r="AFT45" s="101"/>
      <c r="AFU45" s="101"/>
      <c r="AFV45" s="101"/>
      <c r="AFW45" s="101"/>
      <c r="AFX45" s="101"/>
      <c r="AFY45" s="101"/>
      <c r="AFZ45" s="101"/>
      <c r="AGA45" s="101"/>
      <c r="AGB45" s="101"/>
      <c r="AGC45" s="101"/>
      <c r="AGD45" s="101"/>
      <c r="AGE45" s="101"/>
      <c r="AGF45" s="101"/>
      <c r="AGG45" s="101"/>
      <c r="AGH45" s="101"/>
      <c r="AGI45" s="101"/>
      <c r="AGJ45" s="101"/>
      <c r="AGK45" s="101"/>
      <c r="AGL45" s="101"/>
      <c r="AGM45" s="101"/>
      <c r="AGN45" s="101"/>
      <c r="AGO45" s="101"/>
      <c r="AGP45" s="101"/>
      <c r="AGQ45" s="101"/>
      <c r="AGR45" s="101"/>
      <c r="AGS45" s="101"/>
      <c r="AGT45" s="101"/>
      <c r="AGU45" s="101"/>
      <c r="AGV45" s="101"/>
      <c r="AGW45" s="101"/>
      <c r="AGX45" s="101"/>
      <c r="AGY45" s="101"/>
      <c r="AGZ45" s="101"/>
      <c r="AHA45" s="101"/>
      <c r="AHB45" s="101"/>
      <c r="AHC45" s="101"/>
      <c r="AHD45" s="101"/>
      <c r="AHE45" s="101"/>
      <c r="AHF45" s="101"/>
      <c r="AHG45" s="101"/>
      <c r="AHH45" s="101"/>
      <c r="AHI45" s="101"/>
      <c r="AHJ45" s="101"/>
      <c r="AHK45" s="101"/>
      <c r="AHL45" s="101"/>
      <c r="AHM45" s="101"/>
      <c r="AHN45" s="101"/>
      <c r="AHO45" s="101"/>
      <c r="AHP45" s="101"/>
      <c r="AHQ45" s="101"/>
      <c r="AHR45" s="101"/>
      <c r="AHS45" s="101"/>
      <c r="AHT45" s="101"/>
      <c r="AHU45" s="101"/>
      <c r="AHV45" s="101"/>
      <c r="AHW45" s="101"/>
      <c r="AHX45" s="101"/>
      <c r="AHY45" s="101"/>
      <c r="AHZ45" s="101"/>
      <c r="AIA45" s="101"/>
      <c r="AIB45" s="101"/>
      <c r="AIC45" s="101"/>
      <c r="AID45" s="101"/>
      <c r="AIE45" s="101"/>
      <c r="AIF45" s="101"/>
      <c r="AIG45" s="101"/>
      <c r="AIH45" s="101"/>
      <c r="AII45" s="101"/>
      <c r="AIJ45" s="101"/>
      <c r="AIK45" s="101"/>
      <c r="AIL45" s="101"/>
      <c r="AIM45" s="101"/>
      <c r="AIN45" s="101"/>
      <c r="AIO45" s="101"/>
      <c r="AIP45" s="101"/>
      <c r="AIQ45" s="101"/>
      <c r="AIR45" s="101"/>
      <c r="AIS45" s="101"/>
      <c r="AIT45" s="101"/>
      <c r="AIU45" s="101"/>
      <c r="AIV45" s="101"/>
      <c r="AIW45" s="101"/>
      <c r="AIX45" s="101"/>
      <c r="AIY45" s="101"/>
      <c r="AIZ45" s="101"/>
      <c r="AJA45" s="101"/>
      <c r="AJB45" s="101"/>
      <c r="AJC45" s="101"/>
      <c r="AJD45" s="101"/>
      <c r="AJE45" s="101"/>
      <c r="AJF45" s="101"/>
      <c r="AJG45" s="101"/>
      <c r="AJH45" s="101"/>
      <c r="AJI45" s="101"/>
      <c r="AJJ45" s="101"/>
      <c r="AJK45" s="101"/>
      <c r="AJL45" s="101"/>
      <c r="AJM45" s="101"/>
      <c r="AJN45" s="101"/>
      <c r="AJO45" s="101"/>
      <c r="AJP45" s="101"/>
      <c r="AJQ45" s="101"/>
      <c r="AJR45" s="101"/>
      <c r="AJS45" s="101"/>
      <c r="AJT45" s="101"/>
      <c r="AJU45" s="101"/>
      <c r="AJV45" s="101"/>
      <c r="AJW45" s="101"/>
      <c r="AJX45" s="101"/>
      <c r="AJY45" s="101"/>
      <c r="AJZ45" s="101"/>
      <c r="AKA45" s="101"/>
      <c r="AKB45" s="101"/>
      <c r="AKC45" s="101"/>
      <c r="AKD45" s="101"/>
      <c r="AKE45" s="101"/>
      <c r="AKF45" s="101"/>
      <c r="AKG45" s="101"/>
      <c r="AKH45" s="101"/>
      <c r="AKI45" s="101"/>
      <c r="AKJ45" s="101"/>
      <c r="AKK45" s="101"/>
      <c r="AKL45" s="101"/>
      <c r="AKM45" s="101"/>
      <c r="AKN45" s="101"/>
      <c r="AKO45" s="101"/>
      <c r="AKP45" s="101"/>
      <c r="AKQ45" s="101"/>
      <c r="AKR45" s="101"/>
      <c r="AKS45" s="101"/>
      <c r="AKT45" s="101"/>
      <c r="AKU45" s="101"/>
      <c r="AKV45" s="101"/>
      <c r="AKW45" s="101"/>
      <c r="AKX45" s="101"/>
      <c r="AKY45" s="101"/>
      <c r="AKZ45" s="101"/>
      <c r="ALA45" s="101"/>
      <c r="ALB45" s="101"/>
      <c r="ALC45" s="101"/>
      <c r="ALD45" s="101"/>
      <c r="ALE45" s="101"/>
      <c r="ALF45" s="101"/>
      <c r="ALG45" s="101"/>
      <c r="ALH45" s="101"/>
      <c r="ALI45" s="101"/>
      <c r="ALJ45" s="101"/>
      <c r="ALK45" s="101"/>
      <c r="ALL45" s="101"/>
      <c r="ALM45" s="101"/>
      <c r="ALN45" s="101"/>
      <c r="ALO45" s="101"/>
      <c r="ALP45" s="101"/>
      <c r="ALQ45" s="101"/>
      <c r="ALR45" s="101"/>
      <c r="ALS45" s="101"/>
      <c r="ALT45" s="101"/>
      <c r="ALU45" s="101"/>
      <c r="ALV45" s="101"/>
      <c r="ALW45" s="101"/>
      <c r="ALX45" s="101"/>
      <c r="ALY45" s="101"/>
    </row>
    <row r="46" spans="1:1013" x14ac:dyDescent="0.2">
      <c r="A46" s="266" t="s">
        <v>6</v>
      </c>
      <c r="B46" s="87" t="s">
        <v>441</v>
      </c>
      <c r="C46" s="102"/>
      <c r="D46" s="102"/>
      <c r="E46" s="27">
        <v>1</v>
      </c>
      <c r="F46" s="102"/>
      <c r="G46" s="27">
        <v>1</v>
      </c>
      <c r="H46" s="102"/>
      <c r="I46" s="102"/>
      <c r="J46" s="102"/>
      <c r="K46" s="27">
        <v>1</v>
      </c>
      <c r="L46" s="103"/>
      <c r="N46" s="27">
        <v>2</v>
      </c>
      <c r="Q46" s="100">
        <v>5</v>
      </c>
      <c r="R46" s="100"/>
      <c r="U46" s="27">
        <v>1</v>
      </c>
      <c r="V46" s="267"/>
      <c r="X46" s="26" t="s">
        <v>1659</v>
      </c>
    </row>
    <row r="47" spans="1:1013" ht="15" customHeight="1" x14ac:dyDescent="0.2">
      <c r="A47" s="283" t="s">
        <v>9</v>
      </c>
      <c r="B47" s="87" t="s">
        <v>442</v>
      </c>
      <c r="C47" s="102"/>
      <c r="D47" s="102"/>
      <c r="E47" s="27">
        <v>9</v>
      </c>
      <c r="F47" s="102"/>
      <c r="G47" s="27">
        <v>2</v>
      </c>
      <c r="H47" s="102"/>
      <c r="I47" s="102"/>
      <c r="J47" s="102"/>
      <c r="K47" s="27">
        <v>10</v>
      </c>
      <c r="L47" s="103"/>
      <c r="N47" s="27">
        <v>5</v>
      </c>
      <c r="O47" s="27">
        <v>1</v>
      </c>
      <c r="Q47" s="100">
        <v>4</v>
      </c>
      <c r="R47" s="100"/>
      <c r="U47" s="27">
        <v>16</v>
      </c>
      <c r="V47" s="267"/>
      <c r="X47" s="26" t="s">
        <v>1659</v>
      </c>
    </row>
    <row r="48" spans="1:1013" x14ac:dyDescent="0.2">
      <c r="A48" s="282" t="s">
        <v>1273</v>
      </c>
      <c r="B48" s="87" t="s">
        <v>880</v>
      </c>
      <c r="C48" s="102"/>
      <c r="D48" s="102"/>
      <c r="F48" s="102"/>
      <c r="H48" s="102"/>
      <c r="I48" s="102"/>
      <c r="J48" s="102"/>
      <c r="L48" s="103"/>
      <c r="Q48" s="100">
        <v>2</v>
      </c>
      <c r="R48" s="100"/>
      <c r="V48" s="267"/>
      <c r="X48" s="26" t="s">
        <v>1659</v>
      </c>
    </row>
    <row r="49" spans="1:1013" x14ac:dyDescent="0.2">
      <c r="A49" s="266" t="s">
        <v>15</v>
      </c>
      <c r="B49" s="87" t="s">
        <v>440</v>
      </c>
      <c r="C49" s="102"/>
      <c r="D49" s="102"/>
      <c r="E49" s="27">
        <v>4</v>
      </c>
      <c r="F49" s="102"/>
      <c r="G49" s="27">
        <v>3</v>
      </c>
      <c r="H49" s="102"/>
      <c r="I49" s="102"/>
      <c r="J49" s="102"/>
      <c r="K49" s="27">
        <v>6</v>
      </c>
      <c r="L49" s="103"/>
      <c r="N49" s="27">
        <v>8</v>
      </c>
      <c r="Q49" s="100">
        <v>13</v>
      </c>
      <c r="R49" s="100"/>
      <c r="U49" s="27">
        <v>5</v>
      </c>
      <c r="V49" s="267"/>
      <c r="X49" s="26" t="s">
        <v>1659</v>
      </c>
    </row>
    <row r="50" spans="1:1013" x14ac:dyDescent="0.2">
      <c r="A50" s="266" t="s">
        <v>20</v>
      </c>
      <c r="B50" s="87" t="s">
        <v>319</v>
      </c>
      <c r="C50" s="102"/>
      <c r="D50" s="102"/>
      <c r="E50" s="27">
        <v>6</v>
      </c>
      <c r="F50" s="102"/>
      <c r="G50" s="27">
        <v>5</v>
      </c>
      <c r="H50" s="102"/>
      <c r="I50" s="102"/>
      <c r="J50" s="102"/>
      <c r="K50" s="27">
        <v>8</v>
      </c>
      <c r="L50" s="103"/>
      <c r="N50" s="27">
        <v>8</v>
      </c>
      <c r="Q50" s="100">
        <v>6</v>
      </c>
      <c r="R50" s="100"/>
      <c r="U50" s="27">
        <v>6</v>
      </c>
      <c r="V50" s="267"/>
      <c r="X50" s="26" t="s">
        <v>1659</v>
      </c>
    </row>
    <row r="51" spans="1:1013" x14ac:dyDescent="0.2">
      <c r="A51" s="266" t="s">
        <v>8</v>
      </c>
      <c r="B51" s="87" t="s">
        <v>336</v>
      </c>
      <c r="C51" s="102"/>
      <c r="D51" s="102"/>
      <c r="E51" s="27">
        <v>11</v>
      </c>
      <c r="F51" s="102"/>
      <c r="G51" s="27">
        <v>6</v>
      </c>
      <c r="H51" s="102"/>
      <c r="I51" s="102"/>
      <c r="J51" s="102"/>
      <c r="K51" s="100">
        <v>10</v>
      </c>
      <c r="L51" s="103"/>
      <c r="N51" s="27">
        <v>10</v>
      </c>
      <c r="O51" s="27">
        <v>2</v>
      </c>
      <c r="Q51" s="100">
        <v>32</v>
      </c>
      <c r="R51" s="100"/>
      <c r="S51" s="99"/>
      <c r="T51" s="99"/>
      <c r="U51" s="27">
        <v>24</v>
      </c>
      <c r="V51" s="267"/>
      <c r="X51" s="26" t="s">
        <v>1659</v>
      </c>
      <c r="Y51" s="101"/>
      <c r="Z51" s="101"/>
      <c r="AA51" s="422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  <c r="IT51" s="101"/>
      <c r="IU51" s="101"/>
      <c r="IV51" s="101"/>
      <c r="IW51" s="101"/>
      <c r="IX51" s="101"/>
      <c r="IY51" s="101"/>
      <c r="IZ51" s="101"/>
      <c r="JA51" s="101"/>
      <c r="JB51" s="101"/>
      <c r="JC51" s="101"/>
      <c r="JD51" s="101"/>
      <c r="JE51" s="101"/>
      <c r="JF51" s="101"/>
      <c r="JG51" s="101"/>
      <c r="JH51" s="101"/>
      <c r="JI51" s="101"/>
      <c r="JJ51" s="101"/>
      <c r="JK51" s="101"/>
      <c r="JL51" s="101"/>
      <c r="JM51" s="101"/>
      <c r="JN51" s="101"/>
      <c r="JO51" s="101"/>
      <c r="JP51" s="101"/>
      <c r="JQ51" s="101"/>
      <c r="JR51" s="101"/>
      <c r="JS51" s="101"/>
      <c r="JT51" s="101"/>
      <c r="JU51" s="101"/>
      <c r="JV51" s="101"/>
      <c r="JW51" s="101"/>
      <c r="JX51" s="101"/>
      <c r="JY51" s="101"/>
      <c r="JZ51" s="101"/>
      <c r="KA51" s="101"/>
      <c r="KB51" s="101"/>
      <c r="KC51" s="101"/>
      <c r="KD51" s="101"/>
      <c r="KE51" s="101"/>
      <c r="KF51" s="101"/>
      <c r="KG51" s="101"/>
      <c r="KH51" s="101"/>
      <c r="KI51" s="101"/>
      <c r="KJ51" s="101"/>
      <c r="KK51" s="101"/>
      <c r="KL51" s="101"/>
      <c r="KM51" s="101"/>
      <c r="KN51" s="101"/>
      <c r="KO51" s="101"/>
      <c r="KP51" s="101"/>
      <c r="KQ51" s="101"/>
      <c r="KR51" s="101"/>
      <c r="KS51" s="101"/>
      <c r="KT51" s="101"/>
      <c r="KU51" s="101"/>
      <c r="KV51" s="101"/>
      <c r="KW51" s="101"/>
      <c r="KX51" s="101"/>
      <c r="KY51" s="101"/>
      <c r="KZ51" s="101"/>
      <c r="LA51" s="101"/>
      <c r="LB51" s="101"/>
      <c r="LC51" s="101"/>
      <c r="LD51" s="101"/>
      <c r="LE51" s="101"/>
      <c r="LF51" s="101"/>
      <c r="LG51" s="101"/>
      <c r="LH51" s="101"/>
      <c r="LI51" s="101"/>
      <c r="LJ51" s="101"/>
      <c r="LK51" s="101"/>
      <c r="LL51" s="101"/>
      <c r="LM51" s="101"/>
      <c r="LN51" s="101"/>
      <c r="LO51" s="101"/>
      <c r="LP51" s="101"/>
      <c r="LQ51" s="101"/>
      <c r="LR51" s="101"/>
      <c r="LS51" s="101"/>
      <c r="LT51" s="101"/>
      <c r="LU51" s="101"/>
      <c r="LV51" s="101"/>
      <c r="LW51" s="101"/>
      <c r="LX51" s="101"/>
      <c r="LY51" s="101"/>
      <c r="LZ51" s="101"/>
      <c r="MA51" s="101"/>
      <c r="MB51" s="101"/>
      <c r="MC51" s="101"/>
      <c r="MD51" s="101"/>
      <c r="ME51" s="101"/>
      <c r="MF51" s="101"/>
      <c r="MG51" s="101"/>
      <c r="MH51" s="101"/>
      <c r="MI51" s="101"/>
      <c r="MJ51" s="101"/>
      <c r="MK51" s="101"/>
      <c r="ML51" s="101"/>
      <c r="MM51" s="101"/>
      <c r="MN51" s="101"/>
      <c r="MO51" s="101"/>
      <c r="MP51" s="101"/>
      <c r="MQ51" s="101"/>
      <c r="MR51" s="101"/>
      <c r="MS51" s="101"/>
      <c r="MT51" s="101"/>
      <c r="MU51" s="101"/>
      <c r="MV51" s="101"/>
      <c r="MW51" s="101"/>
      <c r="MX51" s="101"/>
      <c r="MY51" s="101"/>
      <c r="MZ51" s="101"/>
      <c r="NA51" s="101"/>
      <c r="NB51" s="101"/>
      <c r="NC51" s="101"/>
      <c r="ND51" s="101"/>
      <c r="NE51" s="101"/>
      <c r="NF51" s="101"/>
      <c r="NG51" s="101"/>
      <c r="NH51" s="101"/>
      <c r="NI51" s="101"/>
      <c r="NJ51" s="101"/>
      <c r="NK51" s="101"/>
      <c r="NL51" s="101"/>
      <c r="NM51" s="101"/>
      <c r="NN51" s="101"/>
      <c r="NO51" s="101"/>
      <c r="NP51" s="101"/>
      <c r="NQ51" s="101"/>
      <c r="NR51" s="101"/>
      <c r="NS51" s="101"/>
      <c r="NT51" s="101"/>
      <c r="NU51" s="101"/>
      <c r="NV51" s="101"/>
      <c r="NW51" s="101"/>
      <c r="NX51" s="101"/>
      <c r="NY51" s="101"/>
      <c r="NZ51" s="101"/>
      <c r="OA51" s="101"/>
      <c r="OB51" s="101"/>
      <c r="OC51" s="101"/>
      <c r="OD51" s="101"/>
      <c r="OE51" s="101"/>
      <c r="OF51" s="101"/>
      <c r="OG51" s="101"/>
      <c r="OH51" s="101"/>
      <c r="OI51" s="101"/>
      <c r="OJ51" s="101"/>
      <c r="OK51" s="101"/>
      <c r="OL51" s="101"/>
      <c r="OM51" s="101"/>
      <c r="ON51" s="101"/>
      <c r="OO51" s="101"/>
      <c r="OP51" s="101"/>
      <c r="OQ51" s="101"/>
      <c r="OR51" s="101"/>
      <c r="OS51" s="101"/>
      <c r="OT51" s="101"/>
      <c r="OU51" s="101"/>
      <c r="OV51" s="101"/>
      <c r="OW51" s="101"/>
      <c r="OX51" s="101"/>
      <c r="OY51" s="101"/>
      <c r="OZ51" s="101"/>
      <c r="PA51" s="101"/>
      <c r="PB51" s="101"/>
      <c r="PC51" s="101"/>
      <c r="PD51" s="101"/>
      <c r="PE51" s="101"/>
      <c r="PF51" s="101"/>
      <c r="PG51" s="101"/>
      <c r="PH51" s="101"/>
      <c r="PI51" s="101"/>
      <c r="PJ51" s="101"/>
      <c r="PK51" s="101"/>
      <c r="PL51" s="101"/>
      <c r="PM51" s="101"/>
      <c r="PN51" s="101"/>
      <c r="PO51" s="101"/>
      <c r="PP51" s="101"/>
      <c r="PQ51" s="101"/>
      <c r="PR51" s="101"/>
      <c r="PS51" s="101"/>
      <c r="PT51" s="101"/>
      <c r="PU51" s="101"/>
      <c r="PV51" s="101"/>
      <c r="PW51" s="101"/>
      <c r="PX51" s="101"/>
      <c r="PY51" s="101"/>
      <c r="PZ51" s="101"/>
      <c r="QA51" s="101"/>
      <c r="QB51" s="101"/>
      <c r="QC51" s="101"/>
      <c r="QD51" s="101"/>
      <c r="QE51" s="101"/>
      <c r="QF51" s="101"/>
      <c r="QG51" s="101"/>
      <c r="QH51" s="101"/>
      <c r="QI51" s="101"/>
      <c r="QJ51" s="101"/>
      <c r="QK51" s="101"/>
      <c r="QL51" s="101"/>
      <c r="QM51" s="101"/>
      <c r="QN51" s="101"/>
      <c r="QO51" s="101"/>
      <c r="QP51" s="101"/>
      <c r="QQ51" s="101"/>
      <c r="QR51" s="101"/>
      <c r="QS51" s="101"/>
      <c r="QT51" s="101"/>
      <c r="QU51" s="101"/>
      <c r="QV51" s="101"/>
      <c r="QW51" s="101"/>
      <c r="QX51" s="101"/>
      <c r="QY51" s="101"/>
      <c r="QZ51" s="101"/>
      <c r="RA51" s="101"/>
      <c r="RB51" s="101"/>
      <c r="RC51" s="101"/>
      <c r="RD51" s="101"/>
      <c r="RE51" s="101"/>
      <c r="RF51" s="101"/>
      <c r="RG51" s="101"/>
      <c r="RH51" s="101"/>
      <c r="RI51" s="101"/>
      <c r="RJ51" s="101"/>
      <c r="RK51" s="101"/>
      <c r="RL51" s="101"/>
      <c r="RM51" s="101"/>
      <c r="RN51" s="101"/>
      <c r="RO51" s="101"/>
      <c r="RP51" s="101"/>
      <c r="RQ51" s="101"/>
      <c r="RR51" s="101"/>
      <c r="RS51" s="101"/>
      <c r="RT51" s="101"/>
      <c r="RU51" s="101"/>
      <c r="RV51" s="101"/>
      <c r="RW51" s="101"/>
      <c r="RX51" s="101"/>
      <c r="RY51" s="101"/>
      <c r="RZ51" s="101"/>
      <c r="SA51" s="101"/>
      <c r="SB51" s="101"/>
      <c r="SC51" s="101"/>
      <c r="SD51" s="101"/>
      <c r="SE51" s="101"/>
      <c r="SF51" s="101"/>
      <c r="SG51" s="101"/>
      <c r="SH51" s="101"/>
      <c r="SI51" s="101"/>
      <c r="SJ51" s="101"/>
      <c r="SK51" s="101"/>
      <c r="SL51" s="101"/>
      <c r="SM51" s="101"/>
      <c r="SN51" s="101"/>
      <c r="SO51" s="101"/>
      <c r="SP51" s="101"/>
      <c r="SQ51" s="101"/>
      <c r="SR51" s="101"/>
      <c r="SS51" s="101"/>
      <c r="ST51" s="101"/>
      <c r="SU51" s="101"/>
      <c r="SV51" s="101"/>
      <c r="SW51" s="101"/>
      <c r="SX51" s="101"/>
      <c r="SY51" s="101"/>
      <c r="SZ51" s="101"/>
      <c r="TA51" s="101"/>
      <c r="TB51" s="101"/>
      <c r="TC51" s="101"/>
      <c r="TD51" s="101"/>
      <c r="TE51" s="101"/>
      <c r="TF51" s="101"/>
      <c r="TG51" s="101"/>
      <c r="TH51" s="101"/>
      <c r="TI51" s="101"/>
      <c r="TJ51" s="101"/>
      <c r="TK51" s="101"/>
      <c r="TL51" s="101"/>
      <c r="TM51" s="101"/>
      <c r="TN51" s="101"/>
      <c r="TO51" s="101"/>
      <c r="TP51" s="101"/>
      <c r="TQ51" s="101"/>
      <c r="TR51" s="101"/>
      <c r="TS51" s="101"/>
      <c r="TT51" s="101"/>
      <c r="TU51" s="101"/>
      <c r="TV51" s="101"/>
      <c r="TW51" s="101"/>
      <c r="TX51" s="101"/>
      <c r="TY51" s="101"/>
      <c r="TZ51" s="101"/>
      <c r="UA51" s="101"/>
      <c r="UB51" s="101"/>
      <c r="UC51" s="101"/>
      <c r="UD51" s="101"/>
      <c r="UE51" s="101"/>
      <c r="UF51" s="101"/>
      <c r="UG51" s="101"/>
      <c r="UH51" s="101"/>
      <c r="UI51" s="101"/>
      <c r="UJ51" s="101"/>
      <c r="UK51" s="101"/>
      <c r="UL51" s="101"/>
      <c r="UM51" s="101"/>
      <c r="UN51" s="101"/>
      <c r="UO51" s="101"/>
      <c r="UP51" s="101"/>
      <c r="UQ51" s="101"/>
      <c r="UR51" s="101"/>
      <c r="US51" s="101"/>
      <c r="UT51" s="101"/>
      <c r="UU51" s="101"/>
      <c r="UV51" s="101"/>
      <c r="UW51" s="101"/>
      <c r="UX51" s="101"/>
      <c r="UY51" s="101"/>
      <c r="UZ51" s="101"/>
      <c r="VA51" s="101"/>
      <c r="VB51" s="101"/>
      <c r="VC51" s="101"/>
      <c r="VD51" s="101"/>
      <c r="VE51" s="101"/>
      <c r="VF51" s="101"/>
      <c r="VG51" s="101"/>
      <c r="VH51" s="101"/>
      <c r="VI51" s="101"/>
      <c r="VJ51" s="101"/>
      <c r="VK51" s="101"/>
      <c r="VL51" s="101"/>
      <c r="VM51" s="101"/>
      <c r="VN51" s="101"/>
      <c r="VO51" s="101"/>
      <c r="VP51" s="101"/>
      <c r="VQ51" s="101"/>
      <c r="VR51" s="101"/>
      <c r="VS51" s="101"/>
      <c r="VT51" s="101"/>
      <c r="VU51" s="101"/>
      <c r="VV51" s="101"/>
      <c r="VW51" s="101"/>
      <c r="VX51" s="101"/>
      <c r="VY51" s="101"/>
      <c r="VZ51" s="101"/>
      <c r="WA51" s="101"/>
      <c r="WB51" s="101"/>
      <c r="WC51" s="101"/>
      <c r="WD51" s="101"/>
      <c r="WE51" s="101"/>
      <c r="WF51" s="101"/>
      <c r="WG51" s="101"/>
      <c r="WH51" s="101"/>
      <c r="WI51" s="101"/>
      <c r="WJ51" s="101"/>
      <c r="WK51" s="101"/>
      <c r="WL51" s="101"/>
      <c r="WM51" s="101"/>
      <c r="WN51" s="101"/>
      <c r="WO51" s="101"/>
      <c r="WP51" s="101"/>
      <c r="WQ51" s="101"/>
      <c r="WR51" s="101"/>
      <c r="WS51" s="101"/>
      <c r="WT51" s="101"/>
      <c r="WU51" s="101"/>
      <c r="WV51" s="101"/>
      <c r="WW51" s="101"/>
      <c r="WX51" s="101"/>
      <c r="WY51" s="101"/>
      <c r="WZ51" s="101"/>
      <c r="XA51" s="101"/>
      <c r="XB51" s="101"/>
      <c r="XC51" s="101"/>
      <c r="XD51" s="101"/>
      <c r="XE51" s="101"/>
      <c r="XF51" s="101"/>
      <c r="XG51" s="101"/>
      <c r="XH51" s="101"/>
      <c r="XI51" s="101"/>
      <c r="XJ51" s="101"/>
      <c r="XK51" s="101"/>
      <c r="XL51" s="101"/>
      <c r="XM51" s="101"/>
      <c r="XN51" s="101"/>
      <c r="XO51" s="101"/>
      <c r="XP51" s="101"/>
      <c r="XQ51" s="101"/>
      <c r="XR51" s="101"/>
      <c r="XS51" s="101"/>
      <c r="XT51" s="101"/>
      <c r="XU51" s="101"/>
      <c r="XV51" s="101"/>
      <c r="XW51" s="101"/>
      <c r="XX51" s="101"/>
      <c r="XY51" s="101"/>
      <c r="XZ51" s="101"/>
      <c r="YA51" s="101"/>
      <c r="YB51" s="101"/>
      <c r="YC51" s="101"/>
      <c r="YD51" s="101"/>
      <c r="YE51" s="101"/>
      <c r="YF51" s="101"/>
      <c r="YG51" s="101"/>
      <c r="YH51" s="101"/>
      <c r="YI51" s="101"/>
      <c r="YJ51" s="101"/>
      <c r="YK51" s="101"/>
      <c r="YL51" s="101"/>
      <c r="YM51" s="101"/>
      <c r="YN51" s="101"/>
      <c r="YO51" s="101"/>
      <c r="YP51" s="101"/>
      <c r="YQ51" s="101"/>
      <c r="YR51" s="101"/>
      <c r="YS51" s="101"/>
      <c r="YT51" s="101"/>
      <c r="YU51" s="101"/>
      <c r="YV51" s="101"/>
      <c r="YW51" s="101"/>
      <c r="YX51" s="101"/>
      <c r="YY51" s="101"/>
      <c r="YZ51" s="101"/>
      <c r="ZA51" s="101"/>
      <c r="ZB51" s="101"/>
      <c r="ZC51" s="101"/>
      <c r="ZD51" s="101"/>
      <c r="ZE51" s="101"/>
      <c r="ZF51" s="101"/>
      <c r="ZG51" s="101"/>
      <c r="ZH51" s="101"/>
      <c r="ZI51" s="101"/>
      <c r="ZJ51" s="101"/>
      <c r="ZK51" s="101"/>
      <c r="ZL51" s="101"/>
      <c r="ZM51" s="101"/>
      <c r="ZN51" s="101"/>
      <c r="ZO51" s="101"/>
      <c r="ZP51" s="101"/>
      <c r="ZQ51" s="101"/>
      <c r="ZR51" s="101"/>
      <c r="ZS51" s="101"/>
      <c r="ZT51" s="101"/>
      <c r="ZU51" s="101"/>
      <c r="ZV51" s="101"/>
      <c r="ZW51" s="101"/>
      <c r="ZX51" s="101"/>
      <c r="ZY51" s="101"/>
      <c r="ZZ51" s="101"/>
      <c r="AAA51" s="101"/>
      <c r="AAB51" s="101"/>
      <c r="AAC51" s="101"/>
      <c r="AAD51" s="101"/>
      <c r="AAE51" s="101"/>
      <c r="AAF51" s="101"/>
      <c r="AAG51" s="101"/>
      <c r="AAH51" s="101"/>
      <c r="AAI51" s="101"/>
      <c r="AAJ51" s="101"/>
      <c r="AAK51" s="101"/>
      <c r="AAL51" s="101"/>
      <c r="AAM51" s="101"/>
      <c r="AAN51" s="101"/>
      <c r="AAO51" s="101"/>
      <c r="AAP51" s="101"/>
      <c r="AAQ51" s="101"/>
      <c r="AAR51" s="101"/>
      <c r="AAS51" s="101"/>
      <c r="AAT51" s="101"/>
      <c r="AAU51" s="101"/>
      <c r="AAV51" s="101"/>
      <c r="AAW51" s="101"/>
      <c r="AAX51" s="101"/>
      <c r="AAY51" s="101"/>
      <c r="AAZ51" s="101"/>
      <c r="ABA51" s="101"/>
      <c r="ABB51" s="101"/>
      <c r="ABC51" s="101"/>
      <c r="ABD51" s="101"/>
      <c r="ABE51" s="101"/>
      <c r="ABF51" s="101"/>
      <c r="ABG51" s="101"/>
      <c r="ABH51" s="101"/>
      <c r="ABI51" s="101"/>
      <c r="ABJ51" s="101"/>
      <c r="ABK51" s="101"/>
      <c r="ABL51" s="101"/>
      <c r="ABM51" s="101"/>
      <c r="ABN51" s="101"/>
      <c r="ABO51" s="101"/>
      <c r="ABP51" s="101"/>
      <c r="ABQ51" s="101"/>
      <c r="ABR51" s="101"/>
      <c r="ABS51" s="101"/>
      <c r="ABT51" s="101"/>
      <c r="ABU51" s="101"/>
      <c r="ABV51" s="101"/>
      <c r="ABW51" s="101"/>
      <c r="ABX51" s="101"/>
      <c r="ABY51" s="101"/>
      <c r="ABZ51" s="101"/>
      <c r="ACA51" s="101"/>
      <c r="ACB51" s="101"/>
      <c r="ACC51" s="101"/>
      <c r="ACD51" s="101"/>
      <c r="ACE51" s="101"/>
      <c r="ACF51" s="101"/>
      <c r="ACG51" s="101"/>
      <c r="ACH51" s="101"/>
      <c r="ACI51" s="101"/>
      <c r="ACJ51" s="101"/>
      <c r="ACK51" s="101"/>
      <c r="ACL51" s="101"/>
      <c r="ACM51" s="101"/>
      <c r="ACN51" s="101"/>
      <c r="ACO51" s="101"/>
      <c r="ACP51" s="101"/>
      <c r="ACQ51" s="101"/>
      <c r="ACR51" s="101"/>
      <c r="ACS51" s="101"/>
      <c r="ACT51" s="101"/>
      <c r="ACU51" s="101"/>
      <c r="ACV51" s="101"/>
      <c r="ACW51" s="101"/>
      <c r="ACX51" s="101"/>
      <c r="ACY51" s="101"/>
      <c r="ACZ51" s="101"/>
      <c r="ADA51" s="101"/>
      <c r="ADB51" s="101"/>
      <c r="ADC51" s="101"/>
      <c r="ADD51" s="101"/>
      <c r="ADE51" s="101"/>
      <c r="ADF51" s="101"/>
      <c r="ADG51" s="101"/>
      <c r="ADH51" s="101"/>
      <c r="ADI51" s="101"/>
      <c r="ADJ51" s="101"/>
      <c r="ADK51" s="101"/>
      <c r="ADL51" s="101"/>
      <c r="ADM51" s="101"/>
      <c r="ADN51" s="101"/>
      <c r="ADO51" s="101"/>
      <c r="ADP51" s="101"/>
      <c r="ADQ51" s="101"/>
      <c r="ADR51" s="101"/>
      <c r="ADS51" s="101"/>
      <c r="ADT51" s="101"/>
      <c r="ADU51" s="101"/>
      <c r="ADV51" s="101"/>
      <c r="ADW51" s="101"/>
      <c r="ADX51" s="101"/>
      <c r="ADY51" s="101"/>
      <c r="ADZ51" s="101"/>
      <c r="AEA51" s="101"/>
      <c r="AEB51" s="101"/>
      <c r="AEC51" s="101"/>
      <c r="AED51" s="101"/>
      <c r="AEE51" s="101"/>
      <c r="AEF51" s="101"/>
      <c r="AEG51" s="101"/>
      <c r="AEH51" s="101"/>
      <c r="AEI51" s="101"/>
      <c r="AEJ51" s="101"/>
      <c r="AEK51" s="101"/>
      <c r="AEL51" s="101"/>
      <c r="AEM51" s="101"/>
      <c r="AEN51" s="101"/>
      <c r="AEO51" s="101"/>
      <c r="AEP51" s="101"/>
      <c r="AEQ51" s="101"/>
      <c r="AER51" s="101"/>
      <c r="AES51" s="101"/>
      <c r="AET51" s="101"/>
      <c r="AEU51" s="101"/>
      <c r="AEV51" s="101"/>
      <c r="AEW51" s="101"/>
      <c r="AEX51" s="101"/>
      <c r="AEY51" s="101"/>
      <c r="AEZ51" s="101"/>
      <c r="AFA51" s="101"/>
      <c r="AFB51" s="101"/>
      <c r="AFC51" s="101"/>
      <c r="AFD51" s="101"/>
      <c r="AFE51" s="101"/>
      <c r="AFF51" s="101"/>
      <c r="AFG51" s="101"/>
      <c r="AFH51" s="101"/>
      <c r="AFI51" s="101"/>
      <c r="AFJ51" s="101"/>
      <c r="AFK51" s="101"/>
      <c r="AFL51" s="101"/>
      <c r="AFM51" s="101"/>
      <c r="AFN51" s="101"/>
      <c r="AFO51" s="101"/>
      <c r="AFP51" s="101"/>
      <c r="AFQ51" s="101"/>
      <c r="AFR51" s="101"/>
      <c r="AFS51" s="101"/>
      <c r="AFT51" s="101"/>
      <c r="AFU51" s="101"/>
      <c r="AFV51" s="101"/>
      <c r="AFW51" s="101"/>
      <c r="AFX51" s="101"/>
      <c r="AFY51" s="101"/>
      <c r="AFZ51" s="101"/>
      <c r="AGA51" s="101"/>
      <c r="AGB51" s="101"/>
      <c r="AGC51" s="101"/>
      <c r="AGD51" s="101"/>
      <c r="AGE51" s="101"/>
      <c r="AGF51" s="101"/>
      <c r="AGG51" s="101"/>
      <c r="AGH51" s="101"/>
      <c r="AGI51" s="101"/>
      <c r="AGJ51" s="101"/>
      <c r="AGK51" s="101"/>
      <c r="AGL51" s="101"/>
      <c r="AGM51" s="101"/>
      <c r="AGN51" s="101"/>
      <c r="AGO51" s="101"/>
      <c r="AGP51" s="101"/>
      <c r="AGQ51" s="101"/>
      <c r="AGR51" s="101"/>
      <c r="AGS51" s="101"/>
      <c r="AGT51" s="101"/>
      <c r="AGU51" s="101"/>
      <c r="AGV51" s="101"/>
      <c r="AGW51" s="101"/>
      <c r="AGX51" s="101"/>
      <c r="AGY51" s="101"/>
      <c r="AGZ51" s="101"/>
      <c r="AHA51" s="101"/>
      <c r="AHB51" s="101"/>
      <c r="AHC51" s="101"/>
      <c r="AHD51" s="101"/>
      <c r="AHE51" s="101"/>
      <c r="AHF51" s="101"/>
      <c r="AHG51" s="101"/>
      <c r="AHH51" s="101"/>
      <c r="AHI51" s="101"/>
      <c r="AHJ51" s="101"/>
      <c r="AHK51" s="101"/>
      <c r="AHL51" s="101"/>
      <c r="AHM51" s="101"/>
      <c r="AHN51" s="101"/>
      <c r="AHO51" s="101"/>
      <c r="AHP51" s="101"/>
      <c r="AHQ51" s="101"/>
      <c r="AHR51" s="101"/>
      <c r="AHS51" s="101"/>
      <c r="AHT51" s="101"/>
      <c r="AHU51" s="101"/>
      <c r="AHV51" s="101"/>
      <c r="AHW51" s="101"/>
      <c r="AHX51" s="101"/>
      <c r="AHY51" s="101"/>
      <c r="AHZ51" s="101"/>
      <c r="AIA51" s="101"/>
      <c r="AIB51" s="101"/>
      <c r="AIC51" s="101"/>
      <c r="AID51" s="101"/>
      <c r="AIE51" s="101"/>
      <c r="AIF51" s="101"/>
      <c r="AIG51" s="101"/>
      <c r="AIH51" s="101"/>
      <c r="AII51" s="101"/>
      <c r="AIJ51" s="101"/>
      <c r="AIK51" s="101"/>
      <c r="AIL51" s="101"/>
      <c r="AIM51" s="101"/>
      <c r="AIN51" s="101"/>
      <c r="AIO51" s="101"/>
      <c r="AIP51" s="101"/>
      <c r="AIQ51" s="101"/>
      <c r="AIR51" s="101"/>
      <c r="AIS51" s="101"/>
      <c r="AIT51" s="101"/>
      <c r="AIU51" s="101"/>
      <c r="AIV51" s="101"/>
      <c r="AIW51" s="101"/>
      <c r="AIX51" s="101"/>
      <c r="AIY51" s="101"/>
      <c r="AIZ51" s="101"/>
      <c r="AJA51" s="101"/>
      <c r="AJB51" s="101"/>
      <c r="AJC51" s="101"/>
      <c r="AJD51" s="101"/>
      <c r="AJE51" s="101"/>
      <c r="AJF51" s="101"/>
      <c r="AJG51" s="101"/>
      <c r="AJH51" s="101"/>
      <c r="AJI51" s="101"/>
      <c r="AJJ51" s="101"/>
      <c r="AJK51" s="101"/>
      <c r="AJL51" s="101"/>
      <c r="AJM51" s="101"/>
      <c r="AJN51" s="101"/>
      <c r="AJO51" s="101"/>
      <c r="AJP51" s="101"/>
      <c r="AJQ51" s="101"/>
      <c r="AJR51" s="101"/>
      <c r="AJS51" s="101"/>
      <c r="AJT51" s="101"/>
      <c r="AJU51" s="101"/>
      <c r="AJV51" s="101"/>
      <c r="AJW51" s="101"/>
      <c r="AJX51" s="101"/>
      <c r="AJY51" s="101"/>
      <c r="AJZ51" s="101"/>
      <c r="AKA51" s="101"/>
      <c r="AKB51" s="101"/>
      <c r="AKC51" s="101"/>
      <c r="AKD51" s="101"/>
      <c r="AKE51" s="101"/>
      <c r="AKF51" s="101"/>
      <c r="AKG51" s="101"/>
      <c r="AKH51" s="101"/>
      <c r="AKI51" s="101"/>
      <c r="AKJ51" s="101"/>
      <c r="AKK51" s="101"/>
      <c r="AKL51" s="101"/>
      <c r="AKM51" s="101"/>
      <c r="AKN51" s="101"/>
      <c r="AKO51" s="101"/>
      <c r="AKP51" s="101"/>
      <c r="AKQ51" s="101"/>
      <c r="AKR51" s="101"/>
      <c r="AKS51" s="101"/>
      <c r="AKT51" s="101"/>
      <c r="AKU51" s="101"/>
      <c r="AKV51" s="101"/>
      <c r="AKW51" s="101"/>
      <c r="AKX51" s="101"/>
      <c r="AKY51" s="101"/>
      <c r="AKZ51" s="101"/>
      <c r="ALA51" s="101"/>
      <c r="ALB51" s="101"/>
      <c r="ALC51" s="101"/>
      <c r="ALD51" s="101"/>
      <c r="ALE51" s="101"/>
      <c r="ALF51" s="101"/>
      <c r="ALG51" s="101"/>
      <c r="ALH51" s="101"/>
      <c r="ALI51" s="101"/>
      <c r="ALJ51" s="101"/>
      <c r="ALK51" s="101"/>
      <c r="ALL51" s="101"/>
      <c r="ALM51" s="101"/>
      <c r="ALN51" s="101"/>
      <c r="ALO51" s="101"/>
      <c r="ALP51" s="101"/>
      <c r="ALQ51" s="101"/>
      <c r="ALR51" s="101"/>
      <c r="ALS51" s="101"/>
      <c r="ALT51" s="101"/>
      <c r="ALU51" s="101"/>
      <c r="ALV51" s="101"/>
      <c r="ALW51" s="101"/>
      <c r="ALX51" s="101"/>
      <c r="ALY51" s="101"/>
    </row>
    <row r="52" spans="1:1013" x14ac:dyDescent="0.2">
      <c r="A52" s="266" t="s">
        <v>122</v>
      </c>
      <c r="B52" s="87" t="s">
        <v>884</v>
      </c>
      <c r="C52" s="102"/>
      <c r="D52" s="102"/>
      <c r="E52" s="27">
        <v>3</v>
      </c>
      <c r="F52" s="102"/>
      <c r="G52" s="27">
        <v>7</v>
      </c>
      <c r="H52" s="102"/>
      <c r="I52" s="102"/>
      <c r="J52" s="102"/>
      <c r="K52" s="100">
        <v>7</v>
      </c>
      <c r="L52" s="103"/>
      <c r="N52" s="27">
        <v>3</v>
      </c>
      <c r="Q52" s="100">
        <v>16</v>
      </c>
      <c r="R52" s="100"/>
      <c r="S52" s="99"/>
      <c r="T52" s="99"/>
      <c r="U52" s="27">
        <v>3</v>
      </c>
      <c r="V52" s="267"/>
      <c r="X52" s="26" t="s">
        <v>1663</v>
      </c>
      <c r="Y52" s="101"/>
      <c r="Z52" s="101"/>
      <c r="AA52" s="423"/>
      <c r="AB52" s="42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  <c r="IT52" s="101"/>
      <c r="IU52" s="101"/>
      <c r="IV52" s="101"/>
      <c r="IW52" s="101"/>
      <c r="IX52" s="101"/>
      <c r="IY52" s="101"/>
      <c r="IZ52" s="101"/>
      <c r="JA52" s="101"/>
      <c r="JB52" s="101"/>
      <c r="JC52" s="101"/>
      <c r="JD52" s="101"/>
      <c r="JE52" s="101"/>
      <c r="JF52" s="101"/>
      <c r="JG52" s="101"/>
      <c r="JH52" s="101"/>
      <c r="JI52" s="101"/>
      <c r="JJ52" s="101"/>
      <c r="JK52" s="101"/>
      <c r="JL52" s="101"/>
      <c r="JM52" s="101"/>
      <c r="JN52" s="101"/>
      <c r="JO52" s="101"/>
      <c r="JP52" s="101"/>
      <c r="JQ52" s="101"/>
      <c r="JR52" s="101"/>
      <c r="JS52" s="101"/>
      <c r="JT52" s="101"/>
      <c r="JU52" s="101"/>
      <c r="JV52" s="101"/>
      <c r="JW52" s="101"/>
      <c r="JX52" s="101"/>
      <c r="JY52" s="101"/>
      <c r="JZ52" s="101"/>
      <c r="KA52" s="101"/>
      <c r="KB52" s="101"/>
      <c r="KC52" s="101"/>
      <c r="KD52" s="101"/>
      <c r="KE52" s="101"/>
      <c r="KF52" s="101"/>
      <c r="KG52" s="101"/>
      <c r="KH52" s="101"/>
      <c r="KI52" s="101"/>
      <c r="KJ52" s="101"/>
      <c r="KK52" s="101"/>
      <c r="KL52" s="101"/>
      <c r="KM52" s="101"/>
      <c r="KN52" s="101"/>
      <c r="KO52" s="101"/>
      <c r="KP52" s="101"/>
      <c r="KQ52" s="101"/>
      <c r="KR52" s="101"/>
      <c r="KS52" s="101"/>
      <c r="KT52" s="101"/>
      <c r="KU52" s="101"/>
      <c r="KV52" s="101"/>
      <c r="KW52" s="101"/>
      <c r="KX52" s="101"/>
      <c r="KY52" s="101"/>
      <c r="KZ52" s="101"/>
      <c r="LA52" s="101"/>
      <c r="LB52" s="101"/>
      <c r="LC52" s="101"/>
      <c r="LD52" s="101"/>
      <c r="LE52" s="101"/>
      <c r="LF52" s="101"/>
      <c r="LG52" s="101"/>
      <c r="LH52" s="101"/>
      <c r="LI52" s="101"/>
      <c r="LJ52" s="101"/>
      <c r="LK52" s="101"/>
      <c r="LL52" s="101"/>
      <c r="LM52" s="101"/>
      <c r="LN52" s="101"/>
      <c r="LO52" s="101"/>
      <c r="LP52" s="101"/>
      <c r="LQ52" s="101"/>
      <c r="LR52" s="101"/>
      <c r="LS52" s="101"/>
      <c r="LT52" s="101"/>
      <c r="LU52" s="101"/>
      <c r="LV52" s="101"/>
      <c r="LW52" s="101"/>
      <c r="LX52" s="101"/>
      <c r="LY52" s="101"/>
      <c r="LZ52" s="101"/>
      <c r="MA52" s="101"/>
      <c r="MB52" s="101"/>
      <c r="MC52" s="101"/>
      <c r="MD52" s="101"/>
      <c r="ME52" s="101"/>
      <c r="MF52" s="101"/>
      <c r="MG52" s="101"/>
      <c r="MH52" s="101"/>
      <c r="MI52" s="101"/>
      <c r="MJ52" s="101"/>
      <c r="MK52" s="101"/>
      <c r="ML52" s="101"/>
      <c r="MM52" s="101"/>
      <c r="MN52" s="101"/>
      <c r="MO52" s="101"/>
      <c r="MP52" s="101"/>
      <c r="MQ52" s="101"/>
      <c r="MR52" s="101"/>
      <c r="MS52" s="101"/>
      <c r="MT52" s="101"/>
      <c r="MU52" s="101"/>
      <c r="MV52" s="101"/>
      <c r="MW52" s="101"/>
      <c r="MX52" s="101"/>
      <c r="MY52" s="101"/>
      <c r="MZ52" s="101"/>
      <c r="NA52" s="101"/>
      <c r="NB52" s="101"/>
      <c r="NC52" s="101"/>
      <c r="ND52" s="101"/>
      <c r="NE52" s="101"/>
      <c r="NF52" s="101"/>
      <c r="NG52" s="101"/>
      <c r="NH52" s="101"/>
      <c r="NI52" s="101"/>
      <c r="NJ52" s="101"/>
      <c r="NK52" s="101"/>
      <c r="NL52" s="101"/>
      <c r="NM52" s="101"/>
      <c r="NN52" s="101"/>
      <c r="NO52" s="101"/>
      <c r="NP52" s="101"/>
      <c r="NQ52" s="101"/>
      <c r="NR52" s="101"/>
      <c r="NS52" s="101"/>
      <c r="NT52" s="101"/>
      <c r="NU52" s="101"/>
      <c r="NV52" s="101"/>
      <c r="NW52" s="101"/>
      <c r="NX52" s="101"/>
      <c r="NY52" s="101"/>
      <c r="NZ52" s="101"/>
      <c r="OA52" s="101"/>
      <c r="OB52" s="101"/>
      <c r="OC52" s="101"/>
      <c r="OD52" s="101"/>
      <c r="OE52" s="101"/>
      <c r="OF52" s="101"/>
      <c r="OG52" s="101"/>
      <c r="OH52" s="101"/>
      <c r="OI52" s="101"/>
      <c r="OJ52" s="101"/>
      <c r="OK52" s="101"/>
      <c r="OL52" s="101"/>
      <c r="OM52" s="101"/>
      <c r="ON52" s="101"/>
      <c r="OO52" s="101"/>
      <c r="OP52" s="101"/>
      <c r="OQ52" s="101"/>
      <c r="OR52" s="101"/>
      <c r="OS52" s="101"/>
      <c r="OT52" s="101"/>
      <c r="OU52" s="101"/>
      <c r="OV52" s="101"/>
      <c r="OW52" s="101"/>
      <c r="OX52" s="101"/>
      <c r="OY52" s="101"/>
      <c r="OZ52" s="101"/>
      <c r="PA52" s="101"/>
      <c r="PB52" s="101"/>
      <c r="PC52" s="101"/>
      <c r="PD52" s="101"/>
      <c r="PE52" s="101"/>
      <c r="PF52" s="101"/>
      <c r="PG52" s="101"/>
      <c r="PH52" s="101"/>
      <c r="PI52" s="101"/>
      <c r="PJ52" s="101"/>
      <c r="PK52" s="101"/>
      <c r="PL52" s="101"/>
      <c r="PM52" s="101"/>
      <c r="PN52" s="101"/>
      <c r="PO52" s="101"/>
      <c r="PP52" s="101"/>
      <c r="PQ52" s="101"/>
      <c r="PR52" s="101"/>
      <c r="PS52" s="101"/>
      <c r="PT52" s="101"/>
      <c r="PU52" s="101"/>
      <c r="PV52" s="101"/>
      <c r="PW52" s="101"/>
      <c r="PX52" s="101"/>
      <c r="PY52" s="101"/>
      <c r="PZ52" s="101"/>
      <c r="QA52" s="101"/>
      <c r="QB52" s="101"/>
      <c r="QC52" s="101"/>
      <c r="QD52" s="101"/>
      <c r="QE52" s="101"/>
      <c r="QF52" s="101"/>
      <c r="QG52" s="101"/>
      <c r="QH52" s="101"/>
      <c r="QI52" s="101"/>
      <c r="QJ52" s="101"/>
      <c r="QK52" s="101"/>
      <c r="QL52" s="101"/>
      <c r="QM52" s="101"/>
      <c r="QN52" s="101"/>
      <c r="QO52" s="101"/>
      <c r="QP52" s="101"/>
      <c r="QQ52" s="101"/>
      <c r="QR52" s="101"/>
      <c r="QS52" s="101"/>
      <c r="QT52" s="101"/>
      <c r="QU52" s="101"/>
      <c r="QV52" s="101"/>
      <c r="QW52" s="101"/>
      <c r="QX52" s="101"/>
      <c r="QY52" s="101"/>
      <c r="QZ52" s="101"/>
      <c r="RA52" s="101"/>
      <c r="RB52" s="101"/>
      <c r="RC52" s="101"/>
      <c r="RD52" s="101"/>
      <c r="RE52" s="101"/>
      <c r="RF52" s="101"/>
      <c r="RG52" s="101"/>
      <c r="RH52" s="101"/>
      <c r="RI52" s="101"/>
      <c r="RJ52" s="101"/>
      <c r="RK52" s="101"/>
      <c r="RL52" s="101"/>
      <c r="RM52" s="101"/>
      <c r="RN52" s="101"/>
      <c r="RO52" s="101"/>
      <c r="RP52" s="101"/>
      <c r="RQ52" s="101"/>
      <c r="RR52" s="101"/>
      <c r="RS52" s="101"/>
      <c r="RT52" s="101"/>
      <c r="RU52" s="101"/>
      <c r="RV52" s="101"/>
      <c r="RW52" s="101"/>
      <c r="RX52" s="101"/>
      <c r="RY52" s="101"/>
      <c r="RZ52" s="101"/>
      <c r="SA52" s="101"/>
      <c r="SB52" s="101"/>
      <c r="SC52" s="101"/>
      <c r="SD52" s="101"/>
      <c r="SE52" s="101"/>
      <c r="SF52" s="101"/>
      <c r="SG52" s="101"/>
      <c r="SH52" s="101"/>
      <c r="SI52" s="101"/>
      <c r="SJ52" s="101"/>
      <c r="SK52" s="101"/>
      <c r="SL52" s="101"/>
      <c r="SM52" s="101"/>
      <c r="SN52" s="101"/>
      <c r="SO52" s="101"/>
      <c r="SP52" s="101"/>
      <c r="SQ52" s="101"/>
      <c r="SR52" s="101"/>
      <c r="SS52" s="101"/>
      <c r="ST52" s="101"/>
      <c r="SU52" s="101"/>
      <c r="SV52" s="101"/>
      <c r="SW52" s="101"/>
      <c r="SX52" s="101"/>
      <c r="SY52" s="101"/>
      <c r="SZ52" s="101"/>
      <c r="TA52" s="101"/>
      <c r="TB52" s="101"/>
      <c r="TC52" s="101"/>
      <c r="TD52" s="101"/>
      <c r="TE52" s="101"/>
      <c r="TF52" s="101"/>
      <c r="TG52" s="101"/>
      <c r="TH52" s="101"/>
      <c r="TI52" s="101"/>
      <c r="TJ52" s="101"/>
      <c r="TK52" s="101"/>
      <c r="TL52" s="101"/>
      <c r="TM52" s="101"/>
      <c r="TN52" s="101"/>
      <c r="TO52" s="101"/>
      <c r="TP52" s="101"/>
      <c r="TQ52" s="101"/>
      <c r="TR52" s="101"/>
      <c r="TS52" s="101"/>
      <c r="TT52" s="101"/>
      <c r="TU52" s="101"/>
      <c r="TV52" s="101"/>
      <c r="TW52" s="101"/>
      <c r="TX52" s="101"/>
      <c r="TY52" s="101"/>
      <c r="TZ52" s="101"/>
      <c r="UA52" s="101"/>
      <c r="UB52" s="101"/>
      <c r="UC52" s="101"/>
      <c r="UD52" s="101"/>
      <c r="UE52" s="101"/>
      <c r="UF52" s="101"/>
      <c r="UG52" s="101"/>
      <c r="UH52" s="101"/>
      <c r="UI52" s="101"/>
      <c r="UJ52" s="101"/>
      <c r="UK52" s="101"/>
      <c r="UL52" s="101"/>
      <c r="UM52" s="101"/>
      <c r="UN52" s="101"/>
      <c r="UO52" s="101"/>
      <c r="UP52" s="101"/>
      <c r="UQ52" s="101"/>
      <c r="UR52" s="101"/>
      <c r="US52" s="101"/>
      <c r="UT52" s="101"/>
      <c r="UU52" s="101"/>
      <c r="UV52" s="101"/>
      <c r="UW52" s="101"/>
      <c r="UX52" s="101"/>
      <c r="UY52" s="101"/>
      <c r="UZ52" s="101"/>
      <c r="VA52" s="101"/>
      <c r="VB52" s="101"/>
      <c r="VC52" s="101"/>
      <c r="VD52" s="101"/>
      <c r="VE52" s="101"/>
      <c r="VF52" s="101"/>
      <c r="VG52" s="101"/>
      <c r="VH52" s="101"/>
      <c r="VI52" s="101"/>
      <c r="VJ52" s="101"/>
      <c r="VK52" s="101"/>
      <c r="VL52" s="101"/>
      <c r="VM52" s="101"/>
      <c r="VN52" s="101"/>
      <c r="VO52" s="101"/>
      <c r="VP52" s="101"/>
      <c r="VQ52" s="101"/>
      <c r="VR52" s="101"/>
      <c r="VS52" s="101"/>
      <c r="VT52" s="101"/>
      <c r="VU52" s="101"/>
      <c r="VV52" s="101"/>
      <c r="VW52" s="101"/>
      <c r="VX52" s="101"/>
      <c r="VY52" s="101"/>
      <c r="VZ52" s="101"/>
      <c r="WA52" s="101"/>
      <c r="WB52" s="101"/>
      <c r="WC52" s="101"/>
      <c r="WD52" s="101"/>
      <c r="WE52" s="101"/>
      <c r="WF52" s="101"/>
      <c r="WG52" s="101"/>
      <c r="WH52" s="101"/>
      <c r="WI52" s="101"/>
      <c r="WJ52" s="101"/>
      <c r="WK52" s="101"/>
      <c r="WL52" s="101"/>
      <c r="WM52" s="101"/>
      <c r="WN52" s="101"/>
      <c r="WO52" s="101"/>
      <c r="WP52" s="101"/>
      <c r="WQ52" s="101"/>
      <c r="WR52" s="101"/>
      <c r="WS52" s="101"/>
      <c r="WT52" s="101"/>
      <c r="WU52" s="101"/>
      <c r="WV52" s="101"/>
      <c r="WW52" s="101"/>
      <c r="WX52" s="101"/>
      <c r="WY52" s="101"/>
      <c r="WZ52" s="101"/>
      <c r="XA52" s="101"/>
      <c r="XB52" s="101"/>
      <c r="XC52" s="101"/>
      <c r="XD52" s="101"/>
      <c r="XE52" s="101"/>
      <c r="XF52" s="101"/>
      <c r="XG52" s="101"/>
      <c r="XH52" s="101"/>
      <c r="XI52" s="101"/>
      <c r="XJ52" s="101"/>
      <c r="XK52" s="101"/>
      <c r="XL52" s="101"/>
      <c r="XM52" s="101"/>
      <c r="XN52" s="101"/>
      <c r="XO52" s="101"/>
      <c r="XP52" s="101"/>
      <c r="XQ52" s="101"/>
      <c r="XR52" s="101"/>
      <c r="XS52" s="101"/>
      <c r="XT52" s="101"/>
      <c r="XU52" s="101"/>
      <c r="XV52" s="101"/>
      <c r="XW52" s="101"/>
      <c r="XX52" s="101"/>
      <c r="XY52" s="101"/>
      <c r="XZ52" s="101"/>
      <c r="YA52" s="101"/>
      <c r="YB52" s="101"/>
      <c r="YC52" s="101"/>
      <c r="YD52" s="101"/>
      <c r="YE52" s="101"/>
      <c r="YF52" s="101"/>
      <c r="YG52" s="101"/>
      <c r="YH52" s="101"/>
      <c r="YI52" s="101"/>
      <c r="YJ52" s="101"/>
      <c r="YK52" s="101"/>
      <c r="YL52" s="101"/>
      <c r="YM52" s="101"/>
      <c r="YN52" s="101"/>
      <c r="YO52" s="101"/>
      <c r="YP52" s="101"/>
      <c r="YQ52" s="101"/>
      <c r="YR52" s="101"/>
      <c r="YS52" s="101"/>
      <c r="YT52" s="101"/>
      <c r="YU52" s="101"/>
      <c r="YV52" s="101"/>
      <c r="YW52" s="101"/>
      <c r="YX52" s="101"/>
      <c r="YY52" s="101"/>
      <c r="YZ52" s="101"/>
      <c r="ZA52" s="101"/>
      <c r="ZB52" s="101"/>
      <c r="ZC52" s="101"/>
      <c r="ZD52" s="101"/>
      <c r="ZE52" s="101"/>
      <c r="ZF52" s="101"/>
      <c r="ZG52" s="101"/>
      <c r="ZH52" s="101"/>
      <c r="ZI52" s="101"/>
      <c r="ZJ52" s="101"/>
      <c r="ZK52" s="101"/>
      <c r="ZL52" s="101"/>
      <c r="ZM52" s="101"/>
      <c r="ZN52" s="101"/>
      <c r="ZO52" s="101"/>
      <c r="ZP52" s="101"/>
      <c r="ZQ52" s="101"/>
      <c r="ZR52" s="101"/>
      <c r="ZS52" s="101"/>
      <c r="ZT52" s="101"/>
      <c r="ZU52" s="101"/>
      <c r="ZV52" s="101"/>
      <c r="ZW52" s="101"/>
      <c r="ZX52" s="101"/>
      <c r="ZY52" s="101"/>
      <c r="ZZ52" s="101"/>
      <c r="AAA52" s="101"/>
      <c r="AAB52" s="101"/>
      <c r="AAC52" s="101"/>
      <c r="AAD52" s="101"/>
      <c r="AAE52" s="101"/>
      <c r="AAF52" s="101"/>
      <c r="AAG52" s="101"/>
      <c r="AAH52" s="101"/>
      <c r="AAI52" s="101"/>
      <c r="AAJ52" s="101"/>
      <c r="AAK52" s="101"/>
      <c r="AAL52" s="101"/>
      <c r="AAM52" s="101"/>
      <c r="AAN52" s="101"/>
      <c r="AAO52" s="101"/>
      <c r="AAP52" s="101"/>
      <c r="AAQ52" s="101"/>
      <c r="AAR52" s="101"/>
      <c r="AAS52" s="101"/>
      <c r="AAT52" s="101"/>
      <c r="AAU52" s="101"/>
      <c r="AAV52" s="101"/>
      <c r="AAW52" s="101"/>
      <c r="AAX52" s="101"/>
      <c r="AAY52" s="101"/>
      <c r="AAZ52" s="101"/>
      <c r="ABA52" s="101"/>
      <c r="ABB52" s="101"/>
      <c r="ABC52" s="101"/>
      <c r="ABD52" s="101"/>
      <c r="ABE52" s="101"/>
      <c r="ABF52" s="101"/>
      <c r="ABG52" s="101"/>
      <c r="ABH52" s="101"/>
      <c r="ABI52" s="101"/>
      <c r="ABJ52" s="101"/>
      <c r="ABK52" s="101"/>
      <c r="ABL52" s="101"/>
      <c r="ABM52" s="101"/>
      <c r="ABN52" s="101"/>
      <c r="ABO52" s="101"/>
      <c r="ABP52" s="101"/>
      <c r="ABQ52" s="101"/>
      <c r="ABR52" s="101"/>
      <c r="ABS52" s="101"/>
      <c r="ABT52" s="101"/>
      <c r="ABU52" s="101"/>
      <c r="ABV52" s="101"/>
      <c r="ABW52" s="101"/>
      <c r="ABX52" s="101"/>
      <c r="ABY52" s="101"/>
      <c r="ABZ52" s="101"/>
      <c r="ACA52" s="101"/>
      <c r="ACB52" s="101"/>
      <c r="ACC52" s="101"/>
      <c r="ACD52" s="101"/>
      <c r="ACE52" s="101"/>
      <c r="ACF52" s="101"/>
      <c r="ACG52" s="101"/>
      <c r="ACH52" s="101"/>
      <c r="ACI52" s="101"/>
      <c r="ACJ52" s="101"/>
      <c r="ACK52" s="101"/>
      <c r="ACL52" s="101"/>
      <c r="ACM52" s="101"/>
      <c r="ACN52" s="101"/>
      <c r="ACO52" s="101"/>
      <c r="ACP52" s="101"/>
      <c r="ACQ52" s="101"/>
      <c r="ACR52" s="101"/>
      <c r="ACS52" s="101"/>
      <c r="ACT52" s="101"/>
      <c r="ACU52" s="101"/>
      <c r="ACV52" s="101"/>
      <c r="ACW52" s="101"/>
      <c r="ACX52" s="101"/>
      <c r="ACY52" s="101"/>
      <c r="ACZ52" s="101"/>
      <c r="ADA52" s="101"/>
      <c r="ADB52" s="101"/>
      <c r="ADC52" s="101"/>
      <c r="ADD52" s="101"/>
      <c r="ADE52" s="101"/>
      <c r="ADF52" s="101"/>
      <c r="ADG52" s="101"/>
      <c r="ADH52" s="101"/>
      <c r="ADI52" s="101"/>
      <c r="ADJ52" s="101"/>
      <c r="ADK52" s="101"/>
      <c r="ADL52" s="101"/>
      <c r="ADM52" s="101"/>
      <c r="ADN52" s="101"/>
      <c r="ADO52" s="101"/>
      <c r="ADP52" s="101"/>
      <c r="ADQ52" s="101"/>
      <c r="ADR52" s="101"/>
      <c r="ADS52" s="101"/>
      <c r="ADT52" s="101"/>
      <c r="ADU52" s="101"/>
      <c r="ADV52" s="101"/>
      <c r="ADW52" s="101"/>
      <c r="ADX52" s="101"/>
      <c r="ADY52" s="101"/>
      <c r="ADZ52" s="101"/>
      <c r="AEA52" s="101"/>
      <c r="AEB52" s="101"/>
      <c r="AEC52" s="101"/>
      <c r="AED52" s="101"/>
      <c r="AEE52" s="101"/>
      <c r="AEF52" s="101"/>
      <c r="AEG52" s="101"/>
      <c r="AEH52" s="101"/>
      <c r="AEI52" s="101"/>
      <c r="AEJ52" s="101"/>
      <c r="AEK52" s="101"/>
      <c r="AEL52" s="101"/>
      <c r="AEM52" s="101"/>
      <c r="AEN52" s="101"/>
      <c r="AEO52" s="101"/>
      <c r="AEP52" s="101"/>
      <c r="AEQ52" s="101"/>
      <c r="AER52" s="101"/>
      <c r="AES52" s="101"/>
      <c r="AET52" s="101"/>
      <c r="AEU52" s="101"/>
      <c r="AEV52" s="101"/>
      <c r="AEW52" s="101"/>
      <c r="AEX52" s="101"/>
      <c r="AEY52" s="101"/>
      <c r="AEZ52" s="101"/>
      <c r="AFA52" s="101"/>
      <c r="AFB52" s="101"/>
      <c r="AFC52" s="101"/>
      <c r="AFD52" s="101"/>
      <c r="AFE52" s="101"/>
      <c r="AFF52" s="101"/>
      <c r="AFG52" s="101"/>
      <c r="AFH52" s="101"/>
      <c r="AFI52" s="101"/>
      <c r="AFJ52" s="101"/>
      <c r="AFK52" s="101"/>
      <c r="AFL52" s="101"/>
      <c r="AFM52" s="101"/>
      <c r="AFN52" s="101"/>
      <c r="AFO52" s="101"/>
      <c r="AFP52" s="101"/>
      <c r="AFQ52" s="101"/>
      <c r="AFR52" s="101"/>
      <c r="AFS52" s="101"/>
      <c r="AFT52" s="101"/>
      <c r="AFU52" s="101"/>
      <c r="AFV52" s="101"/>
      <c r="AFW52" s="101"/>
      <c r="AFX52" s="101"/>
      <c r="AFY52" s="101"/>
      <c r="AFZ52" s="101"/>
      <c r="AGA52" s="101"/>
      <c r="AGB52" s="101"/>
      <c r="AGC52" s="101"/>
      <c r="AGD52" s="101"/>
      <c r="AGE52" s="101"/>
      <c r="AGF52" s="101"/>
      <c r="AGG52" s="101"/>
      <c r="AGH52" s="101"/>
      <c r="AGI52" s="101"/>
      <c r="AGJ52" s="101"/>
      <c r="AGK52" s="101"/>
      <c r="AGL52" s="101"/>
      <c r="AGM52" s="101"/>
      <c r="AGN52" s="101"/>
      <c r="AGO52" s="101"/>
      <c r="AGP52" s="101"/>
      <c r="AGQ52" s="101"/>
      <c r="AGR52" s="101"/>
      <c r="AGS52" s="101"/>
      <c r="AGT52" s="101"/>
      <c r="AGU52" s="101"/>
      <c r="AGV52" s="101"/>
      <c r="AGW52" s="101"/>
      <c r="AGX52" s="101"/>
      <c r="AGY52" s="101"/>
      <c r="AGZ52" s="101"/>
      <c r="AHA52" s="101"/>
      <c r="AHB52" s="101"/>
      <c r="AHC52" s="101"/>
      <c r="AHD52" s="101"/>
      <c r="AHE52" s="101"/>
      <c r="AHF52" s="101"/>
      <c r="AHG52" s="101"/>
      <c r="AHH52" s="101"/>
      <c r="AHI52" s="101"/>
      <c r="AHJ52" s="101"/>
      <c r="AHK52" s="101"/>
      <c r="AHL52" s="101"/>
      <c r="AHM52" s="101"/>
      <c r="AHN52" s="101"/>
      <c r="AHO52" s="101"/>
      <c r="AHP52" s="101"/>
      <c r="AHQ52" s="101"/>
      <c r="AHR52" s="101"/>
      <c r="AHS52" s="101"/>
      <c r="AHT52" s="101"/>
      <c r="AHU52" s="101"/>
      <c r="AHV52" s="101"/>
      <c r="AHW52" s="101"/>
      <c r="AHX52" s="101"/>
      <c r="AHY52" s="101"/>
      <c r="AHZ52" s="101"/>
      <c r="AIA52" s="101"/>
      <c r="AIB52" s="101"/>
      <c r="AIC52" s="101"/>
      <c r="AID52" s="101"/>
      <c r="AIE52" s="101"/>
      <c r="AIF52" s="101"/>
      <c r="AIG52" s="101"/>
      <c r="AIH52" s="101"/>
      <c r="AII52" s="101"/>
      <c r="AIJ52" s="101"/>
      <c r="AIK52" s="101"/>
      <c r="AIL52" s="101"/>
      <c r="AIM52" s="101"/>
      <c r="AIN52" s="101"/>
      <c r="AIO52" s="101"/>
      <c r="AIP52" s="101"/>
      <c r="AIQ52" s="101"/>
      <c r="AIR52" s="101"/>
      <c r="AIS52" s="101"/>
      <c r="AIT52" s="101"/>
      <c r="AIU52" s="101"/>
      <c r="AIV52" s="101"/>
      <c r="AIW52" s="101"/>
      <c r="AIX52" s="101"/>
      <c r="AIY52" s="101"/>
      <c r="AIZ52" s="101"/>
      <c r="AJA52" s="101"/>
      <c r="AJB52" s="101"/>
      <c r="AJC52" s="101"/>
      <c r="AJD52" s="101"/>
      <c r="AJE52" s="101"/>
      <c r="AJF52" s="101"/>
      <c r="AJG52" s="101"/>
      <c r="AJH52" s="101"/>
      <c r="AJI52" s="101"/>
      <c r="AJJ52" s="101"/>
      <c r="AJK52" s="101"/>
      <c r="AJL52" s="101"/>
      <c r="AJM52" s="101"/>
      <c r="AJN52" s="101"/>
      <c r="AJO52" s="101"/>
      <c r="AJP52" s="101"/>
      <c r="AJQ52" s="101"/>
      <c r="AJR52" s="101"/>
      <c r="AJS52" s="101"/>
      <c r="AJT52" s="101"/>
      <c r="AJU52" s="101"/>
      <c r="AJV52" s="101"/>
      <c r="AJW52" s="101"/>
      <c r="AJX52" s="101"/>
      <c r="AJY52" s="101"/>
      <c r="AJZ52" s="101"/>
      <c r="AKA52" s="101"/>
      <c r="AKB52" s="101"/>
      <c r="AKC52" s="101"/>
      <c r="AKD52" s="101"/>
      <c r="AKE52" s="101"/>
      <c r="AKF52" s="101"/>
      <c r="AKG52" s="101"/>
      <c r="AKH52" s="101"/>
      <c r="AKI52" s="101"/>
      <c r="AKJ52" s="101"/>
      <c r="AKK52" s="101"/>
      <c r="AKL52" s="101"/>
      <c r="AKM52" s="101"/>
      <c r="AKN52" s="101"/>
      <c r="AKO52" s="101"/>
      <c r="AKP52" s="101"/>
      <c r="AKQ52" s="101"/>
      <c r="AKR52" s="101"/>
      <c r="AKS52" s="101"/>
      <c r="AKT52" s="101"/>
      <c r="AKU52" s="101"/>
      <c r="AKV52" s="101"/>
      <c r="AKW52" s="101"/>
      <c r="AKX52" s="101"/>
      <c r="AKY52" s="101"/>
      <c r="AKZ52" s="101"/>
      <c r="ALA52" s="101"/>
      <c r="ALB52" s="101"/>
      <c r="ALC52" s="101"/>
      <c r="ALD52" s="101"/>
      <c r="ALE52" s="101"/>
      <c r="ALF52" s="101"/>
      <c r="ALG52" s="101"/>
      <c r="ALH52" s="101"/>
      <c r="ALI52" s="101"/>
      <c r="ALJ52" s="101"/>
      <c r="ALK52" s="101"/>
      <c r="ALL52" s="101"/>
      <c r="ALM52" s="101"/>
      <c r="ALN52" s="101"/>
      <c r="ALO52" s="101"/>
      <c r="ALP52" s="101"/>
      <c r="ALQ52" s="101"/>
      <c r="ALR52" s="101"/>
      <c r="ALS52" s="101"/>
      <c r="ALT52" s="101"/>
      <c r="ALU52" s="101"/>
      <c r="ALV52" s="101"/>
      <c r="ALW52" s="101"/>
      <c r="ALX52" s="101"/>
      <c r="ALY52" s="101"/>
    </row>
    <row r="53" spans="1:1013" x14ac:dyDescent="0.2">
      <c r="A53" s="266" t="s">
        <v>31</v>
      </c>
      <c r="B53" s="87" t="s">
        <v>327</v>
      </c>
      <c r="C53" s="102"/>
      <c r="D53" s="102"/>
      <c r="E53" s="27">
        <v>3</v>
      </c>
      <c r="F53" s="102"/>
      <c r="G53" s="27">
        <v>10</v>
      </c>
      <c r="H53" s="102"/>
      <c r="I53" s="102"/>
      <c r="J53" s="102"/>
      <c r="K53" s="27">
        <v>11</v>
      </c>
      <c r="L53" s="103"/>
      <c r="N53" s="27">
        <v>17</v>
      </c>
      <c r="Q53" s="100">
        <v>27</v>
      </c>
      <c r="R53" s="100"/>
      <c r="U53" s="27">
        <v>18</v>
      </c>
      <c r="V53" s="267"/>
      <c r="X53" s="26" t="s">
        <v>1659</v>
      </c>
    </row>
    <row r="54" spans="1:1013" x14ac:dyDescent="0.2">
      <c r="A54" s="266" t="s">
        <v>7</v>
      </c>
      <c r="B54" s="87" t="s">
        <v>1806</v>
      </c>
      <c r="C54" s="102"/>
      <c r="D54" s="102"/>
      <c r="E54" s="27">
        <v>13</v>
      </c>
      <c r="F54" s="102"/>
      <c r="G54" s="27">
        <v>11</v>
      </c>
      <c r="H54" s="102"/>
      <c r="I54" s="102"/>
      <c r="J54" s="102"/>
      <c r="K54" s="27">
        <v>7</v>
      </c>
      <c r="L54" s="103"/>
      <c r="N54" s="27">
        <v>13</v>
      </c>
      <c r="Q54" s="100">
        <v>18</v>
      </c>
      <c r="R54" s="100"/>
      <c r="U54" s="27">
        <v>13</v>
      </c>
      <c r="V54" s="267"/>
      <c r="X54" s="26" t="s">
        <v>1659</v>
      </c>
    </row>
    <row r="55" spans="1:1013" x14ac:dyDescent="0.2">
      <c r="A55" s="266" t="s">
        <v>138</v>
      </c>
      <c r="B55" s="87" t="s">
        <v>339</v>
      </c>
      <c r="C55" s="102"/>
      <c r="D55" s="102"/>
      <c r="F55" s="102"/>
      <c r="H55" s="102"/>
      <c r="I55" s="102"/>
      <c r="J55" s="102"/>
      <c r="K55" s="27">
        <v>1</v>
      </c>
      <c r="L55" s="103"/>
      <c r="N55" s="27">
        <v>2</v>
      </c>
      <c r="Q55" s="100">
        <v>6</v>
      </c>
      <c r="R55" s="100"/>
      <c r="U55" s="27">
        <v>4</v>
      </c>
      <c r="V55" s="267"/>
      <c r="X55" s="26" t="s">
        <v>1659</v>
      </c>
    </row>
    <row r="56" spans="1:1013" x14ac:dyDescent="0.2">
      <c r="A56" s="266" t="s">
        <v>43</v>
      </c>
      <c r="B56" s="87" t="s">
        <v>520</v>
      </c>
      <c r="C56" s="102"/>
      <c r="D56" s="102"/>
      <c r="F56" s="102"/>
      <c r="H56" s="102"/>
      <c r="I56" s="102"/>
      <c r="J56" s="102"/>
      <c r="K56" s="27">
        <v>3</v>
      </c>
      <c r="L56" s="103"/>
      <c r="N56" s="27">
        <v>2</v>
      </c>
      <c r="O56" s="27">
        <v>3</v>
      </c>
      <c r="Q56" s="100">
        <v>4</v>
      </c>
      <c r="R56" s="100">
        <v>9</v>
      </c>
      <c r="U56" s="27">
        <v>2</v>
      </c>
      <c r="V56" s="267">
        <v>3</v>
      </c>
      <c r="X56" s="26" t="s">
        <v>1659</v>
      </c>
    </row>
    <row r="57" spans="1:1013" x14ac:dyDescent="0.2">
      <c r="A57" s="266" t="s">
        <v>11</v>
      </c>
      <c r="B57" s="87" t="s">
        <v>47</v>
      </c>
      <c r="C57" s="102"/>
      <c r="D57" s="102"/>
      <c r="E57" s="27">
        <v>6</v>
      </c>
      <c r="F57" s="102"/>
      <c r="G57" s="27">
        <v>16</v>
      </c>
      <c r="H57" s="102"/>
      <c r="I57" s="102"/>
      <c r="J57" s="102"/>
      <c r="L57" s="103"/>
      <c r="N57" s="27">
        <v>36</v>
      </c>
      <c r="O57" s="27">
        <v>3</v>
      </c>
      <c r="Q57" s="100">
        <v>39</v>
      </c>
      <c r="R57" s="100"/>
      <c r="U57" s="27">
        <v>31</v>
      </c>
      <c r="V57" s="267"/>
    </row>
    <row r="58" spans="1:1013" x14ac:dyDescent="0.2">
      <c r="A58" s="266" t="s">
        <v>28</v>
      </c>
      <c r="B58" s="87" t="s">
        <v>332</v>
      </c>
      <c r="C58" s="102"/>
      <c r="D58" s="102"/>
      <c r="E58" s="27">
        <v>1</v>
      </c>
      <c r="F58" s="102"/>
      <c r="H58" s="102"/>
      <c r="I58" s="102"/>
      <c r="J58" s="102"/>
      <c r="L58" s="103"/>
      <c r="N58" s="27">
        <v>2</v>
      </c>
      <c r="Q58" s="100">
        <v>5</v>
      </c>
      <c r="R58" s="100"/>
      <c r="U58" s="27">
        <v>4</v>
      </c>
      <c r="V58" s="267"/>
      <c r="X58" s="26" t="s">
        <v>1659</v>
      </c>
    </row>
    <row r="59" spans="1:1013" x14ac:dyDescent="0.2">
      <c r="A59" s="266" t="s">
        <v>12</v>
      </c>
      <c r="B59" s="87" t="s">
        <v>718</v>
      </c>
      <c r="C59" s="102"/>
      <c r="D59" s="102"/>
      <c r="F59" s="102"/>
      <c r="H59" s="102"/>
      <c r="I59" s="102"/>
      <c r="J59" s="102"/>
      <c r="K59" s="27">
        <v>1</v>
      </c>
      <c r="L59" s="103"/>
      <c r="Q59" s="100">
        <v>2</v>
      </c>
      <c r="R59" s="100"/>
      <c r="U59" s="27">
        <v>2</v>
      </c>
      <c r="V59" s="267"/>
      <c r="X59" s="26" t="s">
        <v>1659</v>
      </c>
    </row>
    <row r="60" spans="1:1013" x14ac:dyDescent="0.2">
      <c r="A60" s="266" t="s">
        <v>121</v>
      </c>
      <c r="B60" s="87" t="s">
        <v>317</v>
      </c>
      <c r="C60" s="102"/>
      <c r="D60" s="102"/>
      <c r="E60" s="27">
        <v>1</v>
      </c>
      <c r="F60" s="102"/>
      <c r="H60" s="102"/>
      <c r="I60" s="102"/>
      <c r="J60" s="102"/>
      <c r="K60" s="27">
        <v>2</v>
      </c>
      <c r="L60" s="103"/>
      <c r="Q60" s="100"/>
      <c r="R60" s="100"/>
      <c r="U60" s="27">
        <v>2</v>
      </c>
      <c r="V60" s="267"/>
      <c r="X60" s="26" t="s">
        <v>1663</v>
      </c>
    </row>
    <row r="61" spans="1:1013" x14ac:dyDescent="0.2">
      <c r="A61" s="266" t="s">
        <v>278</v>
      </c>
      <c r="B61" s="87" t="s">
        <v>949</v>
      </c>
      <c r="U61" s="27">
        <v>1</v>
      </c>
      <c r="V61" s="267"/>
      <c r="W61" s="26"/>
      <c r="X61" s="26" t="s">
        <v>1659</v>
      </c>
    </row>
    <row r="62" spans="1:1013" x14ac:dyDescent="0.2">
      <c r="A62" s="269" t="s">
        <v>128</v>
      </c>
      <c r="B62" s="270" t="s">
        <v>328</v>
      </c>
      <c r="C62" s="275"/>
      <c r="D62" s="275"/>
      <c r="E62" s="276"/>
      <c r="F62" s="275"/>
      <c r="G62" s="276"/>
      <c r="H62" s="275"/>
      <c r="I62" s="275"/>
      <c r="J62" s="275"/>
      <c r="K62" s="276"/>
      <c r="L62" s="275"/>
      <c r="M62" s="275"/>
      <c r="N62" s="276"/>
      <c r="O62" s="276"/>
      <c r="P62" s="275"/>
      <c r="Q62" s="276"/>
      <c r="R62" s="276"/>
      <c r="S62" s="275"/>
      <c r="T62" s="275"/>
      <c r="U62" s="276">
        <v>1</v>
      </c>
      <c r="V62" s="277"/>
      <c r="W62" s="26"/>
      <c r="X62" s="26" t="s">
        <v>1659</v>
      </c>
    </row>
    <row r="63" spans="1:1013" s="86" customFormat="1" x14ac:dyDescent="0.2">
      <c r="A63" s="86" t="s">
        <v>1411</v>
      </c>
      <c r="B63" s="88"/>
      <c r="C63" s="90"/>
      <c r="D63" s="90"/>
      <c r="E63" s="90">
        <f>COUNT(E37:E62)</f>
        <v>13</v>
      </c>
      <c r="F63" s="89"/>
      <c r="G63" s="90">
        <f t="shared" ref="G63:V63" si="2">COUNT(G37:G62)</f>
        <v>12</v>
      </c>
      <c r="H63" s="89"/>
      <c r="I63" s="89"/>
      <c r="J63" s="89"/>
      <c r="K63" s="90">
        <f t="shared" si="2"/>
        <v>15</v>
      </c>
      <c r="L63" s="89"/>
      <c r="M63" s="89"/>
      <c r="N63" s="90">
        <f t="shared" si="2"/>
        <v>20</v>
      </c>
      <c r="O63" s="90">
        <f t="shared" si="2"/>
        <v>4</v>
      </c>
      <c r="P63" s="89"/>
      <c r="Q63" s="90">
        <f t="shared" si="2"/>
        <v>18</v>
      </c>
      <c r="R63" s="90">
        <f t="shared" si="2"/>
        <v>1</v>
      </c>
      <c r="S63" s="89"/>
      <c r="T63" s="89"/>
      <c r="U63" s="90">
        <f t="shared" si="2"/>
        <v>16</v>
      </c>
      <c r="V63" s="90">
        <f t="shared" si="2"/>
        <v>1</v>
      </c>
      <c r="W63" s="90"/>
      <c r="X63" s="26"/>
    </row>
    <row r="64" spans="1:1013" x14ac:dyDescent="0.2">
      <c r="A64" s="108"/>
      <c r="C64" s="27"/>
      <c r="D64" s="27"/>
      <c r="Q64" s="100"/>
      <c r="R64" s="100"/>
    </row>
    <row r="65" spans="1:24" x14ac:dyDescent="0.2">
      <c r="A65" s="86" t="s">
        <v>1658</v>
      </c>
      <c r="C65" s="27"/>
      <c r="D65" s="27"/>
      <c r="Q65" s="100"/>
      <c r="R65" s="100"/>
      <c r="X65" s="90" t="s">
        <v>1660</v>
      </c>
    </row>
    <row r="66" spans="1:24" x14ac:dyDescent="0.2">
      <c r="A66" s="257" t="s">
        <v>225</v>
      </c>
      <c r="B66" s="258" t="s">
        <v>473</v>
      </c>
      <c r="C66" s="261"/>
      <c r="D66" s="261"/>
      <c r="E66" s="264">
        <v>1</v>
      </c>
      <c r="F66" s="261"/>
      <c r="G66" s="264"/>
      <c r="H66" s="261"/>
      <c r="I66" s="261"/>
      <c r="J66" s="261"/>
      <c r="K66" s="264"/>
      <c r="L66" s="262"/>
      <c r="M66" s="263"/>
      <c r="N66" s="264"/>
      <c r="O66" s="264"/>
      <c r="P66" s="263"/>
      <c r="Q66" s="264"/>
      <c r="R66" s="264"/>
      <c r="S66" s="263"/>
      <c r="T66" s="263"/>
      <c r="U66" s="264"/>
      <c r="V66" s="281"/>
    </row>
    <row r="67" spans="1:24" x14ac:dyDescent="0.2">
      <c r="A67" s="266" t="s">
        <v>185</v>
      </c>
      <c r="B67" s="87" t="s">
        <v>380</v>
      </c>
      <c r="C67" s="102"/>
      <c r="D67" s="102"/>
      <c r="F67" s="102"/>
      <c r="H67" s="102"/>
      <c r="I67" s="102"/>
      <c r="J67" s="102"/>
      <c r="K67" s="27">
        <v>2</v>
      </c>
      <c r="L67" s="103"/>
      <c r="V67" s="267"/>
      <c r="X67" s="26" t="s">
        <v>1659</v>
      </c>
    </row>
    <row r="68" spans="1:24" x14ac:dyDescent="0.2">
      <c r="A68" s="266" t="s">
        <v>824</v>
      </c>
      <c r="B68" s="87" t="s">
        <v>895</v>
      </c>
      <c r="O68" s="27">
        <v>1</v>
      </c>
      <c r="V68" s="267"/>
      <c r="X68" s="26" t="s">
        <v>1659</v>
      </c>
    </row>
    <row r="69" spans="1:24" x14ac:dyDescent="0.2">
      <c r="A69" s="266" t="s">
        <v>553</v>
      </c>
      <c r="B69" s="87" t="s">
        <v>628</v>
      </c>
      <c r="O69" s="27">
        <v>1</v>
      </c>
      <c r="V69" s="267"/>
      <c r="X69" s="26" t="s">
        <v>1659</v>
      </c>
    </row>
    <row r="70" spans="1:24" x14ac:dyDescent="0.2">
      <c r="A70" s="266" t="s">
        <v>826</v>
      </c>
      <c r="B70" s="87" t="s">
        <v>908</v>
      </c>
      <c r="O70" s="27">
        <v>1</v>
      </c>
      <c r="V70" s="267"/>
      <c r="X70" s="26" t="s">
        <v>1659</v>
      </c>
    </row>
    <row r="71" spans="1:24" x14ac:dyDescent="0.2">
      <c r="A71" s="266" t="s">
        <v>711</v>
      </c>
      <c r="B71" s="87" t="s">
        <v>723</v>
      </c>
      <c r="O71" s="27">
        <v>1</v>
      </c>
      <c r="V71" s="267"/>
      <c r="X71" s="26" t="s">
        <v>1659</v>
      </c>
    </row>
    <row r="72" spans="1:24" x14ac:dyDescent="0.2">
      <c r="A72" s="266" t="s">
        <v>827</v>
      </c>
      <c r="B72" s="87" t="s">
        <v>905</v>
      </c>
      <c r="C72" s="102"/>
      <c r="D72" s="102"/>
      <c r="F72" s="102"/>
      <c r="H72" s="102"/>
      <c r="I72" s="102"/>
      <c r="J72" s="102"/>
      <c r="L72" s="103"/>
      <c r="O72" s="27">
        <v>1</v>
      </c>
      <c r="V72" s="267"/>
      <c r="X72" s="26" t="s">
        <v>1659</v>
      </c>
    </row>
    <row r="73" spans="1:24" x14ac:dyDescent="0.2">
      <c r="A73" s="266" t="s">
        <v>830</v>
      </c>
      <c r="B73" s="87" t="s">
        <v>915</v>
      </c>
      <c r="C73" s="102"/>
      <c r="D73" s="102"/>
      <c r="F73" s="102"/>
      <c r="H73" s="102"/>
      <c r="I73" s="102"/>
      <c r="J73" s="102"/>
      <c r="L73" s="103"/>
      <c r="O73" s="27">
        <v>1</v>
      </c>
      <c r="V73" s="267"/>
      <c r="X73" s="26" t="s">
        <v>1659</v>
      </c>
    </row>
    <row r="74" spans="1:24" x14ac:dyDescent="0.2">
      <c r="A74" s="266" t="s">
        <v>569</v>
      </c>
      <c r="B74" s="87" t="s">
        <v>634</v>
      </c>
      <c r="O74" s="27">
        <v>1</v>
      </c>
      <c r="V74" s="267"/>
      <c r="X74" s="26" t="s">
        <v>1659</v>
      </c>
    </row>
    <row r="75" spans="1:24" x14ac:dyDescent="0.2">
      <c r="A75" s="266" t="s">
        <v>714</v>
      </c>
      <c r="B75" s="87" t="s">
        <v>721</v>
      </c>
      <c r="O75" s="27">
        <v>1</v>
      </c>
      <c r="V75" s="267"/>
      <c r="X75" s="26" t="s">
        <v>1659</v>
      </c>
    </row>
    <row r="76" spans="1:24" x14ac:dyDescent="0.2">
      <c r="A76" s="266" t="s">
        <v>820</v>
      </c>
      <c r="B76" s="87" t="s">
        <v>912</v>
      </c>
      <c r="O76" s="27">
        <v>1</v>
      </c>
      <c r="V76" s="267"/>
      <c r="X76" s="26" t="s">
        <v>1659</v>
      </c>
    </row>
    <row r="77" spans="1:24" x14ac:dyDescent="0.2">
      <c r="A77" s="266" t="s">
        <v>255</v>
      </c>
      <c r="B77" s="87" t="s">
        <v>662</v>
      </c>
      <c r="C77" s="102"/>
      <c r="D77" s="102"/>
      <c r="F77" s="102"/>
      <c r="H77" s="102"/>
      <c r="I77" s="102"/>
      <c r="J77" s="102"/>
      <c r="L77" s="103"/>
      <c r="O77" s="27">
        <v>1</v>
      </c>
      <c r="V77" s="267"/>
      <c r="X77" s="26" t="s">
        <v>1659</v>
      </c>
    </row>
    <row r="78" spans="1:24" x14ac:dyDescent="0.2">
      <c r="A78" s="266" t="s">
        <v>581</v>
      </c>
      <c r="B78" s="87" t="s">
        <v>639</v>
      </c>
      <c r="O78" s="27">
        <v>1</v>
      </c>
      <c r="V78" s="267"/>
      <c r="X78" s="26" t="s">
        <v>1659</v>
      </c>
    </row>
    <row r="79" spans="1:24" x14ac:dyDescent="0.2">
      <c r="A79" s="266" t="s">
        <v>838</v>
      </c>
      <c r="B79" s="87" t="s">
        <v>898</v>
      </c>
      <c r="O79" s="27">
        <v>1</v>
      </c>
      <c r="V79" s="267"/>
      <c r="X79" s="26" t="s">
        <v>1659</v>
      </c>
    </row>
    <row r="80" spans="1:24" x14ac:dyDescent="0.2">
      <c r="A80" s="266" t="s">
        <v>840</v>
      </c>
      <c r="B80" s="87" t="s">
        <v>896</v>
      </c>
      <c r="O80" s="27">
        <v>1</v>
      </c>
      <c r="V80" s="267"/>
    </row>
    <row r="81" spans="1:1013" x14ac:dyDescent="0.2">
      <c r="A81" s="266" t="s">
        <v>287</v>
      </c>
      <c r="B81" s="87" t="s">
        <v>453</v>
      </c>
      <c r="O81" s="27">
        <v>2</v>
      </c>
      <c r="V81" s="267"/>
    </row>
    <row r="82" spans="1:1013" x14ac:dyDescent="0.2">
      <c r="A82" s="266" t="s">
        <v>734</v>
      </c>
      <c r="B82" s="87" t="s">
        <v>911</v>
      </c>
      <c r="O82" s="27">
        <v>2</v>
      </c>
      <c r="V82" s="267"/>
      <c r="X82" s="26" t="s">
        <v>1659</v>
      </c>
    </row>
    <row r="83" spans="1:1013" x14ac:dyDescent="0.2">
      <c r="A83" s="266" t="s">
        <v>836</v>
      </c>
      <c r="B83" s="87" t="s">
        <v>910</v>
      </c>
      <c r="O83" s="27">
        <v>2</v>
      </c>
      <c r="V83" s="267"/>
      <c r="X83" s="26" t="s">
        <v>1659</v>
      </c>
    </row>
    <row r="84" spans="1:1013" x14ac:dyDescent="0.2">
      <c r="A84" s="266" t="s">
        <v>205</v>
      </c>
      <c r="B84" s="87" t="s">
        <v>943</v>
      </c>
      <c r="O84" s="27">
        <v>2</v>
      </c>
      <c r="V84" s="267"/>
    </row>
    <row r="85" spans="1:1013" x14ac:dyDescent="0.2">
      <c r="A85" s="266" t="s">
        <v>829</v>
      </c>
      <c r="B85" s="87" t="s">
        <v>916</v>
      </c>
      <c r="C85" s="102"/>
      <c r="D85" s="102"/>
      <c r="F85" s="102"/>
      <c r="H85" s="102"/>
      <c r="I85" s="102"/>
      <c r="J85" s="102"/>
      <c r="L85" s="103"/>
      <c r="O85" s="27">
        <v>3</v>
      </c>
      <c r="V85" s="267"/>
      <c r="X85" s="26" t="s">
        <v>1659</v>
      </c>
    </row>
    <row r="86" spans="1:1013" x14ac:dyDescent="0.2">
      <c r="A86" s="266" t="s">
        <v>835</v>
      </c>
      <c r="B86" s="87" t="s">
        <v>847</v>
      </c>
      <c r="O86" s="27">
        <v>3</v>
      </c>
      <c r="V86" s="267"/>
    </row>
    <row r="87" spans="1:1013" x14ac:dyDescent="0.2">
      <c r="A87" s="266" t="s">
        <v>568</v>
      </c>
      <c r="B87" s="87" t="s">
        <v>622</v>
      </c>
      <c r="O87" s="27">
        <v>4</v>
      </c>
      <c r="V87" s="267"/>
      <c r="X87" s="26" t="s">
        <v>1659</v>
      </c>
    </row>
    <row r="88" spans="1:1013" x14ac:dyDescent="0.2">
      <c r="A88" s="266" t="s">
        <v>834</v>
      </c>
      <c r="B88" s="87" t="s">
        <v>914</v>
      </c>
      <c r="O88" s="27">
        <v>6</v>
      </c>
      <c r="V88" s="267"/>
      <c r="X88" s="26" t="s">
        <v>1659</v>
      </c>
    </row>
    <row r="89" spans="1:1013" x14ac:dyDescent="0.2">
      <c r="A89" s="266" t="s">
        <v>29</v>
      </c>
      <c r="B89" s="87" t="s">
        <v>333</v>
      </c>
      <c r="C89" s="102"/>
      <c r="D89" s="102"/>
      <c r="F89" s="102"/>
      <c r="G89" s="27">
        <v>2</v>
      </c>
      <c r="H89" s="102"/>
      <c r="I89" s="102"/>
      <c r="J89" s="102"/>
      <c r="K89" s="100">
        <v>2</v>
      </c>
      <c r="L89" s="103"/>
      <c r="N89" s="27">
        <v>2</v>
      </c>
      <c r="Q89" s="100">
        <v>3</v>
      </c>
      <c r="R89" s="100"/>
      <c r="S89" s="99"/>
      <c r="T89" s="99"/>
      <c r="V89" s="267"/>
      <c r="X89" s="26" t="s">
        <v>1659</v>
      </c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  <c r="IU89" s="101"/>
      <c r="IV89" s="101"/>
      <c r="IW89" s="101"/>
      <c r="IX89" s="101"/>
      <c r="IY89" s="101"/>
      <c r="IZ89" s="101"/>
      <c r="JA89" s="101"/>
      <c r="JB89" s="101"/>
      <c r="JC89" s="101"/>
      <c r="JD89" s="101"/>
      <c r="JE89" s="101"/>
      <c r="JF89" s="101"/>
      <c r="JG89" s="101"/>
      <c r="JH89" s="101"/>
      <c r="JI89" s="101"/>
      <c r="JJ89" s="101"/>
      <c r="JK89" s="101"/>
      <c r="JL89" s="101"/>
      <c r="JM89" s="101"/>
      <c r="JN89" s="101"/>
      <c r="JO89" s="101"/>
      <c r="JP89" s="101"/>
      <c r="JQ89" s="101"/>
      <c r="JR89" s="101"/>
      <c r="JS89" s="101"/>
      <c r="JT89" s="101"/>
      <c r="JU89" s="101"/>
      <c r="JV89" s="101"/>
      <c r="JW89" s="101"/>
      <c r="JX89" s="101"/>
      <c r="JY89" s="101"/>
      <c r="JZ89" s="101"/>
      <c r="KA89" s="101"/>
      <c r="KB89" s="101"/>
      <c r="KC89" s="101"/>
      <c r="KD89" s="101"/>
      <c r="KE89" s="101"/>
      <c r="KF89" s="101"/>
      <c r="KG89" s="101"/>
      <c r="KH89" s="101"/>
      <c r="KI89" s="101"/>
      <c r="KJ89" s="101"/>
      <c r="KK89" s="101"/>
      <c r="KL89" s="101"/>
      <c r="KM89" s="101"/>
      <c r="KN89" s="101"/>
      <c r="KO89" s="101"/>
      <c r="KP89" s="101"/>
      <c r="KQ89" s="101"/>
      <c r="KR89" s="101"/>
      <c r="KS89" s="101"/>
      <c r="KT89" s="101"/>
      <c r="KU89" s="101"/>
      <c r="KV89" s="101"/>
      <c r="KW89" s="101"/>
      <c r="KX89" s="101"/>
      <c r="KY89" s="101"/>
      <c r="KZ89" s="101"/>
      <c r="LA89" s="101"/>
      <c r="LB89" s="101"/>
      <c r="LC89" s="101"/>
      <c r="LD89" s="101"/>
      <c r="LE89" s="101"/>
      <c r="LF89" s="101"/>
      <c r="LG89" s="101"/>
      <c r="LH89" s="101"/>
      <c r="LI89" s="101"/>
      <c r="LJ89" s="101"/>
      <c r="LK89" s="101"/>
      <c r="LL89" s="101"/>
      <c r="LM89" s="101"/>
      <c r="LN89" s="101"/>
      <c r="LO89" s="101"/>
      <c r="LP89" s="101"/>
      <c r="LQ89" s="101"/>
      <c r="LR89" s="101"/>
      <c r="LS89" s="101"/>
      <c r="LT89" s="101"/>
      <c r="LU89" s="101"/>
      <c r="LV89" s="101"/>
      <c r="LW89" s="101"/>
      <c r="LX89" s="101"/>
      <c r="LY89" s="101"/>
      <c r="LZ89" s="101"/>
      <c r="MA89" s="101"/>
      <c r="MB89" s="101"/>
      <c r="MC89" s="101"/>
      <c r="MD89" s="101"/>
      <c r="ME89" s="101"/>
      <c r="MF89" s="101"/>
      <c r="MG89" s="101"/>
      <c r="MH89" s="101"/>
      <c r="MI89" s="101"/>
      <c r="MJ89" s="101"/>
      <c r="MK89" s="101"/>
      <c r="ML89" s="101"/>
      <c r="MM89" s="101"/>
      <c r="MN89" s="101"/>
      <c r="MO89" s="101"/>
      <c r="MP89" s="101"/>
      <c r="MQ89" s="101"/>
      <c r="MR89" s="101"/>
      <c r="MS89" s="101"/>
      <c r="MT89" s="101"/>
      <c r="MU89" s="101"/>
      <c r="MV89" s="101"/>
      <c r="MW89" s="101"/>
      <c r="MX89" s="101"/>
      <c r="MY89" s="101"/>
      <c r="MZ89" s="101"/>
      <c r="NA89" s="101"/>
      <c r="NB89" s="101"/>
      <c r="NC89" s="101"/>
      <c r="ND89" s="101"/>
      <c r="NE89" s="101"/>
      <c r="NF89" s="101"/>
      <c r="NG89" s="101"/>
      <c r="NH89" s="101"/>
      <c r="NI89" s="101"/>
      <c r="NJ89" s="101"/>
      <c r="NK89" s="101"/>
      <c r="NL89" s="101"/>
      <c r="NM89" s="101"/>
      <c r="NN89" s="101"/>
      <c r="NO89" s="101"/>
      <c r="NP89" s="101"/>
      <c r="NQ89" s="101"/>
      <c r="NR89" s="101"/>
      <c r="NS89" s="101"/>
      <c r="NT89" s="101"/>
      <c r="NU89" s="101"/>
      <c r="NV89" s="101"/>
      <c r="NW89" s="101"/>
      <c r="NX89" s="101"/>
      <c r="NY89" s="101"/>
      <c r="NZ89" s="101"/>
      <c r="OA89" s="101"/>
      <c r="OB89" s="101"/>
      <c r="OC89" s="101"/>
      <c r="OD89" s="101"/>
      <c r="OE89" s="101"/>
      <c r="OF89" s="101"/>
      <c r="OG89" s="101"/>
      <c r="OH89" s="101"/>
      <c r="OI89" s="101"/>
      <c r="OJ89" s="101"/>
      <c r="OK89" s="101"/>
      <c r="OL89" s="101"/>
      <c r="OM89" s="101"/>
      <c r="ON89" s="101"/>
      <c r="OO89" s="101"/>
      <c r="OP89" s="101"/>
      <c r="OQ89" s="101"/>
      <c r="OR89" s="101"/>
      <c r="OS89" s="101"/>
      <c r="OT89" s="101"/>
      <c r="OU89" s="101"/>
      <c r="OV89" s="101"/>
      <c r="OW89" s="101"/>
      <c r="OX89" s="101"/>
      <c r="OY89" s="101"/>
      <c r="OZ89" s="101"/>
      <c r="PA89" s="101"/>
      <c r="PB89" s="101"/>
      <c r="PC89" s="101"/>
      <c r="PD89" s="101"/>
      <c r="PE89" s="101"/>
      <c r="PF89" s="101"/>
      <c r="PG89" s="101"/>
      <c r="PH89" s="101"/>
      <c r="PI89" s="101"/>
      <c r="PJ89" s="101"/>
      <c r="PK89" s="101"/>
      <c r="PL89" s="101"/>
      <c r="PM89" s="101"/>
      <c r="PN89" s="101"/>
      <c r="PO89" s="101"/>
      <c r="PP89" s="101"/>
      <c r="PQ89" s="101"/>
      <c r="PR89" s="101"/>
      <c r="PS89" s="101"/>
      <c r="PT89" s="101"/>
      <c r="PU89" s="101"/>
      <c r="PV89" s="101"/>
      <c r="PW89" s="101"/>
      <c r="PX89" s="101"/>
      <c r="PY89" s="101"/>
      <c r="PZ89" s="101"/>
      <c r="QA89" s="101"/>
      <c r="QB89" s="101"/>
      <c r="QC89" s="101"/>
      <c r="QD89" s="101"/>
      <c r="QE89" s="101"/>
      <c r="QF89" s="101"/>
      <c r="QG89" s="101"/>
      <c r="QH89" s="101"/>
      <c r="QI89" s="101"/>
      <c r="QJ89" s="101"/>
      <c r="QK89" s="101"/>
      <c r="QL89" s="101"/>
      <c r="QM89" s="101"/>
      <c r="QN89" s="101"/>
      <c r="QO89" s="101"/>
      <c r="QP89" s="101"/>
      <c r="QQ89" s="101"/>
      <c r="QR89" s="101"/>
      <c r="QS89" s="101"/>
      <c r="QT89" s="101"/>
      <c r="QU89" s="101"/>
      <c r="QV89" s="101"/>
      <c r="QW89" s="101"/>
      <c r="QX89" s="101"/>
      <c r="QY89" s="101"/>
      <c r="QZ89" s="101"/>
      <c r="RA89" s="101"/>
      <c r="RB89" s="101"/>
      <c r="RC89" s="101"/>
      <c r="RD89" s="101"/>
      <c r="RE89" s="101"/>
      <c r="RF89" s="101"/>
      <c r="RG89" s="101"/>
      <c r="RH89" s="101"/>
      <c r="RI89" s="101"/>
      <c r="RJ89" s="101"/>
      <c r="RK89" s="101"/>
      <c r="RL89" s="101"/>
      <c r="RM89" s="101"/>
      <c r="RN89" s="101"/>
      <c r="RO89" s="101"/>
      <c r="RP89" s="101"/>
      <c r="RQ89" s="101"/>
      <c r="RR89" s="101"/>
      <c r="RS89" s="101"/>
      <c r="RT89" s="101"/>
      <c r="RU89" s="101"/>
      <c r="RV89" s="101"/>
      <c r="RW89" s="101"/>
      <c r="RX89" s="101"/>
      <c r="RY89" s="101"/>
      <c r="RZ89" s="101"/>
      <c r="SA89" s="101"/>
      <c r="SB89" s="101"/>
      <c r="SC89" s="101"/>
      <c r="SD89" s="101"/>
      <c r="SE89" s="101"/>
      <c r="SF89" s="101"/>
      <c r="SG89" s="101"/>
      <c r="SH89" s="101"/>
      <c r="SI89" s="101"/>
      <c r="SJ89" s="101"/>
      <c r="SK89" s="101"/>
      <c r="SL89" s="101"/>
      <c r="SM89" s="101"/>
      <c r="SN89" s="101"/>
      <c r="SO89" s="101"/>
      <c r="SP89" s="101"/>
      <c r="SQ89" s="101"/>
      <c r="SR89" s="101"/>
      <c r="SS89" s="101"/>
      <c r="ST89" s="101"/>
      <c r="SU89" s="101"/>
      <c r="SV89" s="101"/>
      <c r="SW89" s="101"/>
      <c r="SX89" s="101"/>
      <c r="SY89" s="101"/>
      <c r="SZ89" s="101"/>
      <c r="TA89" s="101"/>
      <c r="TB89" s="101"/>
      <c r="TC89" s="101"/>
      <c r="TD89" s="101"/>
      <c r="TE89" s="101"/>
      <c r="TF89" s="101"/>
      <c r="TG89" s="101"/>
      <c r="TH89" s="101"/>
      <c r="TI89" s="101"/>
      <c r="TJ89" s="101"/>
      <c r="TK89" s="101"/>
      <c r="TL89" s="101"/>
      <c r="TM89" s="101"/>
      <c r="TN89" s="101"/>
      <c r="TO89" s="101"/>
      <c r="TP89" s="101"/>
      <c r="TQ89" s="101"/>
      <c r="TR89" s="101"/>
      <c r="TS89" s="101"/>
      <c r="TT89" s="101"/>
      <c r="TU89" s="101"/>
      <c r="TV89" s="101"/>
      <c r="TW89" s="101"/>
      <c r="TX89" s="101"/>
      <c r="TY89" s="101"/>
      <c r="TZ89" s="101"/>
      <c r="UA89" s="101"/>
      <c r="UB89" s="101"/>
      <c r="UC89" s="101"/>
      <c r="UD89" s="101"/>
      <c r="UE89" s="101"/>
      <c r="UF89" s="101"/>
      <c r="UG89" s="101"/>
      <c r="UH89" s="101"/>
      <c r="UI89" s="101"/>
      <c r="UJ89" s="101"/>
      <c r="UK89" s="101"/>
      <c r="UL89" s="101"/>
      <c r="UM89" s="101"/>
      <c r="UN89" s="101"/>
      <c r="UO89" s="101"/>
      <c r="UP89" s="101"/>
      <c r="UQ89" s="101"/>
      <c r="UR89" s="101"/>
      <c r="US89" s="101"/>
      <c r="UT89" s="101"/>
      <c r="UU89" s="101"/>
      <c r="UV89" s="101"/>
      <c r="UW89" s="101"/>
      <c r="UX89" s="101"/>
      <c r="UY89" s="101"/>
      <c r="UZ89" s="101"/>
      <c r="VA89" s="101"/>
      <c r="VB89" s="101"/>
      <c r="VC89" s="101"/>
      <c r="VD89" s="101"/>
      <c r="VE89" s="101"/>
      <c r="VF89" s="101"/>
      <c r="VG89" s="101"/>
      <c r="VH89" s="101"/>
      <c r="VI89" s="101"/>
      <c r="VJ89" s="101"/>
      <c r="VK89" s="101"/>
      <c r="VL89" s="101"/>
      <c r="VM89" s="101"/>
      <c r="VN89" s="101"/>
      <c r="VO89" s="101"/>
      <c r="VP89" s="101"/>
      <c r="VQ89" s="101"/>
      <c r="VR89" s="101"/>
      <c r="VS89" s="101"/>
      <c r="VT89" s="101"/>
      <c r="VU89" s="101"/>
      <c r="VV89" s="101"/>
      <c r="VW89" s="101"/>
      <c r="VX89" s="101"/>
      <c r="VY89" s="101"/>
      <c r="VZ89" s="101"/>
      <c r="WA89" s="101"/>
      <c r="WB89" s="101"/>
      <c r="WC89" s="101"/>
      <c r="WD89" s="101"/>
      <c r="WE89" s="101"/>
      <c r="WF89" s="101"/>
      <c r="WG89" s="101"/>
      <c r="WH89" s="101"/>
      <c r="WI89" s="101"/>
      <c r="WJ89" s="101"/>
      <c r="WK89" s="101"/>
      <c r="WL89" s="101"/>
      <c r="WM89" s="101"/>
      <c r="WN89" s="101"/>
      <c r="WO89" s="101"/>
      <c r="WP89" s="101"/>
      <c r="WQ89" s="101"/>
      <c r="WR89" s="101"/>
      <c r="WS89" s="101"/>
      <c r="WT89" s="101"/>
      <c r="WU89" s="101"/>
      <c r="WV89" s="101"/>
      <c r="WW89" s="101"/>
      <c r="WX89" s="101"/>
      <c r="WY89" s="101"/>
      <c r="WZ89" s="101"/>
      <c r="XA89" s="101"/>
      <c r="XB89" s="101"/>
      <c r="XC89" s="101"/>
      <c r="XD89" s="101"/>
      <c r="XE89" s="101"/>
      <c r="XF89" s="101"/>
      <c r="XG89" s="101"/>
      <c r="XH89" s="101"/>
      <c r="XI89" s="101"/>
      <c r="XJ89" s="101"/>
      <c r="XK89" s="101"/>
      <c r="XL89" s="101"/>
      <c r="XM89" s="101"/>
      <c r="XN89" s="101"/>
      <c r="XO89" s="101"/>
      <c r="XP89" s="101"/>
      <c r="XQ89" s="101"/>
      <c r="XR89" s="101"/>
      <c r="XS89" s="101"/>
      <c r="XT89" s="101"/>
      <c r="XU89" s="101"/>
      <c r="XV89" s="101"/>
      <c r="XW89" s="101"/>
      <c r="XX89" s="101"/>
      <c r="XY89" s="101"/>
      <c r="XZ89" s="101"/>
      <c r="YA89" s="101"/>
      <c r="YB89" s="101"/>
      <c r="YC89" s="101"/>
      <c r="YD89" s="101"/>
      <c r="YE89" s="101"/>
      <c r="YF89" s="101"/>
      <c r="YG89" s="101"/>
      <c r="YH89" s="101"/>
      <c r="YI89" s="101"/>
      <c r="YJ89" s="101"/>
      <c r="YK89" s="101"/>
      <c r="YL89" s="101"/>
      <c r="YM89" s="101"/>
      <c r="YN89" s="101"/>
      <c r="YO89" s="101"/>
      <c r="YP89" s="101"/>
      <c r="YQ89" s="101"/>
      <c r="YR89" s="101"/>
      <c r="YS89" s="101"/>
      <c r="YT89" s="101"/>
      <c r="YU89" s="101"/>
      <c r="YV89" s="101"/>
      <c r="YW89" s="101"/>
      <c r="YX89" s="101"/>
      <c r="YY89" s="101"/>
      <c r="YZ89" s="101"/>
      <c r="ZA89" s="101"/>
      <c r="ZB89" s="101"/>
      <c r="ZC89" s="101"/>
      <c r="ZD89" s="101"/>
      <c r="ZE89" s="101"/>
      <c r="ZF89" s="101"/>
      <c r="ZG89" s="101"/>
      <c r="ZH89" s="101"/>
      <c r="ZI89" s="101"/>
      <c r="ZJ89" s="101"/>
      <c r="ZK89" s="101"/>
      <c r="ZL89" s="101"/>
      <c r="ZM89" s="101"/>
      <c r="ZN89" s="101"/>
      <c r="ZO89" s="101"/>
      <c r="ZP89" s="101"/>
      <c r="ZQ89" s="101"/>
      <c r="ZR89" s="101"/>
      <c r="ZS89" s="101"/>
      <c r="ZT89" s="101"/>
      <c r="ZU89" s="101"/>
      <c r="ZV89" s="101"/>
      <c r="ZW89" s="101"/>
      <c r="ZX89" s="101"/>
      <c r="ZY89" s="101"/>
      <c r="ZZ89" s="101"/>
      <c r="AAA89" s="101"/>
      <c r="AAB89" s="101"/>
      <c r="AAC89" s="101"/>
      <c r="AAD89" s="101"/>
      <c r="AAE89" s="101"/>
      <c r="AAF89" s="101"/>
      <c r="AAG89" s="101"/>
      <c r="AAH89" s="101"/>
      <c r="AAI89" s="101"/>
      <c r="AAJ89" s="101"/>
      <c r="AAK89" s="101"/>
      <c r="AAL89" s="101"/>
      <c r="AAM89" s="101"/>
      <c r="AAN89" s="101"/>
      <c r="AAO89" s="101"/>
      <c r="AAP89" s="101"/>
      <c r="AAQ89" s="101"/>
      <c r="AAR89" s="101"/>
      <c r="AAS89" s="101"/>
      <c r="AAT89" s="101"/>
      <c r="AAU89" s="101"/>
      <c r="AAV89" s="101"/>
      <c r="AAW89" s="101"/>
      <c r="AAX89" s="101"/>
      <c r="AAY89" s="101"/>
      <c r="AAZ89" s="101"/>
      <c r="ABA89" s="101"/>
      <c r="ABB89" s="101"/>
      <c r="ABC89" s="101"/>
      <c r="ABD89" s="101"/>
      <c r="ABE89" s="101"/>
      <c r="ABF89" s="101"/>
      <c r="ABG89" s="101"/>
      <c r="ABH89" s="101"/>
      <c r="ABI89" s="101"/>
      <c r="ABJ89" s="101"/>
      <c r="ABK89" s="101"/>
      <c r="ABL89" s="101"/>
      <c r="ABM89" s="101"/>
      <c r="ABN89" s="101"/>
      <c r="ABO89" s="101"/>
      <c r="ABP89" s="101"/>
      <c r="ABQ89" s="101"/>
      <c r="ABR89" s="101"/>
      <c r="ABS89" s="101"/>
      <c r="ABT89" s="101"/>
      <c r="ABU89" s="101"/>
      <c r="ABV89" s="101"/>
      <c r="ABW89" s="101"/>
      <c r="ABX89" s="101"/>
      <c r="ABY89" s="101"/>
      <c r="ABZ89" s="101"/>
      <c r="ACA89" s="101"/>
      <c r="ACB89" s="101"/>
      <c r="ACC89" s="101"/>
      <c r="ACD89" s="101"/>
      <c r="ACE89" s="101"/>
      <c r="ACF89" s="101"/>
      <c r="ACG89" s="101"/>
      <c r="ACH89" s="101"/>
      <c r="ACI89" s="101"/>
      <c r="ACJ89" s="101"/>
      <c r="ACK89" s="101"/>
      <c r="ACL89" s="101"/>
      <c r="ACM89" s="101"/>
      <c r="ACN89" s="101"/>
      <c r="ACO89" s="101"/>
      <c r="ACP89" s="101"/>
      <c r="ACQ89" s="101"/>
      <c r="ACR89" s="101"/>
      <c r="ACS89" s="101"/>
      <c r="ACT89" s="101"/>
      <c r="ACU89" s="101"/>
      <c r="ACV89" s="101"/>
      <c r="ACW89" s="101"/>
      <c r="ACX89" s="101"/>
      <c r="ACY89" s="101"/>
      <c r="ACZ89" s="101"/>
      <c r="ADA89" s="101"/>
      <c r="ADB89" s="101"/>
      <c r="ADC89" s="101"/>
      <c r="ADD89" s="101"/>
      <c r="ADE89" s="101"/>
      <c r="ADF89" s="101"/>
      <c r="ADG89" s="101"/>
      <c r="ADH89" s="101"/>
      <c r="ADI89" s="101"/>
      <c r="ADJ89" s="101"/>
      <c r="ADK89" s="101"/>
      <c r="ADL89" s="101"/>
      <c r="ADM89" s="101"/>
      <c r="ADN89" s="101"/>
      <c r="ADO89" s="101"/>
      <c r="ADP89" s="101"/>
      <c r="ADQ89" s="101"/>
      <c r="ADR89" s="101"/>
      <c r="ADS89" s="101"/>
      <c r="ADT89" s="101"/>
      <c r="ADU89" s="101"/>
      <c r="ADV89" s="101"/>
      <c r="ADW89" s="101"/>
      <c r="ADX89" s="101"/>
      <c r="ADY89" s="101"/>
      <c r="ADZ89" s="101"/>
      <c r="AEA89" s="101"/>
      <c r="AEB89" s="101"/>
      <c r="AEC89" s="101"/>
      <c r="AED89" s="101"/>
      <c r="AEE89" s="101"/>
      <c r="AEF89" s="101"/>
      <c r="AEG89" s="101"/>
      <c r="AEH89" s="101"/>
      <c r="AEI89" s="101"/>
      <c r="AEJ89" s="101"/>
      <c r="AEK89" s="101"/>
      <c r="AEL89" s="101"/>
      <c r="AEM89" s="101"/>
      <c r="AEN89" s="101"/>
      <c r="AEO89" s="101"/>
      <c r="AEP89" s="101"/>
      <c r="AEQ89" s="101"/>
      <c r="AER89" s="101"/>
      <c r="AES89" s="101"/>
      <c r="AET89" s="101"/>
      <c r="AEU89" s="101"/>
      <c r="AEV89" s="101"/>
      <c r="AEW89" s="101"/>
      <c r="AEX89" s="101"/>
      <c r="AEY89" s="101"/>
      <c r="AEZ89" s="101"/>
      <c r="AFA89" s="101"/>
      <c r="AFB89" s="101"/>
      <c r="AFC89" s="101"/>
      <c r="AFD89" s="101"/>
      <c r="AFE89" s="101"/>
      <c r="AFF89" s="101"/>
      <c r="AFG89" s="101"/>
      <c r="AFH89" s="101"/>
      <c r="AFI89" s="101"/>
      <c r="AFJ89" s="101"/>
      <c r="AFK89" s="101"/>
      <c r="AFL89" s="101"/>
      <c r="AFM89" s="101"/>
      <c r="AFN89" s="101"/>
      <c r="AFO89" s="101"/>
      <c r="AFP89" s="101"/>
      <c r="AFQ89" s="101"/>
      <c r="AFR89" s="101"/>
      <c r="AFS89" s="101"/>
      <c r="AFT89" s="101"/>
      <c r="AFU89" s="101"/>
      <c r="AFV89" s="101"/>
      <c r="AFW89" s="101"/>
      <c r="AFX89" s="101"/>
      <c r="AFY89" s="101"/>
      <c r="AFZ89" s="101"/>
      <c r="AGA89" s="101"/>
      <c r="AGB89" s="101"/>
      <c r="AGC89" s="101"/>
      <c r="AGD89" s="101"/>
      <c r="AGE89" s="101"/>
      <c r="AGF89" s="101"/>
      <c r="AGG89" s="101"/>
      <c r="AGH89" s="101"/>
      <c r="AGI89" s="101"/>
      <c r="AGJ89" s="101"/>
      <c r="AGK89" s="101"/>
      <c r="AGL89" s="101"/>
      <c r="AGM89" s="101"/>
      <c r="AGN89" s="101"/>
      <c r="AGO89" s="101"/>
      <c r="AGP89" s="101"/>
      <c r="AGQ89" s="101"/>
      <c r="AGR89" s="101"/>
      <c r="AGS89" s="101"/>
      <c r="AGT89" s="101"/>
      <c r="AGU89" s="101"/>
      <c r="AGV89" s="101"/>
      <c r="AGW89" s="101"/>
      <c r="AGX89" s="101"/>
      <c r="AGY89" s="101"/>
      <c r="AGZ89" s="101"/>
      <c r="AHA89" s="101"/>
      <c r="AHB89" s="101"/>
      <c r="AHC89" s="101"/>
      <c r="AHD89" s="101"/>
      <c r="AHE89" s="101"/>
      <c r="AHF89" s="101"/>
      <c r="AHG89" s="101"/>
      <c r="AHH89" s="101"/>
      <c r="AHI89" s="101"/>
      <c r="AHJ89" s="101"/>
      <c r="AHK89" s="101"/>
      <c r="AHL89" s="101"/>
      <c r="AHM89" s="101"/>
      <c r="AHN89" s="101"/>
      <c r="AHO89" s="101"/>
      <c r="AHP89" s="101"/>
      <c r="AHQ89" s="101"/>
      <c r="AHR89" s="101"/>
      <c r="AHS89" s="101"/>
      <c r="AHT89" s="101"/>
      <c r="AHU89" s="101"/>
      <c r="AHV89" s="101"/>
      <c r="AHW89" s="101"/>
      <c r="AHX89" s="101"/>
      <c r="AHY89" s="101"/>
      <c r="AHZ89" s="101"/>
      <c r="AIA89" s="101"/>
      <c r="AIB89" s="101"/>
      <c r="AIC89" s="101"/>
      <c r="AID89" s="101"/>
      <c r="AIE89" s="101"/>
      <c r="AIF89" s="101"/>
      <c r="AIG89" s="101"/>
      <c r="AIH89" s="101"/>
      <c r="AII89" s="101"/>
      <c r="AIJ89" s="101"/>
      <c r="AIK89" s="101"/>
      <c r="AIL89" s="101"/>
      <c r="AIM89" s="101"/>
      <c r="AIN89" s="101"/>
      <c r="AIO89" s="101"/>
      <c r="AIP89" s="101"/>
      <c r="AIQ89" s="101"/>
      <c r="AIR89" s="101"/>
      <c r="AIS89" s="101"/>
      <c r="AIT89" s="101"/>
      <c r="AIU89" s="101"/>
      <c r="AIV89" s="101"/>
      <c r="AIW89" s="101"/>
      <c r="AIX89" s="101"/>
      <c r="AIY89" s="101"/>
      <c r="AIZ89" s="101"/>
      <c r="AJA89" s="101"/>
      <c r="AJB89" s="101"/>
      <c r="AJC89" s="101"/>
      <c r="AJD89" s="101"/>
      <c r="AJE89" s="101"/>
      <c r="AJF89" s="101"/>
      <c r="AJG89" s="101"/>
      <c r="AJH89" s="101"/>
      <c r="AJI89" s="101"/>
      <c r="AJJ89" s="101"/>
      <c r="AJK89" s="101"/>
      <c r="AJL89" s="101"/>
      <c r="AJM89" s="101"/>
      <c r="AJN89" s="101"/>
      <c r="AJO89" s="101"/>
      <c r="AJP89" s="101"/>
      <c r="AJQ89" s="101"/>
      <c r="AJR89" s="101"/>
      <c r="AJS89" s="101"/>
      <c r="AJT89" s="101"/>
      <c r="AJU89" s="101"/>
      <c r="AJV89" s="101"/>
      <c r="AJW89" s="101"/>
      <c r="AJX89" s="101"/>
      <c r="AJY89" s="101"/>
      <c r="AJZ89" s="101"/>
      <c r="AKA89" s="101"/>
      <c r="AKB89" s="101"/>
      <c r="AKC89" s="101"/>
      <c r="AKD89" s="101"/>
      <c r="AKE89" s="101"/>
      <c r="AKF89" s="101"/>
      <c r="AKG89" s="101"/>
      <c r="AKH89" s="101"/>
      <c r="AKI89" s="101"/>
      <c r="AKJ89" s="101"/>
      <c r="AKK89" s="101"/>
      <c r="AKL89" s="101"/>
      <c r="AKM89" s="101"/>
      <c r="AKN89" s="101"/>
      <c r="AKO89" s="101"/>
      <c r="AKP89" s="101"/>
      <c r="AKQ89" s="101"/>
      <c r="AKR89" s="101"/>
      <c r="AKS89" s="101"/>
      <c r="AKT89" s="101"/>
      <c r="AKU89" s="101"/>
      <c r="AKV89" s="101"/>
      <c r="AKW89" s="101"/>
      <c r="AKX89" s="101"/>
      <c r="AKY89" s="101"/>
      <c r="AKZ89" s="101"/>
      <c r="ALA89" s="101"/>
      <c r="ALB89" s="101"/>
      <c r="ALC89" s="101"/>
      <c r="ALD89" s="101"/>
      <c r="ALE89" s="101"/>
      <c r="ALF89" s="101"/>
      <c r="ALG89" s="101"/>
      <c r="ALH89" s="101"/>
      <c r="ALI89" s="101"/>
      <c r="ALJ89" s="101"/>
      <c r="ALK89" s="101"/>
      <c r="ALL89" s="101"/>
      <c r="ALM89" s="101"/>
      <c r="ALN89" s="101"/>
      <c r="ALO89" s="101"/>
      <c r="ALP89" s="101"/>
      <c r="ALQ89" s="101"/>
      <c r="ALR89" s="101"/>
      <c r="ALS89" s="101"/>
      <c r="ALT89" s="101"/>
      <c r="ALU89" s="101"/>
      <c r="ALV89" s="101"/>
      <c r="ALW89" s="101"/>
      <c r="ALX89" s="101"/>
      <c r="ALY89" s="101"/>
    </row>
    <row r="90" spans="1:1013" x14ac:dyDescent="0.2">
      <c r="A90" s="266" t="s">
        <v>514</v>
      </c>
      <c r="B90" s="87" t="s">
        <v>515</v>
      </c>
      <c r="C90" s="102"/>
      <c r="D90" s="102"/>
      <c r="E90" s="27">
        <v>3</v>
      </c>
      <c r="F90" s="102"/>
      <c r="H90" s="102"/>
      <c r="I90" s="102"/>
      <c r="J90" s="102"/>
      <c r="L90" s="103"/>
      <c r="N90" s="27">
        <v>1</v>
      </c>
      <c r="O90" s="27">
        <v>6</v>
      </c>
      <c r="R90" s="27">
        <v>1</v>
      </c>
      <c r="V90" s="267"/>
      <c r="X90" s="26" t="s">
        <v>1659</v>
      </c>
    </row>
    <row r="91" spans="1:1013" x14ac:dyDescent="0.2">
      <c r="A91" s="266" t="s">
        <v>551</v>
      </c>
      <c r="B91" s="87" t="s">
        <v>894</v>
      </c>
      <c r="O91" s="27">
        <v>1</v>
      </c>
      <c r="R91" s="27">
        <v>1</v>
      </c>
      <c r="V91" s="267"/>
      <c r="X91" s="26" t="s">
        <v>1659</v>
      </c>
    </row>
    <row r="92" spans="1:1013" x14ac:dyDescent="0.2">
      <c r="A92" s="266" t="s">
        <v>414</v>
      </c>
      <c r="B92" s="87" t="s">
        <v>437</v>
      </c>
      <c r="O92" s="27">
        <v>1</v>
      </c>
      <c r="R92" s="27">
        <v>1</v>
      </c>
      <c r="V92" s="267"/>
      <c r="X92" s="26" t="s">
        <v>1659</v>
      </c>
    </row>
    <row r="93" spans="1:1013" x14ac:dyDescent="0.2">
      <c r="A93" s="266" t="s">
        <v>247</v>
      </c>
      <c r="B93" s="87" t="s">
        <v>534</v>
      </c>
      <c r="O93" s="27">
        <v>1</v>
      </c>
      <c r="R93" s="27">
        <v>5</v>
      </c>
      <c r="V93" s="267"/>
      <c r="X93" s="26" t="s">
        <v>1661</v>
      </c>
    </row>
    <row r="94" spans="1:1013" x14ac:dyDescent="0.2">
      <c r="A94" s="266" t="s">
        <v>411</v>
      </c>
      <c r="B94" s="87" t="s">
        <v>429</v>
      </c>
      <c r="O94" s="27">
        <v>1</v>
      </c>
      <c r="R94" s="27">
        <v>5</v>
      </c>
      <c r="V94" s="267"/>
      <c r="X94" s="26" t="s">
        <v>1659</v>
      </c>
    </row>
    <row r="95" spans="1:1013" x14ac:dyDescent="0.2">
      <c r="A95" s="266" t="s">
        <v>556</v>
      </c>
      <c r="B95" s="87" t="s">
        <v>626</v>
      </c>
      <c r="O95" s="27">
        <v>2</v>
      </c>
      <c r="R95" s="27">
        <v>1</v>
      </c>
      <c r="V95" s="267"/>
      <c r="X95" s="26" t="s">
        <v>1659</v>
      </c>
    </row>
    <row r="96" spans="1:1013" x14ac:dyDescent="0.2">
      <c r="A96" s="266" t="s">
        <v>490</v>
      </c>
      <c r="B96" s="87" t="s">
        <v>532</v>
      </c>
      <c r="O96" s="27">
        <v>2</v>
      </c>
      <c r="R96" s="27">
        <v>2</v>
      </c>
      <c r="V96" s="267"/>
      <c r="X96" s="26" t="s">
        <v>1659</v>
      </c>
    </row>
    <row r="97" spans="1:24" x14ac:dyDescent="0.2">
      <c r="A97" s="266" t="s">
        <v>590</v>
      </c>
      <c r="B97" s="87" t="s">
        <v>614</v>
      </c>
      <c r="O97" s="27">
        <v>3</v>
      </c>
      <c r="R97" s="27">
        <v>1</v>
      </c>
      <c r="V97" s="267"/>
      <c r="X97" s="26" t="s">
        <v>1659</v>
      </c>
    </row>
    <row r="98" spans="1:24" x14ac:dyDescent="0.2">
      <c r="A98" s="266" t="s">
        <v>565</v>
      </c>
      <c r="B98" s="87" t="s">
        <v>624</v>
      </c>
      <c r="C98" s="102"/>
      <c r="D98" s="102"/>
      <c r="F98" s="102"/>
      <c r="H98" s="102"/>
      <c r="I98" s="102"/>
      <c r="J98" s="102"/>
      <c r="L98" s="103"/>
      <c r="O98" s="27">
        <v>6</v>
      </c>
      <c r="R98" s="27">
        <v>1</v>
      </c>
      <c r="V98" s="267"/>
      <c r="X98" s="26" t="s">
        <v>1659</v>
      </c>
    </row>
    <row r="99" spans="1:24" x14ac:dyDescent="0.2">
      <c r="A99" s="266" t="s">
        <v>591</v>
      </c>
      <c r="B99" s="87" t="s">
        <v>611</v>
      </c>
      <c r="O99" s="27">
        <v>6</v>
      </c>
      <c r="R99" s="27">
        <v>1</v>
      </c>
      <c r="V99" s="267"/>
      <c r="X99" s="26" t="s">
        <v>1659</v>
      </c>
    </row>
    <row r="100" spans="1:24" x14ac:dyDescent="0.2">
      <c r="A100" s="266" t="s">
        <v>579</v>
      </c>
      <c r="B100" s="87" t="s">
        <v>675</v>
      </c>
      <c r="O100" s="27">
        <v>10</v>
      </c>
      <c r="R100" s="27">
        <v>2</v>
      </c>
      <c r="V100" s="267"/>
      <c r="X100" s="26" t="s">
        <v>1659</v>
      </c>
    </row>
    <row r="101" spans="1:24" x14ac:dyDescent="0.2">
      <c r="A101" s="266" t="s">
        <v>554</v>
      </c>
      <c r="B101" s="87" t="s">
        <v>918</v>
      </c>
      <c r="O101" s="27">
        <v>11</v>
      </c>
      <c r="R101" s="27">
        <v>1</v>
      </c>
      <c r="V101" s="267"/>
      <c r="X101" s="26" t="s">
        <v>1659</v>
      </c>
    </row>
    <row r="102" spans="1:24" x14ac:dyDescent="0.2">
      <c r="A102" s="266" t="s">
        <v>264</v>
      </c>
      <c r="B102" s="87" t="s">
        <v>631</v>
      </c>
      <c r="O102" s="27">
        <v>17</v>
      </c>
      <c r="R102" s="27">
        <v>14</v>
      </c>
      <c r="V102" s="267"/>
      <c r="X102" s="26" t="s">
        <v>1659</v>
      </c>
    </row>
    <row r="103" spans="1:24" x14ac:dyDescent="0.2">
      <c r="A103" s="266" t="s">
        <v>135</v>
      </c>
      <c r="B103" s="87" t="s">
        <v>318</v>
      </c>
      <c r="Q103" s="100"/>
      <c r="R103" s="100">
        <v>1</v>
      </c>
      <c r="V103" s="267"/>
      <c r="X103" s="26" t="s">
        <v>1662</v>
      </c>
    </row>
    <row r="104" spans="1:24" x14ac:dyDescent="0.2">
      <c r="A104" s="266" t="s">
        <v>741</v>
      </c>
      <c r="B104" s="87" t="s">
        <v>781</v>
      </c>
      <c r="R104" s="27">
        <v>1</v>
      </c>
      <c r="V104" s="267"/>
      <c r="X104" s="26" t="s">
        <v>1659</v>
      </c>
    </row>
    <row r="105" spans="1:24" x14ac:dyDescent="0.2">
      <c r="A105" s="266" t="s">
        <v>397</v>
      </c>
      <c r="B105" s="87" t="s">
        <v>379</v>
      </c>
      <c r="R105" s="27">
        <v>1</v>
      </c>
      <c r="V105" s="267"/>
      <c r="X105" s="26" t="s">
        <v>1659</v>
      </c>
    </row>
    <row r="106" spans="1:24" x14ac:dyDescent="0.2">
      <c r="A106" s="266" t="s">
        <v>1210</v>
      </c>
      <c r="B106" s="87" t="s">
        <v>1222</v>
      </c>
      <c r="R106" s="27">
        <v>1</v>
      </c>
      <c r="V106" s="267"/>
      <c r="X106" s="26" t="s">
        <v>1659</v>
      </c>
    </row>
    <row r="107" spans="1:24" x14ac:dyDescent="0.2">
      <c r="A107" s="266" t="s">
        <v>410</v>
      </c>
      <c r="B107" s="87" t="s">
        <v>425</v>
      </c>
      <c r="R107" s="27">
        <v>1</v>
      </c>
      <c r="V107" s="267"/>
      <c r="X107" s="26" t="s">
        <v>1659</v>
      </c>
    </row>
    <row r="108" spans="1:24" x14ac:dyDescent="0.2">
      <c r="A108" s="266" t="s">
        <v>573</v>
      </c>
      <c r="B108" s="87" t="s">
        <v>620</v>
      </c>
      <c r="R108" s="27">
        <v>1</v>
      </c>
      <c r="V108" s="267"/>
      <c r="X108" s="26" t="s">
        <v>1659</v>
      </c>
    </row>
    <row r="109" spans="1:24" x14ac:dyDescent="0.2">
      <c r="A109" s="266" t="s">
        <v>307</v>
      </c>
      <c r="B109" s="87" t="s">
        <v>363</v>
      </c>
      <c r="R109" s="27">
        <v>1</v>
      </c>
      <c r="V109" s="267"/>
      <c r="X109" s="26" t="s">
        <v>1661</v>
      </c>
    </row>
    <row r="110" spans="1:24" x14ac:dyDescent="0.2">
      <c r="A110" s="266" t="s">
        <v>272</v>
      </c>
      <c r="B110" s="87" t="s">
        <v>1028</v>
      </c>
      <c r="R110" s="27">
        <v>1</v>
      </c>
      <c r="V110" s="267"/>
      <c r="X110" s="26" t="s">
        <v>1659</v>
      </c>
    </row>
    <row r="111" spans="1:24" x14ac:dyDescent="0.2">
      <c r="A111" s="266" t="s">
        <v>260</v>
      </c>
      <c r="B111" s="87" t="s">
        <v>507</v>
      </c>
      <c r="R111" s="27">
        <v>1</v>
      </c>
      <c r="V111" s="267"/>
    </row>
    <row r="112" spans="1:24" x14ac:dyDescent="0.2">
      <c r="A112" s="266" t="s">
        <v>823</v>
      </c>
      <c r="B112" s="87" t="s">
        <v>922</v>
      </c>
      <c r="R112" s="27">
        <v>1</v>
      </c>
      <c r="V112" s="267"/>
      <c r="X112" s="26" t="s">
        <v>1659</v>
      </c>
    </row>
    <row r="113" spans="1:24" x14ac:dyDescent="0.2">
      <c r="A113" s="266" t="s">
        <v>601</v>
      </c>
      <c r="B113" s="87" t="s">
        <v>602</v>
      </c>
      <c r="R113" s="27">
        <v>1</v>
      </c>
      <c r="V113" s="267"/>
      <c r="X113" s="26" t="s">
        <v>1659</v>
      </c>
    </row>
    <row r="114" spans="1:24" x14ac:dyDescent="0.2">
      <c r="A114" s="266" t="s">
        <v>1076</v>
      </c>
      <c r="B114" s="87" t="s">
        <v>1147</v>
      </c>
      <c r="R114" s="27">
        <v>2</v>
      </c>
      <c r="V114" s="267"/>
      <c r="X114" s="26" t="s">
        <v>1659</v>
      </c>
    </row>
    <row r="115" spans="1:24" x14ac:dyDescent="0.2">
      <c r="A115" s="266" t="s">
        <v>403</v>
      </c>
      <c r="B115" s="87" t="s">
        <v>415</v>
      </c>
      <c r="R115" s="27">
        <v>3</v>
      </c>
      <c r="V115" s="267"/>
      <c r="X115" s="26" t="s">
        <v>1659</v>
      </c>
    </row>
    <row r="116" spans="1:24" x14ac:dyDescent="0.2">
      <c r="A116" s="266" t="s">
        <v>253</v>
      </c>
      <c r="B116" s="87" t="s">
        <v>377</v>
      </c>
      <c r="R116" s="27">
        <v>3</v>
      </c>
      <c r="V116" s="267"/>
      <c r="X116" s="26" t="s">
        <v>1659</v>
      </c>
    </row>
    <row r="117" spans="1:24" x14ac:dyDescent="0.2">
      <c r="A117" s="266" t="s">
        <v>282</v>
      </c>
      <c r="B117" s="87" t="s">
        <v>446</v>
      </c>
      <c r="R117" s="27">
        <v>4</v>
      </c>
      <c r="V117" s="267"/>
      <c r="X117" s="26" t="s">
        <v>1662</v>
      </c>
    </row>
    <row r="118" spans="1:24" x14ac:dyDescent="0.2">
      <c r="A118" s="266" t="s">
        <v>1178</v>
      </c>
      <c r="B118" s="87" t="s">
        <v>1187</v>
      </c>
      <c r="R118" s="27">
        <v>5</v>
      </c>
      <c r="V118" s="267"/>
    </row>
    <row r="119" spans="1:24" x14ac:dyDescent="0.2">
      <c r="A119" s="266" t="s">
        <v>586</v>
      </c>
      <c r="B119" s="87" t="s">
        <v>618</v>
      </c>
      <c r="R119" s="27">
        <v>11</v>
      </c>
      <c r="V119" s="267"/>
      <c r="X119" s="26" t="s">
        <v>1662</v>
      </c>
    </row>
    <row r="120" spans="1:24" x14ac:dyDescent="0.2">
      <c r="A120" s="424" t="s">
        <v>1146</v>
      </c>
      <c r="B120" s="106" t="s">
        <v>344</v>
      </c>
      <c r="C120" s="102"/>
      <c r="D120" s="102"/>
      <c r="E120" s="100">
        <v>3</v>
      </c>
      <c r="F120" s="102"/>
      <c r="G120" s="100">
        <v>1</v>
      </c>
      <c r="H120" s="102"/>
      <c r="I120" s="102"/>
      <c r="J120" s="102"/>
      <c r="K120" s="27">
        <v>2</v>
      </c>
      <c r="L120" s="103"/>
      <c r="O120" s="27">
        <v>5</v>
      </c>
      <c r="R120" s="27">
        <v>13</v>
      </c>
      <c r="U120" s="27">
        <v>2</v>
      </c>
      <c r="V120" s="267">
        <v>10</v>
      </c>
      <c r="W120" s="26"/>
    </row>
    <row r="121" spans="1:24" x14ac:dyDescent="0.2">
      <c r="A121" s="266" t="s">
        <v>13</v>
      </c>
      <c r="B121" s="87" t="s">
        <v>372</v>
      </c>
      <c r="C121" s="102"/>
      <c r="D121" s="102"/>
      <c r="E121" s="27">
        <v>5</v>
      </c>
      <c r="F121" s="102"/>
      <c r="G121" s="27">
        <v>1</v>
      </c>
      <c r="H121" s="102"/>
      <c r="I121" s="102"/>
      <c r="J121" s="102"/>
      <c r="K121" s="27">
        <v>2</v>
      </c>
      <c r="L121" s="103"/>
      <c r="N121" s="27">
        <v>3</v>
      </c>
      <c r="Q121" s="27">
        <v>3</v>
      </c>
      <c r="R121" s="27">
        <v>3</v>
      </c>
      <c r="U121" s="27">
        <v>2</v>
      </c>
      <c r="V121" s="267">
        <v>5</v>
      </c>
      <c r="W121" s="26"/>
      <c r="X121" s="26" t="s">
        <v>1659</v>
      </c>
    </row>
    <row r="122" spans="1:24" x14ac:dyDescent="0.2">
      <c r="A122" s="266" t="s">
        <v>234</v>
      </c>
      <c r="B122" s="87" t="s">
        <v>448</v>
      </c>
      <c r="C122" s="102"/>
      <c r="D122" s="102"/>
      <c r="E122" s="27">
        <v>8</v>
      </c>
      <c r="F122" s="102"/>
      <c r="G122" s="27">
        <v>2</v>
      </c>
      <c r="H122" s="102"/>
      <c r="I122" s="102"/>
      <c r="J122" s="102"/>
      <c r="K122" s="27">
        <v>16</v>
      </c>
      <c r="L122" s="103"/>
      <c r="O122" s="27">
        <v>24</v>
      </c>
      <c r="R122" s="27">
        <v>35</v>
      </c>
      <c r="U122" s="27">
        <v>2</v>
      </c>
      <c r="V122" s="267">
        <v>39</v>
      </c>
      <c r="W122" s="26"/>
      <c r="X122" s="26" t="s">
        <v>1659</v>
      </c>
    </row>
    <row r="123" spans="1:24" x14ac:dyDescent="0.2">
      <c r="A123" s="266" t="s">
        <v>109</v>
      </c>
      <c r="B123" s="87" t="s">
        <v>362</v>
      </c>
      <c r="C123" s="102"/>
      <c r="D123" s="102"/>
      <c r="E123" s="27">
        <v>17</v>
      </c>
      <c r="F123" s="102"/>
      <c r="G123" s="27">
        <v>11</v>
      </c>
      <c r="H123" s="102"/>
      <c r="I123" s="102"/>
      <c r="J123" s="102"/>
      <c r="K123" s="27">
        <v>20</v>
      </c>
      <c r="L123" s="103"/>
      <c r="N123" s="27">
        <v>24</v>
      </c>
      <c r="O123" s="27">
        <v>35</v>
      </c>
      <c r="Q123" s="27">
        <v>20</v>
      </c>
      <c r="R123" s="27">
        <v>37</v>
      </c>
      <c r="U123" s="27">
        <v>31</v>
      </c>
      <c r="V123" s="267">
        <v>37</v>
      </c>
      <c r="W123" s="26"/>
      <c r="X123" s="26" t="s">
        <v>1659</v>
      </c>
    </row>
    <row r="124" spans="1:24" x14ac:dyDescent="0.2">
      <c r="A124" s="393" t="s">
        <v>24</v>
      </c>
      <c r="B124" s="106" t="s">
        <v>320</v>
      </c>
      <c r="C124" s="102"/>
      <c r="D124" s="102"/>
      <c r="E124" s="100">
        <v>1</v>
      </c>
      <c r="F124" s="102"/>
      <c r="G124" s="100"/>
      <c r="H124" s="102"/>
      <c r="I124" s="102"/>
      <c r="J124" s="102"/>
      <c r="K124" s="27">
        <v>1</v>
      </c>
      <c r="L124" s="103"/>
      <c r="N124" s="27">
        <v>1</v>
      </c>
      <c r="Q124" s="100">
        <v>2</v>
      </c>
      <c r="R124" s="100">
        <v>1</v>
      </c>
      <c r="U124" s="27">
        <v>1</v>
      </c>
      <c r="V124" s="267"/>
      <c r="W124" s="26"/>
      <c r="X124" s="26" t="s">
        <v>1659</v>
      </c>
    </row>
    <row r="125" spans="1:24" x14ac:dyDescent="0.2">
      <c r="A125" s="266" t="s">
        <v>202</v>
      </c>
      <c r="B125" s="87" t="s">
        <v>392</v>
      </c>
      <c r="C125" s="102"/>
      <c r="D125" s="102"/>
      <c r="E125" s="27">
        <v>1</v>
      </c>
      <c r="F125" s="102"/>
      <c r="H125" s="102"/>
      <c r="I125" s="102"/>
      <c r="J125" s="102"/>
      <c r="K125" s="27">
        <v>10</v>
      </c>
      <c r="L125" s="103"/>
      <c r="O125" s="27">
        <v>9</v>
      </c>
      <c r="R125" s="27">
        <v>14</v>
      </c>
      <c r="V125" s="267">
        <v>22</v>
      </c>
      <c r="W125" s="26"/>
      <c r="X125" s="26" t="s">
        <v>1659</v>
      </c>
    </row>
    <row r="126" spans="1:24" x14ac:dyDescent="0.2">
      <c r="A126" s="266" t="s">
        <v>160</v>
      </c>
      <c r="B126" s="87" t="s">
        <v>367</v>
      </c>
      <c r="C126" s="102"/>
      <c r="D126" s="102"/>
      <c r="E126" s="27">
        <v>2</v>
      </c>
      <c r="F126" s="102"/>
      <c r="H126" s="102"/>
      <c r="I126" s="102"/>
      <c r="J126" s="102"/>
      <c r="K126" s="27">
        <v>6</v>
      </c>
      <c r="L126" s="103"/>
      <c r="O126" s="27">
        <v>7</v>
      </c>
      <c r="R126" s="27">
        <v>20</v>
      </c>
      <c r="V126" s="267">
        <v>23</v>
      </c>
      <c r="W126" s="26"/>
      <c r="X126" s="26" t="s">
        <v>1659</v>
      </c>
    </row>
    <row r="127" spans="1:24" x14ac:dyDescent="0.2">
      <c r="A127" s="266" t="s">
        <v>467</v>
      </c>
      <c r="B127" s="87" t="s">
        <v>909</v>
      </c>
      <c r="C127" s="102"/>
      <c r="D127" s="102"/>
      <c r="E127" s="27">
        <v>2</v>
      </c>
      <c r="F127" s="102"/>
      <c r="H127" s="102"/>
      <c r="I127" s="102"/>
      <c r="J127" s="102"/>
      <c r="K127" s="27">
        <v>7</v>
      </c>
      <c r="L127" s="103"/>
      <c r="O127" s="27">
        <v>6</v>
      </c>
      <c r="R127" s="27">
        <v>10</v>
      </c>
      <c r="V127" s="267">
        <v>7</v>
      </c>
      <c r="W127" s="26"/>
      <c r="X127" s="26" t="s">
        <v>1662</v>
      </c>
    </row>
    <row r="128" spans="1:24" x14ac:dyDescent="0.2">
      <c r="A128" s="266" t="s">
        <v>159</v>
      </c>
      <c r="B128" s="87" t="s">
        <v>913</v>
      </c>
      <c r="C128" s="102"/>
      <c r="D128" s="102"/>
      <c r="E128" s="27">
        <v>2</v>
      </c>
      <c r="F128" s="102"/>
      <c r="H128" s="102"/>
      <c r="I128" s="102"/>
      <c r="J128" s="102"/>
      <c r="K128" s="27">
        <v>10</v>
      </c>
      <c r="L128" s="103"/>
      <c r="O128" s="27">
        <v>11</v>
      </c>
      <c r="R128" s="27">
        <v>16</v>
      </c>
      <c r="U128" s="27">
        <v>1</v>
      </c>
      <c r="V128" s="267">
        <v>17</v>
      </c>
      <c r="W128" s="26"/>
      <c r="X128" s="26" t="s">
        <v>1664</v>
      </c>
    </row>
    <row r="129" spans="1:24" x14ac:dyDescent="0.2">
      <c r="A129" s="266" t="s">
        <v>195</v>
      </c>
      <c r="B129" s="87" t="s">
        <v>361</v>
      </c>
      <c r="C129" s="102"/>
      <c r="D129" s="102"/>
      <c r="E129" s="27">
        <v>2</v>
      </c>
      <c r="F129" s="102"/>
      <c r="H129" s="102"/>
      <c r="I129" s="102"/>
      <c r="J129" s="102"/>
      <c r="K129" s="27">
        <v>16</v>
      </c>
      <c r="L129" s="103"/>
      <c r="N129" s="27">
        <v>3</v>
      </c>
      <c r="O129" s="27">
        <v>26</v>
      </c>
      <c r="Q129" s="27">
        <v>1</v>
      </c>
      <c r="R129" s="27">
        <v>26</v>
      </c>
      <c r="U129" s="27">
        <v>5</v>
      </c>
      <c r="V129" s="267">
        <v>32</v>
      </c>
      <c r="W129" s="26"/>
      <c r="X129" s="26" t="s">
        <v>1659</v>
      </c>
    </row>
    <row r="130" spans="1:24" x14ac:dyDescent="0.2">
      <c r="A130" s="266" t="s">
        <v>219</v>
      </c>
      <c r="B130" s="87" t="s">
        <v>427</v>
      </c>
      <c r="C130" s="102"/>
      <c r="D130" s="102"/>
      <c r="F130" s="102"/>
      <c r="H130" s="102"/>
      <c r="I130" s="102"/>
      <c r="J130" s="102"/>
      <c r="K130" s="27">
        <v>1</v>
      </c>
      <c r="L130" s="103"/>
      <c r="O130" s="27">
        <v>1</v>
      </c>
      <c r="R130" s="27">
        <v>6</v>
      </c>
      <c r="V130" s="267">
        <v>6</v>
      </c>
      <c r="W130" s="26"/>
      <c r="X130" s="26" t="s">
        <v>1659</v>
      </c>
    </row>
    <row r="131" spans="1:24" x14ac:dyDescent="0.2">
      <c r="A131" s="266" t="s">
        <v>301</v>
      </c>
      <c r="B131" s="87" t="s">
        <v>451</v>
      </c>
      <c r="C131" s="102"/>
      <c r="D131" s="102"/>
      <c r="F131" s="102"/>
      <c r="H131" s="102"/>
      <c r="I131" s="102"/>
      <c r="J131" s="102"/>
      <c r="K131" s="27">
        <v>1</v>
      </c>
      <c r="L131" s="103"/>
      <c r="O131" s="27">
        <v>1</v>
      </c>
      <c r="Q131" s="27">
        <v>1</v>
      </c>
      <c r="R131" s="27">
        <v>9</v>
      </c>
      <c r="U131" s="27">
        <v>7</v>
      </c>
      <c r="V131" s="267">
        <v>13</v>
      </c>
      <c r="W131" s="26"/>
      <c r="X131" s="26" t="s">
        <v>1668</v>
      </c>
    </row>
    <row r="132" spans="1:24" x14ac:dyDescent="0.2">
      <c r="A132" s="266" t="s">
        <v>177</v>
      </c>
      <c r="B132" s="87" t="s">
        <v>522</v>
      </c>
      <c r="C132" s="102"/>
      <c r="D132" s="102"/>
      <c r="F132" s="102"/>
      <c r="H132" s="102"/>
      <c r="I132" s="102"/>
      <c r="J132" s="102"/>
      <c r="K132" s="27">
        <v>1</v>
      </c>
      <c r="L132" s="103"/>
      <c r="O132" s="27">
        <v>1</v>
      </c>
      <c r="Q132" s="27">
        <v>1</v>
      </c>
      <c r="R132" s="27">
        <v>13</v>
      </c>
      <c r="U132" s="27">
        <v>2</v>
      </c>
      <c r="V132" s="267">
        <v>10</v>
      </c>
      <c r="W132" s="26"/>
      <c r="X132" s="26" t="s">
        <v>1659</v>
      </c>
    </row>
    <row r="133" spans="1:24" x14ac:dyDescent="0.2">
      <c r="A133" s="266" t="s">
        <v>273</v>
      </c>
      <c r="B133" s="87" t="s">
        <v>700</v>
      </c>
      <c r="C133" s="102"/>
      <c r="D133" s="102"/>
      <c r="F133" s="102"/>
      <c r="H133" s="102"/>
      <c r="I133" s="102"/>
      <c r="J133" s="102"/>
      <c r="K133" s="27">
        <v>2</v>
      </c>
      <c r="L133" s="103"/>
      <c r="O133" s="27">
        <v>4</v>
      </c>
      <c r="R133" s="27">
        <v>3</v>
      </c>
      <c r="U133" s="27">
        <v>1</v>
      </c>
      <c r="V133" s="267">
        <v>8</v>
      </c>
      <c r="W133" s="26"/>
      <c r="X133" s="26" t="s">
        <v>1659</v>
      </c>
    </row>
    <row r="134" spans="1:24" x14ac:dyDescent="0.2">
      <c r="A134" s="266" t="s">
        <v>161</v>
      </c>
      <c r="B134" s="87" t="s">
        <v>365</v>
      </c>
      <c r="C134" s="102"/>
      <c r="D134" s="102"/>
      <c r="F134" s="102"/>
      <c r="H134" s="102"/>
      <c r="I134" s="102"/>
      <c r="J134" s="102"/>
      <c r="K134" s="27">
        <v>2</v>
      </c>
      <c r="L134" s="103"/>
      <c r="O134" s="27">
        <v>7</v>
      </c>
      <c r="R134" s="27">
        <v>1</v>
      </c>
      <c r="V134" s="267">
        <v>3</v>
      </c>
      <c r="W134" s="26"/>
      <c r="X134" s="26" t="s">
        <v>1659</v>
      </c>
    </row>
    <row r="135" spans="1:24" x14ac:dyDescent="0.2">
      <c r="A135" s="266" t="s">
        <v>303</v>
      </c>
      <c r="B135" s="87" t="s">
        <v>421</v>
      </c>
      <c r="C135" s="102"/>
      <c r="D135" s="102"/>
      <c r="F135" s="102"/>
      <c r="H135" s="102"/>
      <c r="I135" s="102"/>
      <c r="J135" s="102"/>
      <c r="K135" s="27">
        <v>2</v>
      </c>
      <c r="L135" s="103"/>
      <c r="N135" s="27">
        <v>1</v>
      </c>
      <c r="O135" s="27">
        <v>7</v>
      </c>
      <c r="Q135" s="27">
        <v>12</v>
      </c>
      <c r="R135" s="27">
        <v>22</v>
      </c>
      <c r="U135" s="27">
        <v>3</v>
      </c>
      <c r="V135" s="267">
        <v>18</v>
      </c>
      <c r="W135" s="26"/>
      <c r="X135" s="26" t="s">
        <v>1659</v>
      </c>
    </row>
    <row r="136" spans="1:24" x14ac:dyDescent="0.2">
      <c r="A136" s="266" t="s">
        <v>189</v>
      </c>
      <c r="B136" s="87" t="s">
        <v>373</v>
      </c>
      <c r="C136" s="102"/>
      <c r="D136" s="102"/>
      <c r="F136" s="102"/>
      <c r="H136" s="102"/>
      <c r="I136" s="102"/>
      <c r="J136" s="102"/>
      <c r="K136" s="27">
        <v>2</v>
      </c>
      <c r="L136" s="103"/>
      <c r="N136" s="27">
        <v>1</v>
      </c>
      <c r="O136" s="27">
        <v>9</v>
      </c>
      <c r="R136" s="27">
        <v>7</v>
      </c>
      <c r="U136" s="27">
        <v>4</v>
      </c>
      <c r="V136" s="267">
        <v>14</v>
      </c>
      <c r="W136" s="26"/>
      <c r="X136" s="26" t="s">
        <v>1659</v>
      </c>
    </row>
    <row r="137" spans="1:24" x14ac:dyDescent="0.2">
      <c r="A137" s="266" t="s">
        <v>123</v>
      </c>
      <c r="B137" s="87" t="s">
        <v>347</v>
      </c>
      <c r="C137" s="102"/>
      <c r="D137" s="102"/>
      <c r="F137" s="102"/>
      <c r="H137" s="102"/>
      <c r="I137" s="102"/>
      <c r="J137" s="102"/>
      <c r="K137" s="27">
        <v>3</v>
      </c>
      <c r="L137" s="103"/>
      <c r="N137" s="27">
        <v>1</v>
      </c>
      <c r="O137" s="27">
        <v>11</v>
      </c>
      <c r="Q137" s="27">
        <v>2</v>
      </c>
      <c r="R137" s="27">
        <v>9</v>
      </c>
      <c r="U137" s="27">
        <v>1</v>
      </c>
      <c r="V137" s="267">
        <v>6</v>
      </c>
      <c r="W137" s="26"/>
      <c r="X137" s="26" t="s">
        <v>1659</v>
      </c>
    </row>
    <row r="138" spans="1:24" x14ac:dyDescent="0.2">
      <c r="A138" s="283" t="s">
        <v>288</v>
      </c>
      <c r="B138" s="87" t="s">
        <v>340</v>
      </c>
      <c r="C138" s="102"/>
      <c r="D138" s="102"/>
      <c r="F138" s="102"/>
      <c r="H138" s="102"/>
      <c r="I138" s="102"/>
      <c r="J138" s="102"/>
      <c r="K138" s="27">
        <v>4</v>
      </c>
      <c r="L138" s="103"/>
      <c r="O138" s="27">
        <v>4</v>
      </c>
      <c r="R138" s="27">
        <v>3</v>
      </c>
      <c r="V138" s="267">
        <v>2</v>
      </c>
      <c r="W138" s="26"/>
    </row>
    <row r="139" spans="1:24" x14ac:dyDescent="0.2">
      <c r="A139" s="283" t="s">
        <v>1320</v>
      </c>
      <c r="B139" s="87" t="s">
        <v>1403</v>
      </c>
      <c r="C139" s="102"/>
      <c r="D139" s="102"/>
      <c r="F139" s="102"/>
      <c r="H139" s="102"/>
      <c r="I139" s="102"/>
      <c r="J139" s="102"/>
      <c r="L139" s="103"/>
      <c r="V139" s="267">
        <v>1</v>
      </c>
      <c r="W139" s="26"/>
      <c r="X139" s="26" t="s">
        <v>1663</v>
      </c>
    </row>
    <row r="140" spans="1:24" x14ac:dyDescent="0.2">
      <c r="A140" s="266" t="s">
        <v>201</v>
      </c>
      <c r="B140" s="87" t="s">
        <v>358</v>
      </c>
      <c r="C140" s="102"/>
      <c r="D140" s="102"/>
      <c r="F140" s="102"/>
      <c r="H140" s="102"/>
      <c r="I140" s="102"/>
      <c r="J140" s="102"/>
      <c r="K140" s="27">
        <v>4</v>
      </c>
      <c r="L140" s="103"/>
      <c r="N140" s="27">
        <v>5</v>
      </c>
      <c r="O140" s="27">
        <v>16</v>
      </c>
      <c r="R140" s="27">
        <v>4</v>
      </c>
      <c r="U140" s="27">
        <v>3</v>
      </c>
      <c r="V140" s="267">
        <v>15</v>
      </c>
      <c r="W140" s="26"/>
      <c r="X140" s="26" t="s">
        <v>1659</v>
      </c>
    </row>
    <row r="141" spans="1:24" x14ac:dyDescent="0.2">
      <c r="A141" s="266" t="s">
        <v>244</v>
      </c>
      <c r="B141" s="87" t="s">
        <v>354</v>
      </c>
      <c r="C141" s="102"/>
      <c r="D141" s="102"/>
      <c r="F141" s="102"/>
      <c r="H141" s="102"/>
      <c r="I141" s="102"/>
      <c r="J141" s="102"/>
      <c r="K141" s="27">
        <v>6</v>
      </c>
      <c r="L141" s="103"/>
      <c r="O141" s="27">
        <v>9</v>
      </c>
      <c r="Q141" s="27">
        <v>1</v>
      </c>
      <c r="R141" s="27">
        <v>9</v>
      </c>
      <c r="U141" s="27">
        <v>3</v>
      </c>
      <c r="V141" s="267">
        <v>13</v>
      </c>
      <c r="W141" s="26"/>
      <c r="X141" s="26" t="s">
        <v>1659</v>
      </c>
    </row>
    <row r="142" spans="1:24" x14ac:dyDescent="0.2">
      <c r="A142" s="266" t="s">
        <v>108</v>
      </c>
      <c r="B142" s="87" t="s">
        <v>381</v>
      </c>
      <c r="C142" s="102"/>
      <c r="D142" s="102"/>
      <c r="E142" s="27">
        <v>1</v>
      </c>
      <c r="F142" s="102"/>
      <c r="H142" s="102"/>
      <c r="I142" s="102"/>
      <c r="J142" s="102"/>
      <c r="L142" s="103"/>
      <c r="O142" s="27">
        <v>1</v>
      </c>
      <c r="Q142" s="27">
        <v>2</v>
      </c>
      <c r="R142" s="27">
        <v>9</v>
      </c>
      <c r="V142" s="267">
        <v>8</v>
      </c>
      <c r="W142" s="26"/>
      <c r="X142" s="26" t="s">
        <v>1659</v>
      </c>
    </row>
    <row r="143" spans="1:24" x14ac:dyDescent="0.2">
      <c r="A143" s="266" t="s">
        <v>199</v>
      </c>
      <c r="B143" s="87" t="s">
        <v>359</v>
      </c>
      <c r="C143" s="102"/>
      <c r="D143" s="102"/>
      <c r="E143" s="27">
        <v>1</v>
      </c>
      <c r="F143" s="102"/>
      <c r="H143" s="102"/>
      <c r="I143" s="102"/>
      <c r="J143" s="102"/>
      <c r="L143" s="103"/>
      <c r="O143" s="27">
        <v>4</v>
      </c>
      <c r="R143" s="27">
        <v>12</v>
      </c>
      <c r="V143" s="267">
        <v>13</v>
      </c>
      <c r="W143" s="26"/>
      <c r="X143" s="26" t="s">
        <v>1659</v>
      </c>
    </row>
    <row r="144" spans="1:24" x14ac:dyDescent="0.2">
      <c r="A144" s="266" t="s">
        <v>275</v>
      </c>
      <c r="B144" s="87" t="s">
        <v>436</v>
      </c>
      <c r="C144" s="102"/>
      <c r="D144" s="102"/>
      <c r="E144" s="27">
        <v>1</v>
      </c>
      <c r="F144" s="102"/>
      <c r="H144" s="102"/>
      <c r="I144" s="102"/>
      <c r="J144" s="102"/>
      <c r="L144" s="103"/>
      <c r="O144" s="27">
        <v>6</v>
      </c>
      <c r="R144" s="27">
        <v>13</v>
      </c>
      <c r="V144" s="267">
        <v>11</v>
      </c>
      <c r="W144" s="26"/>
      <c r="X144" s="26" t="s">
        <v>1659</v>
      </c>
    </row>
    <row r="145" spans="1:24" x14ac:dyDescent="0.2">
      <c r="A145" s="266" t="s">
        <v>795</v>
      </c>
      <c r="B145" s="87" t="s">
        <v>900</v>
      </c>
      <c r="C145" s="102"/>
      <c r="D145" s="102"/>
      <c r="F145" s="102"/>
      <c r="H145" s="102"/>
      <c r="I145" s="102"/>
      <c r="J145" s="102"/>
      <c r="L145" s="103"/>
      <c r="O145" s="27">
        <v>1</v>
      </c>
      <c r="R145" s="27">
        <v>1</v>
      </c>
      <c r="V145" s="267">
        <v>1</v>
      </c>
      <c r="W145" s="26"/>
      <c r="X145" s="26" t="s">
        <v>1659</v>
      </c>
    </row>
    <row r="146" spans="1:24" x14ac:dyDescent="0.2">
      <c r="A146" s="266" t="s">
        <v>837</v>
      </c>
      <c r="B146" s="87" t="s">
        <v>899</v>
      </c>
      <c r="O146" s="27">
        <v>1</v>
      </c>
      <c r="R146" s="27">
        <v>1</v>
      </c>
      <c r="V146" s="267">
        <v>1</v>
      </c>
      <c r="W146" s="26"/>
      <c r="X146" s="26" t="s">
        <v>1659</v>
      </c>
    </row>
    <row r="147" spans="1:24" x14ac:dyDescent="0.2">
      <c r="A147" s="266" t="s">
        <v>479</v>
      </c>
      <c r="B147" s="87" t="s">
        <v>480</v>
      </c>
      <c r="O147" s="27">
        <v>1</v>
      </c>
      <c r="R147" s="27">
        <v>1</v>
      </c>
      <c r="V147" s="267">
        <v>2</v>
      </c>
      <c r="W147" s="26"/>
      <c r="X147" s="26" t="s">
        <v>1659</v>
      </c>
    </row>
    <row r="148" spans="1:24" x14ac:dyDescent="0.2">
      <c r="A148" s="266" t="s">
        <v>200</v>
      </c>
      <c r="B148" s="87" t="s">
        <v>735</v>
      </c>
      <c r="O148" s="27">
        <v>1</v>
      </c>
      <c r="R148" s="27">
        <v>1</v>
      </c>
      <c r="V148" s="267">
        <v>2</v>
      </c>
      <c r="W148" s="26"/>
      <c r="X148" s="26" t="s">
        <v>1659</v>
      </c>
    </row>
    <row r="149" spans="1:24" x14ac:dyDescent="0.2">
      <c r="A149" s="266" t="s">
        <v>283</v>
      </c>
      <c r="B149" s="87" t="s">
        <v>369</v>
      </c>
      <c r="C149" s="102"/>
      <c r="D149" s="102"/>
      <c r="F149" s="102"/>
      <c r="H149" s="102"/>
      <c r="I149" s="102"/>
      <c r="J149" s="102"/>
      <c r="L149" s="103"/>
      <c r="O149" s="27">
        <v>1</v>
      </c>
      <c r="R149" s="27">
        <v>1</v>
      </c>
      <c r="V149" s="267">
        <v>3</v>
      </c>
      <c r="W149" s="26"/>
      <c r="X149" s="26" t="s">
        <v>1659</v>
      </c>
    </row>
    <row r="150" spans="1:24" x14ac:dyDescent="0.2">
      <c r="A150" s="266" t="s">
        <v>192</v>
      </c>
      <c r="B150" s="87" t="s">
        <v>366</v>
      </c>
      <c r="C150" s="102"/>
      <c r="D150" s="102"/>
      <c r="F150" s="102"/>
      <c r="H150" s="102"/>
      <c r="I150" s="102"/>
      <c r="J150" s="102"/>
      <c r="L150" s="103"/>
      <c r="O150" s="27">
        <v>1</v>
      </c>
      <c r="R150" s="27">
        <v>2</v>
      </c>
      <c r="V150" s="267">
        <v>2</v>
      </c>
      <c r="W150" s="26"/>
      <c r="X150" s="26" t="s">
        <v>1659</v>
      </c>
    </row>
    <row r="151" spans="1:24" x14ac:dyDescent="0.2">
      <c r="A151" s="266" t="s">
        <v>256</v>
      </c>
      <c r="B151" s="87" t="s">
        <v>368</v>
      </c>
      <c r="C151" s="102"/>
      <c r="D151" s="102"/>
      <c r="F151" s="102"/>
      <c r="H151" s="102"/>
      <c r="I151" s="102"/>
      <c r="J151" s="102"/>
      <c r="L151" s="103"/>
      <c r="O151" s="27">
        <v>1</v>
      </c>
      <c r="R151" s="27">
        <v>2</v>
      </c>
      <c r="V151" s="267">
        <v>4</v>
      </c>
      <c r="W151" s="26"/>
      <c r="X151" s="26" t="s">
        <v>1659</v>
      </c>
    </row>
    <row r="152" spans="1:24" x14ac:dyDescent="0.2">
      <c r="A152" s="266" t="s">
        <v>468</v>
      </c>
      <c r="B152" s="87" t="s">
        <v>449</v>
      </c>
      <c r="O152" s="27">
        <v>1</v>
      </c>
      <c r="R152" s="27">
        <v>3</v>
      </c>
      <c r="V152" s="267">
        <v>2</v>
      </c>
      <c r="W152" s="26"/>
      <c r="X152" s="26" t="s">
        <v>1662</v>
      </c>
    </row>
    <row r="153" spans="1:24" x14ac:dyDescent="0.2">
      <c r="A153" s="266" t="s">
        <v>312</v>
      </c>
      <c r="B153" s="87" t="s">
        <v>394</v>
      </c>
      <c r="O153" s="27">
        <v>1</v>
      </c>
      <c r="R153" s="27">
        <v>3</v>
      </c>
      <c r="V153" s="267">
        <v>2</v>
      </c>
      <c r="W153" s="26"/>
      <c r="X153" s="26" t="s">
        <v>1661</v>
      </c>
    </row>
    <row r="154" spans="1:24" x14ac:dyDescent="0.2">
      <c r="A154" s="266" t="s">
        <v>59</v>
      </c>
      <c r="B154" s="87" t="s">
        <v>60</v>
      </c>
      <c r="O154" s="27">
        <v>1</v>
      </c>
      <c r="R154" s="27">
        <v>3</v>
      </c>
      <c r="V154" s="267">
        <v>3</v>
      </c>
      <c r="W154" s="26"/>
      <c r="X154" s="26" t="s">
        <v>1667</v>
      </c>
    </row>
    <row r="155" spans="1:24" x14ac:dyDescent="0.2">
      <c r="A155" s="266" t="s">
        <v>293</v>
      </c>
      <c r="B155" s="87" t="s">
        <v>356</v>
      </c>
      <c r="O155" s="27">
        <v>1</v>
      </c>
      <c r="R155" s="27">
        <v>5</v>
      </c>
      <c r="V155" s="267">
        <v>7</v>
      </c>
      <c r="W155" s="26"/>
      <c r="X155" s="26" t="s">
        <v>1659</v>
      </c>
    </row>
    <row r="156" spans="1:24" x14ac:dyDescent="0.2">
      <c r="A156" s="266" t="s">
        <v>315</v>
      </c>
      <c r="B156" s="87" t="s">
        <v>625</v>
      </c>
      <c r="C156" s="102"/>
      <c r="D156" s="102"/>
      <c r="F156" s="102"/>
      <c r="H156" s="102"/>
      <c r="I156" s="102"/>
      <c r="J156" s="102"/>
      <c r="L156" s="103"/>
      <c r="O156" s="27">
        <v>1</v>
      </c>
      <c r="R156" s="27">
        <v>6</v>
      </c>
      <c r="V156" s="267">
        <v>4</v>
      </c>
      <c r="W156" s="26"/>
      <c r="X156" s="26" t="s">
        <v>1659</v>
      </c>
    </row>
    <row r="157" spans="1:24" x14ac:dyDescent="0.2">
      <c r="A157" s="266" t="s">
        <v>248</v>
      </c>
      <c r="B157" s="87" t="s">
        <v>478</v>
      </c>
      <c r="O157" s="27">
        <v>1</v>
      </c>
      <c r="R157" s="27">
        <v>7</v>
      </c>
      <c r="V157" s="267">
        <v>4</v>
      </c>
      <c r="W157" s="26"/>
    </row>
    <row r="158" spans="1:24" x14ac:dyDescent="0.2">
      <c r="A158" s="266" t="s">
        <v>130</v>
      </c>
      <c r="B158" s="87" t="s">
        <v>349</v>
      </c>
      <c r="O158" s="27">
        <v>1</v>
      </c>
      <c r="Q158" s="27">
        <v>1</v>
      </c>
      <c r="R158" s="27">
        <v>7</v>
      </c>
      <c r="V158" s="267">
        <v>4</v>
      </c>
      <c r="W158" s="26"/>
      <c r="X158" s="26" t="s">
        <v>1659</v>
      </c>
    </row>
    <row r="159" spans="1:24" x14ac:dyDescent="0.2">
      <c r="A159" s="266" t="s">
        <v>156</v>
      </c>
      <c r="B159" s="87" t="s">
        <v>420</v>
      </c>
      <c r="O159" s="27">
        <v>2</v>
      </c>
      <c r="R159" s="27">
        <v>1</v>
      </c>
      <c r="V159" s="267">
        <v>1</v>
      </c>
      <c r="W159" s="26"/>
      <c r="X159" s="26" t="s">
        <v>1659</v>
      </c>
    </row>
    <row r="160" spans="1:24" x14ac:dyDescent="0.2">
      <c r="A160" s="266" t="s">
        <v>832</v>
      </c>
      <c r="B160" s="87" t="s">
        <v>903</v>
      </c>
      <c r="O160" s="27">
        <v>2</v>
      </c>
      <c r="R160" s="27">
        <v>1</v>
      </c>
      <c r="V160" s="267">
        <v>1</v>
      </c>
      <c r="W160" s="26"/>
      <c r="X160" s="26" t="s">
        <v>1662</v>
      </c>
    </row>
    <row r="161" spans="1:24" x14ac:dyDescent="0.2">
      <c r="A161" s="266" t="s">
        <v>816</v>
      </c>
      <c r="B161" s="87" t="s">
        <v>893</v>
      </c>
      <c r="O161" s="27">
        <v>2</v>
      </c>
      <c r="R161" s="27">
        <v>1</v>
      </c>
      <c r="V161" s="267">
        <v>3</v>
      </c>
      <c r="W161" s="26"/>
      <c r="X161" s="26" t="s">
        <v>1659</v>
      </c>
    </row>
    <row r="162" spans="1:24" x14ac:dyDescent="0.2">
      <c r="A162" s="266" t="s">
        <v>308</v>
      </c>
      <c r="B162" s="87" t="s">
        <v>506</v>
      </c>
      <c r="O162" s="27">
        <v>2</v>
      </c>
      <c r="R162" s="27">
        <v>2</v>
      </c>
      <c r="V162" s="267">
        <v>15</v>
      </c>
      <c r="W162" s="26"/>
      <c r="X162" s="26" t="s">
        <v>1659</v>
      </c>
    </row>
    <row r="163" spans="1:24" x14ac:dyDescent="0.2">
      <c r="A163" s="266" t="s">
        <v>1034</v>
      </c>
      <c r="B163" s="87" t="s">
        <v>417</v>
      </c>
      <c r="O163" s="27">
        <v>2</v>
      </c>
      <c r="R163" s="27">
        <v>4</v>
      </c>
      <c r="V163" s="267">
        <v>7</v>
      </c>
      <c r="W163" s="26"/>
      <c r="X163" s="26" t="s">
        <v>1659</v>
      </c>
    </row>
    <row r="164" spans="1:24" x14ac:dyDescent="0.2">
      <c r="A164" s="393" t="s">
        <v>487</v>
      </c>
      <c r="B164" s="106" t="s">
        <v>529</v>
      </c>
      <c r="C164" s="102"/>
      <c r="D164" s="102"/>
      <c r="E164" s="100"/>
      <c r="F164" s="102"/>
      <c r="G164" s="100"/>
      <c r="H164" s="102"/>
      <c r="I164" s="102"/>
      <c r="J164" s="102"/>
      <c r="L164" s="103"/>
      <c r="O164" s="27">
        <v>2</v>
      </c>
      <c r="R164" s="27">
        <v>8</v>
      </c>
      <c r="V164" s="267">
        <v>7</v>
      </c>
      <c r="W164" s="26"/>
      <c r="X164" s="26" t="s">
        <v>1659</v>
      </c>
    </row>
    <row r="165" spans="1:24" x14ac:dyDescent="0.2">
      <c r="A165" s="266" t="s">
        <v>407</v>
      </c>
      <c r="B165" s="87" t="s">
        <v>419</v>
      </c>
      <c r="C165" s="102"/>
      <c r="D165" s="102"/>
      <c r="F165" s="102"/>
      <c r="H165" s="102"/>
      <c r="I165" s="102"/>
      <c r="J165" s="102"/>
      <c r="L165" s="103"/>
      <c r="O165" s="27">
        <v>2</v>
      </c>
      <c r="R165" s="27">
        <v>11</v>
      </c>
      <c r="V165" s="267">
        <v>9</v>
      </c>
      <c r="W165" s="26"/>
      <c r="X165" s="26" t="s">
        <v>1659</v>
      </c>
    </row>
    <row r="166" spans="1:24" x14ac:dyDescent="0.2">
      <c r="A166" s="266" t="s">
        <v>262</v>
      </c>
      <c r="B166" s="87" t="s">
        <v>389</v>
      </c>
      <c r="O166" s="27">
        <v>2</v>
      </c>
      <c r="R166" s="27">
        <v>19</v>
      </c>
      <c r="V166" s="267">
        <v>9</v>
      </c>
      <c r="W166" s="26"/>
    </row>
    <row r="167" spans="1:24" x14ac:dyDescent="0.2">
      <c r="A167" s="266" t="s">
        <v>555</v>
      </c>
      <c r="B167" s="87" t="s">
        <v>629</v>
      </c>
      <c r="O167" s="27">
        <v>3</v>
      </c>
      <c r="R167" s="27">
        <v>2</v>
      </c>
      <c r="V167" s="267">
        <v>1</v>
      </c>
      <c r="W167" s="26"/>
      <c r="X167" s="26" t="s">
        <v>1659</v>
      </c>
    </row>
    <row r="168" spans="1:24" x14ac:dyDescent="0.2">
      <c r="A168" s="266" t="s">
        <v>295</v>
      </c>
      <c r="B168" s="87" t="s">
        <v>352</v>
      </c>
      <c r="C168" s="102"/>
      <c r="D168" s="102"/>
      <c r="F168" s="102"/>
      <c r="H168" s="102"/>
      <c r="I168" s="102"/>
      <c r="J168" s="102"/>
      <c r="L168" s="103"/>
      <c r="O168" s="27">
        <v>3</v>
      </c>
      <c r="R168" s="27">
        <v>6</v>
      </c>
      <c r="V168" s="267">
        <v>5</v>
      </c>
      <c r="W168" s="26"/>
      <c r="X168" s="26" t="s">
        <v>1659</v>
      </c>
    </row>
    <row r="169" spans="1:24" x14ac:dyDescent="0.2">
      <c r="A169" s="266" t="s">
        <v>187</v>
      </c>
      <c r="B169" s="87" t="s">
        <v>375</v>
      </c>
      <c r="C169" s="102"/>
      <c r="D169" s="102"/>
      <c r="F169" s="102"/>
      <c r="H169" s="102"/>
      <c r="I169" s="102"/>
      <c r="J169" s="102"/>
      <c r="L169" s="103"/>
      <c r="O169" s="27">
        <v>3</v>
      </c>
      <c r="R169" s="27">
        <v>6</v>
      </c>
      <c r="V169" s="267">
        <v>7</v>
      </c>
      <c r="W169" s="26"/>
      <c r="X169" s="26" t="s">
        <v>1659</v>
      </c>
    </row>
    <row r="170" spans="1:24" x14ac:dyDescent="0.2">
      <c r="A170" s="266" t="s">
        <v>483</v>
      </c>
      <c r="B170" s="87" t="s">
        <v>521</v>
      </c>
      <c r="C170" s="102"/>
      <c r="D170" s="102"/>
      <c r="F170" s="102"/>
      <c r="H170" s="102"/>
      <c r="I170" s="102"/>
      <c r="J170" s="102"/>
      <c r="L170" s="103"/>
      <c r="O170" s="27">
        <v>4</v>
      </c>
      <c r="R170" s="27">
        <v>2</v>
      </c>
      <c r="V170" s="267">
        <v>2</v>
      </c>
      <c r="W170" s="26"/>
      <c r="X170" s="26" t="s">
        <v>1659</v>
      </c>
    </row>
    <row r="171" spans="1:24" x14ac:dyDescent="0.2">
      <c r="A171" s="266" t="s">
        <v>825</v>
      </c>
      <c r="B171" s="87" t="s">
        <v>907</v>
      </c>
      <c r="O171" s="27">
        <v>4</v>
      </c>
      <c r="R171" s="27">
        <v>4</v>
      </c>
      <c r="V171" s="267">
        <v>13</v>
      </c>
      <c r="W171" s="26"/>
      <c r="X171" s="26" t="s">
        <v>1659</v>
      </c>
    </row>
    <row r="172" spans="1:24" x14ac:dyDescent="0.2">
      <c r="A172" s="266" t="s">
        <v>261</v>
      </c>
      <c r="B172" s="87" t="s">
        <v>660</v>
      </c>
      <c r="O172" s="27">
        <v>4</v>
      </c>
      <c r="R172" s="27">
        <v>7</v>
      </c>
      <c r="V172" s="267">
        <v>4</v>
      </c>
      <c r="W172" s="26"/>
      <c r="X172" s="26" t="s">
        <v>1659</v>
      </c>
    </row>
    <row r="173" spans="1:24" x14ac:dyDescent="0.2">
      <c r="A173" s="266" t="s">
        <v>167</v>
      </c>
      <c r="B173" s="87" t="s">
        <v>393</v>
      </c>
      <c r="O173" s="27">
        <v>4</v>
      </c>
      <c r="R173" s="27">
        <v>13</v>
      </c>
      <c r="U173" s="27">
        <v>1</v>
      </c>
      <c r="V173" s="267">
        <v>20</v>
      </c>
      <c r="W173" s="26"/>
      <c r="X173" s="26" t="s">
        <v>1659</v>
      </c>
    </row>
    <row r="174" spans="1:24" x14ac:dyDescent="0.2">
      <c r="A174" s="266" t="s">
        <v>294</v>
      </c>
      <c r="B174" s="87" t="s">
        <v>450</v>
      </c>
      <c r="C174" s="102"/>
      <c r="D174" s="102"/>
      <c r="F174" s="102"/>
      <c r="H174" s="102"/>
      <c r="I174" s="102"/>
      <c r="J174" s="102"/>
      <c r="L174" s="103"/>
      <c r="O174" s="27">
        <v>5</v>
      </c>
      <c r="R174" s="27">
        <v>1</v>
      </c>
      <c r="V174" s="267">
        <v>2</v>
      </c>
      <c r="W174" s="26"/>
      <c r="X174" s="26" t="s">
        <v>1659</v>
      </c>
    </row>
    <row r="175" spans="1:24" x14ac:dyDescent="0.2">
      <c r="A175" s="266" t="s">
        <v>188</v>
      </c>
      <c r="B175" s="87" t="s">
        <v>374</v>
      </c>
      <c r="C175" s="102"/>
      <c r="D175" s="102"/>
      <c r="F175" s="102"/>
      <c r="H175" s="102"/>
      <c r="I175" s="102"/>
      <c r="J175" s="102"/>
      <c r="L175" s="103"/>
      <c r="O175" s="27">
        <v>5</v>
      </c>
      <c r="Q175" s="27">
        <v>1</v>
      </c>
      <c r="R175" s="27">
        <v>1</v>
      </c>
      <c r="V175" s="267">
        <v>3</v>
      </c>
      <c r="W175" s="26"/>
      <c r="X175" s="26" t="s">
        <v>1659</v>
      </c>
    </row>
    <row r="176" spans="1:24" x14ac:dyDescent="0.2">
      <c r="A176" s="266" t="s">
        <v>258</v>
      </c>
      <c r="B176" s="87" t="s">
        <v>461</v>
      </c>
      <c r="O176" s="27">
        <v>5</v>
      </c>
      <c r="R176" s="27">
        <v>1</v>
      </c>
      <c r="V176" s="267">
        <v>7</v>
      </c>
      <c r="W176" s="26"/>
      <c r="X176" s="26" t="s">
        <v>1659</v>
      </c>
    </row>
    <row r="177" spans="1:24" x14ac:dyDescent="0.2">
      <c r="A177" s="266" t="s">
        <v>252</v>
      </c>
      <c r="B177" s="87" t="s">
        <v>528</v>
      </c>
      <c r="O177" s="27">
        <v>5</v>
      </c>
      <c r="R177" s="27">
        <v>5</v>
      </c>
      <c r="V177" s="267">
        <v>15</v>
      </c>
      <c r="W177" s="26"/>
      <c r="X177" s="26" t="s">
        <v>1659</v>
      </c>
    </row>
    <row r="178" spans="1:24" x14ac:dyDescent="0.2">
      <c r="A178" s="266" t="s">
        <v>220</v>
      </c>
      <c r="B178" s="87" t="s">
        <v>428</v>
      </c>
      <c r="O178" s="27">
        <v>5</v>
      </c>
      <c r="R178" s="27">
        <v>6</v>
      </c>
      <c r="V178" s="267">
        <v>8</v>
      </c>
      <c r="W178" s="26"/>
      <c r="X178" s="26" t="s">
        <v>1659</v>
      </c>
    </row>
    <row r="179" spans="1:24" x14ac:dyDescent="0.2">
      <c r="A179" s="266" t="s">
        <v>173</v>
      </c>
      <c r="B179" s="87" t="s">
        <v>343</v>
      </c>
      <c r="O179" s="27">
        <v>5</v>
      </c>
      <c r="R179" s="27">
        <v>13</v>
      </c>
      <c r="V179" s="267">
        <v>14</v>
      </c>
      <c r="W179" s="26"/>
      <c r="X179" s="26" t="s">
        <v>1659</v>
      </c>
    </row>
    <row r="180" spans="1:24" x14ac:dyDescent="0.2">
      <c r="A180" s="266" t="s">
        <v>257</v>
      </c>
      <c r="B180" s="87" t="s">
        <v>902</v>
      </c>
      <c r="O180" s="27">
        <v>5</v>
      </c>
      <c r="R180" s="27">
        <v>16</v>
      </c>
      <c r="V180" s="267">
        <v>10</v>
      </c>
      <c r="W180" s="26"/>
      <c r="X180" s="26" t="s">
        <v>1659</v>
      </c>
    </row>
    <row r="181" spans="1:24" x14ac:dyDescent="0.2">
      <c r="A181" s="266" t="s">
        <v>297</v>
      </c>
      <c r="B181" s="87" t="s">
        <v>519</v>
      </c>
      <c r="C181" s="102"/>
      <c r="D181" s="102"/>
      <c r="F181" s="102"/>
      <c r="H181" s="102"/>
      <c r="I181" s="102"/>
      <c r="J181" s="102"/>
      <c r="L181" s="103"/>
      <c r="O181" s="27">
        <v>5</v>
      </c>
      <c r="R181" s="27">
        <v>20</v>
      </c>
      <c r="V181" s="267">
        <v>7</v>
      </c>
      <c r="W181" s="26"/>
      <c r="X181" s="26" t="s">
        <v>1659</v>
      </c>
    </row>
    <row r="182" spans="1:24" x14ac:dyDescent="0.2">
      <c r="A182" s="266" t="s">
        <v>292</v>
      </c>
      <c r="B182" s="87" t="s">
        <v>342</v>
      </c>
      <c r="O182" s="27">
        <v>6</v>
      </c>
      <c r="R182" s="27">
        <v>1</v>
      </c>
      <c r="V182" s="267">
        <v>1</v>
      </c>
      <c r="W182" s="26"/>
      <c r="X182" s="26" t="s">
        <v>1659</v>
      </c>
    </row>
    <row r="183" spans="1:24" x14ac:dyDescent="0.2">
      <c r="A183" s="266" t="s">
        <v>474</v>
      </c>
      <c r="B183" s="87" t="s">
        <v>537</v>
      </c>
      <c r="O183" s="27">
        <v>6</v>
      </c>
      <c r="R183" s="27">
        <v>13</v>
      </c>
      <c r="V183" s="267">
        <v>17</v>
      </c>
      <c r="W183" s="26"/>
    </row>
    <row r="184" spans="1:24" x14ac:dyDescent="0.2">
      <c r="A184" s="266" t="s">
        <v>413</v>
      </c>
      <c r="B184" s="87" t="s">
        <v>434</v>
      </c>
      <c r="O184" s="27">
        <v>7</v>
      </c>
      <c r="R184" s="27">
        <v>1</v>
      </c>
      <c r="V184" s="267">
        <v>4</v>
      </c>
      <c r="W184" s="26"/>
      <c r="X184" s="26" t="s">
        <v>1659</v>
      </c>
    </row>
    <row r="185" spans="1:24" x14ac:dyDescent="0.2">
      <c r="A185" s="266" t="s">
        <v>588</v>
      </c>
      <c r="B185" s="87" t="s">
        <v>680</v>
      </c>
      <c r="O185" s="27">
        <v>7</v>
      </c>
      <c r="R185" s="27">
        <v>1</v>
      </c>
      <c r="V185" s="267">
        <v>14</v>
      </c>
      <c r="W185" s="26"/>
      <c r="X185" s="26" t="s">
        <v>1659</v>
      </c>
    </row>
    <row r="186" spans="1:24" x14ac:dyDescent="0.2">
      <c r="A186" s="266" t="s">
        <v>198</v>
      </c>
      <c r="B186" s="87" t="s">
        <v>508</v>
      </c>
      <c r="O186" s="27">
        <v>7</v>
      </c>
      <c r="R186" s="27">
        <v>2</v>
      </c>
      <c r="V186" s="267">
        <v>11</v>
      </c>
      <c r="W186" s="26"/>
      <c r="X186" s="26" t="s">
        <v>1659</v>
      </c>
    </row>
    <row r="187" spans="1:24" x14ac:dyDescent="0.2">
      <c r="A187" s="266" t="s">
        <v>488</v>
      </c>
      <c r="B187" s="87" t="s">
        <v>530</v>
      </c>
      <c r="O187" s="27">
        <v>7</v>
      </c>
      <c r="R187" s="27">
        <v>3</v>
      </c>
      <c r="V187" s="267">
        <v>9</v>
      </c>
      <c r="W187" s="26"/>
      <c r="X187" s="26" t="s">
        <v>1662</v>
      </c>
    </row>
    <row r="188" spans="1:24" x14ac:dyDescent="0.2">
      <c r="A188" s="266" t="s">
        <v>196</v>
      </c>
      <c r="B188" s="87" t="s">
        <v>360</v>
      </c>
      <c r="O188" s="27">
        <v>7</v>
      </c>
      <c r="R188" s="27">
        <v>5</v>
      </c>
      <c r="V188" s="267">
        <v>4</v>
      </c>
      <c r="W188" s="26"/>
      <c r="X188" s="26" t="s">
        <v>1659</v>
      </c>
    </row>
    <row r="189" spans="1:24" x14ac:dyDescent="0.2">
      <c r="A189" s="266" t="s">
        <v>176</v>
      </c>
      <c r="B189" s="87" t="s">
        <v>353</v>
      </c>
      <c r="C189" s="102"/>
      <c r="D189" s="102"/>
      <c r="F189" s="102"/>
      <c r="H189" s="102"/>
      <c r="I189" s="102"/>
      <c r="J189" s="102"/>
      <c r="L189" s="103"/>
      <c r="O189" s="27">
        <v>7</v>
      </c>
      <c r="R189" s="27">
        <v>8</v>
      </c>
      <c r="V189" s="267">
        <v>11</v>
      </c>
      <c r="W189" s="26"/>
      <c r="X189" s="26" t="s">
        <v>1659</v>
      </c>
    </row>
    <row r="190" spans="1:24" x14ac:dyDescent="0.2">
      <c r="A190" s="266" t="s">
        <v>190</v>
      </c>
      <c r="B190" s="87" t="s">
        <v>371</v>
      </c>
      <c r="C190" s="102"/>
      <c r="D190" s="102"/>
      <c r="F190" s="102"/>
      <c r="H190" s="102"/>
      <c r="I190" s="102"/>
      <c r="J190" s="102"/>
      <c r="L190" s="103"/>
      <c r="O190" s="27">
        <v>7</v>
      </c>
      <c r="R190" s="27">
        <v>10</v>
      </c>
      <c r="V190" s="267">
        <v>11</v>
      </c>
      <c r="W190" s="26"/>
      <c r="X190" s="26" t="s">
        <v>1659</v>
      </c>
    </row>
    <row r="191" spans="1:24" x14ac:dyDescent="0.2">
      <c r="A191" s="266" t="s">
        <v>206</v>
      </c>
      <c r="B191" s="87" t="s">
        <v>502</v>
      </c>
      <c r="O191" s="27">
        <v>7</v>
      </c>
      <c r="R191" s="27">
        <v>12</v>
      </c>
      <c r="U191" s="27">
        <v>2</v>
      </c>
      <c r="V191" s="267">
        <v>14</v>
      </c>
      <c r="W191" s="26"/>
      <c r="X191" s="26" t="s">
        <v>1659</v>
      </c>
    </row>
    <row r="192" spans="1:24" x14ac:dyDescent="0.2">
      <c r="A192" s="266" t="s">
        <v>166</v>
      </c>
      <c r="B192" s="87" t="s">
        <v>433</v>
      </c>
      <c r="O192" s="27">
        <v>8</v>
      </c>
      <c r="R192" s="27">
        <v>6</v>
      </c>
      <c r="V192" s="267">
        <v>7</v>
      </c>
      <c r="W192" s="26"/>
      <c r="X192" s="26" t="s">
        <v>1659</v>
      </c>
    </row>
    <row r="193" spans="1:24" x14ac:dyDescent="0.2">
      <c r="A193" s="266" t="s">
        <v>179</v>
      </c>
      <c r="B193" s="87" t="s">
        <v>348</v>
      </c>
      <c r="O193" s="27">
        <v>8</v>
      </c>
      <c r="R193" s="27">
        <v>6</v>
      </c>
      <c r="V193" s="267">
        <v>8</v>
      </c>
      <c r="W193" s="26"/>
      <c r="X193" s="26" t="s">
        <v>1659</v>
      </c>
    </row>
    <row r="194" spans="1:24" x14ac:dyDescent="0.2">
      <c r="A194" s="266" t="s">
        <v>155</v>
      </c>
      <c r="B194" s="87" t="s">
        <v>892</v>
      </c>
      <c r="O194" s="27">
        <v>9</v>
      </c>
      <c r="R194" s="27">
        <v>1</v>
      </c>
      <c r="V194" s="267">
        <v>7</v>
      </c>
      <c r="W194" s="26"/>
      <c r="X194" s="26" t="s">
        <v>1659</v>
      </c>
    </row>
    <row r="195" spans="1:24" x14ac:dyDescent="0.2">
      <c r="A195" s="266" t="s">
        <v>291</v>
      </c>
      <c r="B195" s="87" t="s">
        <v>426</v>
      </c>
      <c r="C195" s="102"/>
      <c r="D195" s="102"/>
      <c r="F195" s="102"/>
      <c r="H195" s="102"/>
      <c r="I195" s="102"/>
      <c r="J195" s="102"/>
      <c r="L195" s="103"/>
      <c r="O195" s="27">
        <v>9</v>
      </c>
      <c r="R195" s="27">
        <v>9</v>
      </c>
      <c r="V195" s="267">
        <v>18</v>
      </c>
      <c r="W195" s="26"/>
      <c r="X195" s="26" t="s">
        <v>1659</v>
      </c>
    </row>
    <row r="196" spans="1:24" x14ac:dyDescent="0.2">
      <c r="A196" s="266" t="s">
        <v>193</v>
      </c>
      <c r="B196" s="87" t="s">
        <v>364</v>
      </c>
      <c r="O196" s="27">
        <v>9</v>
      </c>
      <c r="R196" s="27">
        <v>19</v>
      </c>
      <c r="U196" s="27">
        <v>1</v>
      </c>
      <c r="V196" s="267">
        <v>22</v>
      </c>
      <c r="W196" s="26"/>
      <c r="X196" s="26" t="s">
        <v>1659</v>
      </c>
    </row>
    <row r="197" spans="1:24" x14ac:dyDescent="0.2">
      <c r="A197" s="266" t="s">
        <v>157</v>
      </c>
      <c r="B197" s="87" t="s">
        <v>518</v>
      </c>
      <c r="C197" s="102"/>
      <c r="D197" s="102"/>
      <c r="F197" s="102"/>
      <c r="H197" s="102"/>
      <c r="I197" s="102"/>
      <c r="J197" s="102"/>
      <c r="L197" s="103"/>
      <c r="O197" s="27">
        <v>10</v>
      </c>
      <c r="R197" s="27">
        <v>5</v>
      </c>
      <c r="V197" s="267">
        <v>13</v>
      </c>
      <c r="W197" s="26"/>
      <c r="X197" s="26" t="s">
        <v>1659</v>
      </c>
    </row>
    <row r="198" spans="1:24" x14ac:dyDescent="0.2">
      <c r="A198" s="266" t="s">
        <v>186</v>
      </c>
      <c r="B198" s="87" t="s">
        <v>376</v>
      </c>
      <c r="C198" s="102"/>
      <c r="D198" s="102"/>
      <c r="F198" s="102"/>
      <c r="H198" s="102"/>
      <c r="I198" s="102"/>
      <c r="J198" s="102"/>
      <c r="L198" s="103"/>
      <c r="O198" s="27">
        <v>10</v>
      </c>
      <c r="R198" s="27">
        <v>12</v>
      </c>
      <c r="V198" s="267">
        <v>26</v>
      </c>
      <c r="W198" s="26"/>
      <c r="X198" s="26" t="s">
        <v>1659</v>
      </c>
    </row>
    <row r="199" spans="1:24" x14ac:dyDescent="0.2">
      <c r="A199" s="266" t="s">
        <v>158</v>
      </c>
      <c r="B199" s="87" t="s">
        <v>370</v>
      </c>
      <c r="C199" s="102"/>
      <c r="D199" s="102"/>
      <c r="F199" s="102"/>
      <c r="H199" s="102"/>
      <c r="I199" s="102"/>
      <c r="J199" s="102"/>
      <c r="L199" s="103"/>
      <c r="O199" s="27">
        <v>11</v>
      </c>
      <c r="R199" s="27">
        <v>4</v>
      </c>
      <c r="V199" s="267">
        <v>1</v>
      </c>
      <c r="W199" s="26"/>
      <c r="X199" s="26" t="s">
        <v>1659</v>
      </c>
    </row>
    <row r="200" spans="1:24" x14ac:dyDescent="0.2">
      <c r="A200" s="266" t="s">
        <v>169</v>
      </c>
      <c r="B200" s="87" t="s">
        <v>390</v>
      </c>
      <c r="O200" s="27">
        <v>11</v>
      </c>
      <c r="R200" s="27">
        <v>24</v>
      </c>
      <c r="V200" s="267">
        <v>26</v>
      </c>
      <c r="W200" s="26"/>
      <c r="X200" s="26" t="s">
        <v>1659</v>
      </c>
    </row>
    <row r="201" spans="1:24" x14ac:dyDescent="0.2">
      <c r="A201" s="266" t="s">
        <v>304</v>
      </c>
      <c r="B201" s="87" t="s">
        <v>345</v>
      </c>
      <c r="O201" s="27">
        <v>12</v>
      </c>
      <c r="R201" s="27">
        <v>14</v>
      </c>
      <c r="V201" s="267">
        <v>16</v>
      </c>
      <c r="W201" s="26"/>
      <c r="X201" s="26" t="s">
        <v>1659</v>
      </c>
    </row>
    <row r="202" spans="1:24" x14ac:dyDescent="0.2">
      <c r="A202" s="266" t="s">
        <v>164</v>
      </c>
      <c r="B202" s="87" t="s">
        <v>457</v>
      </c>
      <c r="O202" s="27">
        <v>13</v>
      </c>
      <c r="Q202" s="27">
        <v>5</v>
      </c>
      <c r="R202" s="27">
        <v>21</v>
      </c>
      <c r="V202" s="267">
        <v>6</v>
      </c>
      <c r="W202" s="26"/>
      <c r="X202" s="26" t="s">
        <v>1659</v>
      </c>
    </row>
    <row r="203" spans="1:24" x14ac:dyDescent="0.2">
      <c r="A203" s="266" t="s">
        <v>218</v>
      </c>
      <c r="B203" s="87" t="s">
        <v>901</v>
      </c>
      <c r="C203" s="102"/>
      <c r="D203" s="102"/>
      <c r="F203" s="102"/>
      <c r="H203" s="102"/>
      <c r="I203" s="102"/>
      <c r="J203" s="102"/>
      <c r="L203" s="103"/>
      <c r="O203" s="27">
        <v>14</v>
      </c>
      <c r="R203" s="27">
        <v>15</v>
      </c>
      <c r="V203" s="267">
        <v>25</v>
      </c>
      <c r="W203" s="26"/>
    </row>
    <row r="204" spans="1:24" x14ac:dyDescent="0.2">
      <c r="A204" s="266" t="s">
        <v>299</v>
      </c>
      <c r="B204" s="87" t="s">
        <v>459</v>
      </c>
      <c r="O204" s="27">
        <v>16</v>
      </c>
      <c r="R204" s="27">
        <v>5</v>
      </c>
      <c r="V204" s="267">
        <v>11</v>
      </c>
      <c r="W204" s="26"/>
      <c r="X204" s="26" t="s">
        <v>1659</v>
      </c>
    </row>
    <row r="205" spans="1:24" x14ac:dyDescent="0.2">
      <c r="A205" s="266" t="s">
        <v>269</v>
      </c>
      <c r="B205" s="87" t="s">
        <v>452</v>
      </c>
      <c r="O205" s="27">
        <v>16</v>
      </c>
      <c r="R205" s="27">
        <v>6</v>
      </c>
      <c r="U205" s="27">
        <v>1</v>
      </c>
      <c r="V205" s="267">
        <v>14</v>
      </c>
      <c r="W205" s="26"/>
      <c r="X205" s="26" t="s">
        <v>1659</v>
      </c>
    </row>
    <row r="206" spans="1:24" x14ac:dyDescent="0.2">
      <c r="A206" s="266" t="s">
        <v>486</v>
      </c>
      <c r="B206" s="87" t="s">
        <v>525</v>
      </c>
      <c r="O206" s="27">
        <v>17</v>
      </c>
      <c r="R206" s="27">
        <v>14</v>
      </c>
      <c r="V206" s="267">
        <v>24</v>
      </c>
      <c r="W206" s="26"/>
      <c r="X206" s="26" t="s">
        <v>1659</v>
      </c>
    </row>
    <row r="207" spans="1:24" x14ac:dyDescent="0.2">
      <c r="A207" s="283" t="s">
        <v>408</v>
      </c>
      <c r="B207" s="87" t="s">
        <v>422</v>
      </c>
      <c r="O207" s="27">
        <v>18</v>
      </c>
      <c r="R207" s="27">
        <v>5</v>
      </c>
      <c r="V207" s="267">
        <v>9</v>
      </c>
      <c r="W207" s="26"/>
      <c r="X207" s="26" t="s">
        <v>1659</v>
      </c>
    </row>
    <row r="208" spans="1:24" x14ac:dyDescent="0.2">
      <c r="A208" s="266" t="s">
        <v>477</v>
      </c>
      <c r="B208" s="87" t="s">
        <v>533</v>
      </c>
      <c r="O208" s="27">
        <v>19</v>
      </c>
      <c r="R208" s="27">
        <v>3</v>
      </c>
      <c r="V208" s="267">
        <v>20</v>
      </c>
      <c r="W208" s="26"/>
      <c r="X208" s="26" t="s">
        <v>1659</v>
      </c>
    </row>
    <row r="209" spans="1:24" x14ac:dyDescent="0.2">
      <c r="A209" s="266" t="s">
        <v>216</v>
      </c>
      <c r="B209" s="87" t="s">
        <v>351</v>
      </c>
      <c r="C209" s="102"/>
      <c r="D209" s="102"/>
      <c r="F209" s="102"/>
      <c r="H209" s="102"/>
      <c r="I209" s="102"/>
      <c r="J209" s="102"/>
      <c r="L209" s="103"/>
      <c r="O209" s="27">
        <v>22</v>
      </c>
      <c r="R209" s="27">
        <v>14</v>
      </c>
      <c r="V209" s="267">
        <v>26</v>
      </c>
      <c r="W209" s="26"/>
      <c r="X209" s="26" t="s">
        <v>1659</v>
      </c>
    </row>
    <row r="210" spans="1:24" x14ac:dyDescent="0.2">
      <c r="A210" s="266" t="s">
        <v>296</v>
      </c>
      <c r="B210" s="87" t="s">
        <v>547</v>
      </c>
      <c r="O210" s="27">
        <v>22</v>
      </c>
      <c r="R210" s="27">
        <v>23</v>
      </c>
      <c r="V210" s="267">
        <v>34</v>
      </c>
      <c r="W210" s="26"/>
      <c r="X210" s="26" t="s">
        <v>1659</v>
      </c>
    </row>
    <row r="211" spans="1:24" x14ac:dyDescent="0.2">
      <c r="A211" s="266" t="s">
        <v>270</v>
      </c>
      <c r="B211" s="87" t="s">
        <v>355</v>
      </c>
      <c r="O211" s="27">
        <v>23</v>
      </c>
      <c r="R211" s="27">
        <v>4</v>
      </c>
      <c r="U211" s="27">
        <v>1</v>
      </c>
      <c r="V211" s="267">
        <v>26</v>
      </c>
      <c r="W211" s="26"/>
      <c r="X211" s="26" t="s">
        <v>1659</v>
      </c>
    </row>
    <row r="212" spans="1:24" x14ac:dyDescent="0.2">
      <c r="A212" s="266" t="s">
        <v>689</v>
      </c>
      <c r="B212" s="87" t="s">
        <v>702</v>
      </c>
      <c r="C212" s="102"/>
      <c r="D212" s="102"/>
      <c r="F212" s="102"/>
      <c r="H212" s="102"/>
      <c r="I212" s="102"/>
      <c r="J212" s="102"/>
      <c r="L212" s="103"/>
      <c r="N212" s="27">
        <v>1</v>
      </c>
      <c r="R212" s="27">
        <v>9</v>
      </c>
      <c r="U212" s="27">
        <v>1</v>
      </c>
      <c r="V212" s="267">
        <v>3</v>
      </c>
      <c r="W212" s="26"/>
      <c r="X212" s="26" t="s">
        <v>1659</v>
      </c>
    </row>
    <row r="213" spans="1:24" x14ac:dyDescent="0.2">
      <c r="A213" s="266" t="s">
        <v>669</v>
      </c>
      <c r="B213" s="87" t="s">
        <v>681</v>
      </c>
      <c r="R213" s="27">
        <v>1</v>
      </c>
      <c r="V213" s="267">
        <v>1</v>
      </c>
      <c r="W213" s="26"/>
      <c r="X213" s="26" t="s">
        <v>1662</v>
      </c>
    </row>
    <row r="214" spans="1:24" x14ac:dyDescent="0.2">
      <c r="A214" s="266" t="s">
        <v>305</v>
      </c>
      <c r="B214" s="87" t="s">
        <v>953</v>
      </c>
      <c r="R214" s="27">
        <v>1</v>
      </c>
      <c r="V214" s="267">
        <v>1</v>
      </c>
      <c r="W214" s="26"/>
      <c r="X214" s="26" t="s">
        <v>1659</v>
      </c>
    </row>
    <row r="215" spans="1:24" x14ac:dyDescent="0.2">
      <c r="A215" s="266" t="s">
        <v>1236</v>
      </c>
      <c r="B215" s="87" t="s">
        <v>1237</v>
      </c>
      <c r="R215" s="27">
        <v>1</v>
      </c>
      <c r="V215" s="267">
        <v>1</v>
      </c>
      <c r="W215" s="26"/>
      <c r="X215" s="26" t="s">
        <v>1659</v>
      </c>
    </row>
    <row r="216" spans="1:24" x14ac:dyDescent="0.2">
      <c r="A216" s="266" t="s">
        <v>1182</v>
      </c>
      <c r="B216" s="87" t="s">
        <v>1184</v>
      </c>
      <c r="R216" s="27">
        <v>1</v>
      </c>
      <c r="V216" s="267">
        <v>2</v>
      </c>
      <c r="W216" s="26"/>
      <c r="X216" s="26" t="s">
        <v>1659</v>
      </c>
    </row>
    <row r="217" spans="1:24" x14ac:dyDescent="0.2">
      <c r="A217" s="266" t="s">
        <v>688</v>
      </c>
      <c r="B217" s="87" t="s">
        <v>704</v>
      </c>
      <c r="R217" s="27">
        <v>1</v>
      </c>
      <c r="V217" s="267">
        <v>2</v>
      </c>
      <c r="W217" s="26"/>
      <c r="X217" s="26" t="s">
        <v>1659</v>
      </c>
    </row>
    <row r="218" spans="1:24" x14ac:dyDescent="0.2">
      <c r="A218" s="266" t="s">
        <v>227</v>
      </c>
      <c r="B218" s="87" t="s">
        <v>458</v>
      </c>
      <c r="R218" s="27">
        <v>1</v>
      </c>
      <c r="V218" s="267">
        <v>2</v>
      </c>
      <c r="W218" s="26"/>
      <c r="X218" s="26" t="s">
        <v>1663</v>
      </c>
    </row>
    <row r="219" spans="1:24" x14ac:dyDescent="0.2">
      <c r="A219" s="266" t="s">
        <v>539</v>
      </c>
      <c r="B219" s="87" t="s">
        <v>550</v>
      </c>
      <c r="R219" s="27">
        <v>2</v>
      </c>
      <c r="V219" s="267">
        <v>1</v>
      </c>
      <c r="W219" s="26"/>
      <c r="X219" s="26" t="s">
        <v>1659</v>
      </c>
    </row>
    <row r="220" spans="1:24" x14ac:dyDescent="0.2">
      <c r="A220" s="266" t="s">
        <v>184</v>
      </c>
      <c r="B220" s="87" t="s">
        <v>424</v>
      </c>
      <c r="R220" s="27">
        <v>2</v>
      </c>
      <c r="V220" s="267">
        <v>3</v>
      </c>
      <c r="W220" s="26"/>
      <c r="X220" s="26" t="s">
        <v>1659</v>
      </c>
    </row>
    <row r="221" spans="1:24" x14ac:dyDescent="0.2">
      <c r="A221" s="266" t="s">
        <v>174</v>
      </c>
      <c r="B221" s="87" t="s">
        <v>341</v>
      </c>
      <c r="R221" s="27">
        <v>3</v>
      </c>
      <c r="V221" s="267">
        <v>1</v>
      </c>
      <c r="W221" s="26"/>
      <c r="X221" s="26" t="s">
        <v>1659</v>
      </c>
    </row>
    <row r="222" spans="1:24" x14ac:dyDescent="0.2">
      <c r="A222" s="266" t="s">
        <v>1235</v>
      </c>
      <c r="B222" s="87" t="s">
        <v>1238</v>
      </c>
      <c r="R222" s="27">
        <v>3</v>
      </c>
      <c r="V222" s="267">
        <v>2</v>
      </c>
      <c r="W222" s="26"/>
      <c r="X222" s="26" t="s">
        <v>1659</v>
      </c>
    </row>
    <row r="223" spans="1:24" x14ac:dyDescent="0.2">
      <c r="A223" s="266" t="s">
        <v>465</v>
      </c>
      <c r="B223" s="87" t="s">
        <v>460</v>
      </c>
      <c r="R223" s="27">
        <v>6</v>
      </c>
      <c r="V223" s="267">
        <v>5</v>
      </c>
      <c r="W223" s="26"/>
      <c r="X223" s="26" t="s">
        <v>1659</v>
      </c>
    </row>
    <row r="224" spans="1:24" x14ac:dyDescent="0.2">
      <c r="A224" s="266" t="s">
        <v>1012</v>
      </c>
      <c r="B224" s="87" t="s">
        <v>527</v>
      </c>
      <c r="R224" s="27">
        <v>9</v>
      </c>
      <c r="V224" s="267">
        <v>1</v>
      </c>
      <c r="W224" s="26"/>
      <c r="X224" s="26" t="s">
        <v>1659</v>
      </c>
    </row>
    <row r="225" spans="1:24" x14ac:dyDescent="0.2">
      <c r="A225" s="266" t="s">
        <v>828</v>
      </c>
      <c r="B225" s="87" t="s">
        <v>906</v>
      </c>
      <c r="C225" s="102"/>
      <c r="D225" s="102"/>
      <c r="F225" s="102"/>
      <c r="H225" s="102"/>
      <c r="I225" s="102"/>
      <c r="J225" s="102"/>
      <c r="L225" s="103"/>
      <c r="O225" s="27">
        <v>1</v>
      </c>
      <c r="V225" s="267">
        <v>1</v>
      </c>
      <c r="W225" s="26"/>
      <c r="X225" s="26" t="s">
        <v>1659</v>
      </c>
    </row>
    <row r="226" spans="1:24" x14ac:dyDescent="0.2">
      <c r="A226" s="266" t="s">
        <v>790</v>
      </c>
      <c r="B226" s="87" t="s">
        <v>917</v>
      </c>
      <c r="C226" s="102"/>
      <c r="D226" s="102"/>
      <c r="F226" s="102"/>
      <c r="H226" s="102"/>
      <c r="I226" s="102"/>
      <c r="J226" s="102"/>
      <c r="L226" s="103"/>
      <c r="O226" s="27">
        <v>1</v>
      </c>
      <c r="V226" s="267">
        <v>1</v>
      </c>
      <c r="W226" s="26"/>
      <c r="X226" s="26" t="s">
        <v>1659</v>
      </c>
    </row>
    <row r="227" spans="1:24" x14ac:dyDescent="0.2">
      <c r="A227" s="266" t="s">
        <v>833</v>
      </c>
      <c r="B227" s="87" t="s">
        <v>904</v>
      </c>
      <c r="O227" s="27">
        <v>3</v>
      </c>
      <c r="V227" s="267">
        <v>1</v>
      </c>
      <c r="W227" s="26"/>
      <c r="X227" s="26" t="s">
        <v>1659</v>
      </c>
    </row>
    <row r="228" spans="1:24" x14ac:dyDescent="0.2">
      <c r="A228" s="266" t="s">
        <v>839</v>
      </c>
      <c r="B228" s="87" t="s">
        <v>897</v>
      </c>
      <c r="O228" s="27">
        <v>2</v>
      </c>
      <c r="V228" s="267">
        <v>1</v>
      </c>
      <c r="W228" s="26"/>
      <c r="X228" s="26" t="s">
        <v>1659</v>
      </c>
    </row>
    <row r="229" spans="1:24" x14ac:dyDescent="0.2">
      <c r="A229" s="266" t="s">
        <v>600</v>
      </c>
      <c r="B229" s="87" t="s">
        <v>603</v>
      </c>
      <c r="O229" s="27">
        <v>2</v>
      </c>
      <c r="V229" s="267">
        <v>1</v>
      </c>
      <c r="W229" s="26"/>
      <c r="X229" s="26" t="s">
        <v>1659</v>
      </c>
    </row>
    <row r="230" spans="1:24" x14ac:dyDescent="0.2">
      <c r="A230" s="266" t="s">
        <v>249</v>
      </c>
      <c r="B230" s="87" t="s">
        <v>630</v>
      </c>
      <c r="O230" s="27">
        <v>4</v>
      </c>
      <c r="V230" s="267">
        <v>3</v>
      </c>
      <c r="W230" s="26"/>
      <c r="X230" s="26" t="s">
        <v>1659</v>
      </c>
    </row>
    <row r="231" spans="1:24" x14ac:dyDescent="0.2">
      <c r="A231" s="266" t="s">
        <v>182</v>
      </c>
      <c r="B231" s="87" t="s">
        <v>526</v>
      </c>
      <c r="O231" s="27">
        <v>1</v>
      </c>
      <c r="V231" s="267">
        <v>3</v>
      </c>
      <c r="W231" s="26"/>
      <c r="X231" s="26" t="s">
        <v>1659</v>
      </c>
    </row>
    <row r="232" spans="1:24" x14ac:dyDescent="0.2">
      <c r="A232" s="266" t="s">
        <v>170</v>
      </c>
      <c r="B232" s="87" t="s">
        <v>435</v>
      </c>
      <c r="O232" s="27">
        <v>3</v>
      </c>
      <c r="V232" s="267">
        <v>6</v>
      </c>
      <c r="W232" s="26"/>
      <c r="X232" s="26" t="s">
        <v>1659</v>
      </c>
    </row>
    <row r="233" spans="1:24" x14ac:dyDescent="0.2">
      <c r="A233" s="266" t="s">
        <v>489</v>
      </c>
      <c r="B233" s="87" t="s">
        <v>531</v>
      </c>
      <c r="O233" s="27">
        <v>10</v>
      </c>
      <c r="V233" s="267">
        <v>7</v>
      </c>
      <c r="W233" s="26"/>
      <c r="X233" s="26" t="s">
        <v>1659</v>
      </c>
    </row>
    <row r="234" spans="1:24" x14ac:dyDescent="0.2">
      <c r="A234" s="266" t="s">
        <v>409</v>
      </c>
      <c r="B234" s="87" t="s">
        <v>423</v>
      </c>
      <c r="O234" s="27">
        <v>10</v>
      </c>
      <c r="V234" s="267">
        <v>13</v>
      </c>
      <c r="W234" s="26"/>
      <c r="X234" s="26" t="s">
        <v>1659</v>
      </c>
    </row>
    <row r="235" spans="1:24" x14ac:dyDescent="0.2">
      <c r="A235" s="266" t="s">
        <v>1033</v>
      </c>
      <c r="B235" s="87" t="s">
        <v>1404</v>
      </c>
      <c r="V235" s="267">
        <v>1</v>
      </c>
      <c r="W235" s="26"/>
      <c r="X235" s="26" t="s">
        <v>1659</v>
      </c>
    </row>
    <row r="236" spans="1:24" x14ac:dyDescent="0.2">
      <c r="A236" s="266" t="s">
        <v>710</v>
      </c>
      <c r="B236" s="87" t="s">
        <v>1439</v>
      </c>
      <c r="V236" s="267">
        <v>4</v>
      </c>
      <c r="W236" s="26"/>
      <c r="X236" s="26" t="s">
        <v>1659</v>
      </c>
    </row>
    <row r="237" spans="1:24" x14ac:dyDescent="0.2">
      <c r="A237" s="266" t="s">
        <v>560</v>
      </c>
      <c r="B237" s="87" t="s">
        <v>627</v>
      </c>
      <c r="V237" s="267">
        <v>4</v>
      </c>
      <c r="W237" s="26"/>
      <c r="X237" s="26" t="s">
        <v>1659</v>
      </c>
    </row>
    <row r="238" spans="1:24" x14ac:dyDescent="0.2">
      <c r="A238" s="266" t="s">
        <v>1339</v>
      </c>
      <c r="B238" s="87" t="s">
        <v>1614</v>
      </c>
      <c r="V238" s="267">
        <v>5</v>
      </c>
      <c r="W238" s="26"/>
      <c r="X238" s="26" t="s">
        <v>1659</v>
      </c>
    </row>
    <row r="239" spans="1:24" x14ac:dyDescent="0.2">
      <c r="A239" s="266" t="s">
        <v>485</v>
      </c>
      <c r="B239" s="87" t="s">
        <v>524</v>
      </c>
      <c r="V239" s="267">
        <v>5</v>
      </c>
      <c r="W239" s="26"/>
      <c r="X239" s="26" t="s">
        <v>1659</v>
      </c>
    </row>
    <row r="240" spans="1:24" x14ac:dyDescent="0.2">
      <c r="A240" s="266" t="s">
        <v>1211</v>
      </c>
      <c r="B240" s="87" t="s">
        <v>802</v>
      </c>
      <c r="V240" s="267">
        <v>1</v>
      </c>
      <c r="W240" s="26"/>
      <c r="X240" s="26" t="s">
        <v>1659</v>
      </c>
    </row>
    <row r="241" spans="1:24" x14ac:dyDescent="0.2">
      <c r="A241" s="266" t="s">
        <v>316</v>
      </c>
      <c r="B241" s="87" t="s">
        <v>549</v>
      </c>
      <c r="V241" s="267">
        <v>1</v>
      </c>
      <c r="W241" s="26"/>
      <c r="X241" s="26" t="s">
        <v>1661</v>
      </c>
    </row>
    <row r="242" spans="1:24" x14ac:dyDescent="0.2">
      <c r="A242" s="266" t="s">
        <v>399</v>
      </c>
      <c r="B242" s="87" t="s">
        <v>46</v>
      </c>
      <c r="V242" s="267">
        <v>1</v>
      </c>
      <c r="W242" s="26"/>
    </row>
    <row r="243" spans="1:24" x14ac:dyDescent="0.2">
      <c r="A243" s="393" t="s">
        <v>744</v>
      </c>
      <c r="B243" s="87" t="s">
        <v>779</v>
      </c>
      <c r="U243" s="100"/>
      <c r="V243" s="425">
        <v>1</v>
      </c>
      <c r="W243" s="101"/>
      <c r="X243" s="26" t="s">
        <v>1659</v>
      </c>
    </row>
    <row r="244" spans="1:24" x14ac:dyDescent="0.2">
      <c r="A244" s="266" t="s">
        <v>1225</v>
      </c>
      <c r="B244" s="87" t="s">
        <v>1230</v>
      </c>
      <c r="V244" s="267">
        <v>11</v>
      </c>
      <c r="W244" s="26"/>
      <c r="X244" s="26" t="s">
        <v>1659</v>
      </c>
    </row>
    <row r="245" spans="1:24" x14ac:dyDescent="0.2">
      <c r="A245" s="266" t="s">
        <v>1527</v>
      </c>
      <c r="B245" s="87" t="s">
        <v>1606</v>
      </c>
      <c r="V245" s="267">
        <v>1</v>
      </c>
      <c r="W245" s="26"/>
      <c r="X245" s="26" t="s">
        <v>1659</v>
      </c>
    </row>
    <row r="246" spans="1:24" x14ac:dyDescent="0.2">
      <c r="A246" s="393" t="s">
        <v>1441</v>
      </c>
      <c r="B246" s="87" t="s">
        <v>1408</v>
      </c>
      <c r="U246" s="100"/>
      <c r="V246" s="425">
        <v>2</v>
      </c>
      <c r="W246" s="101"/>
      <c r="X246" s="26" t="s">
        <v>1659</v>
      </c>
    </row>
    <row r="247" spans="1:24" x14ac:dyDescent="0.2">
      <c r="A247" s="266" t="s">
        <v>797</v>
      </c>
      <c r="B247" s="87" t="s">
        <v>807</v>
      </c>
      <c r="V247" s="267">
        <v>1</v>
      </c>
      <c r="W247" s="26"/>
      <c r="X247" s="26" t="s">
        <v>1659</v>
      </c>
    </row>
    <row r="248" spans="1:24" x14ac:dyDescent="0.2">
      <c r="A248" s="266" t="s">
        <v>1040</v>
      </c>
      <c r="B248" s="87" t="s">
        <v>1047</v>
      </c>
      <c r="V248" s="267">
        <v>1</v>
      </c>
      <c r="W248" s="26"/>
      <c r="X248" s="26" t="s">
        <v>1659</v>
      </c>
    </row>
    <row r="249" spans="1:24" x14ac:dyDescent="0.2">
      <c r="A249" s="266" t="s">
        <v>585</v>
      </c>
      <c r="B249" s="87" t="s">
        <v>617</v>
      </c>
      <c r="V249" s="267">
        <v>2</v>
      </c>
      <c r="W249" s="26"/>
      <c r="X249" s="26" t="s">
        <v>1659</v>
      </c>
    </row>
    <row r="250" spans="1:24" x14ac:dyDescent="0.2">
      <c r="A250" s="266" t="s">
        <v>500</v>
      </c>
      <c r="B250" s="87" t="s">
        <v>505</v>
      </c>
      <c r="V250" s="267">
        <v>3</v>
      </c>
      <c r="W250" s="26"/>
      <c r="X250" s="26" t="s">
        <v>1659</v>
      </c>
    </row>
    <row r="251" spans="1:24" x14ac:dyDescent="0.2">
      <c r="A251" s="266" t="s">
        <v>203</v>
      </c>
      <c r="B251" s="87" t="s">
        <v>391</v>
      </c>
      <c r="V251" s="267">
        <v>3</v>
      </c>
      <c r="W251" s="26"/>
      <c r="X251" s="26" t="s">
        <v>1659</v>
      </c>
    </row>
    <row r="252" spans="1:24" x14ac:dyDescent="0.2">
      <c r="A252" s="379" t="s">
        <v>1538</v>
      </c>
      <c r="B252" s="270" t="s">
        <v>1617</v>
      </c>
      <c r="C252" s="275"/>
      <c r="D252" s="275"/>
      <c r="E252" s="276"/>
      <c r="F252" s="275"/>
      <c r="G252" s="276"/>
      <c r="H252" s="275"/>
      <c r="I252" s="275"/>
      <c r="J252" s="275"/>
      <c r="K252" s="276"/>
      <c r="L252" s="275"/>
      <c r="M252" s="275"/>
      <c r="N252" s="276"/>
      <c r="O252" s="276"/>
      <c r="P252" s="275"/>
      <c r="Q252" s="276"/>
      <c r="R252" s="276"/>
      <c r="S252" s="275"/>
      <c r="T252" s="275"/>
      <c r="U252" s="381"/>
      <c r="V252" s="426">
        <v>1</v>
      </c>
      <c r="W252" s="101"/>
      <c r="X252" s="26" t="s">
        <v>1659</v>
      </c>
    </row>
    <row r="253" spans="1:24" s="86" customFormat="1" x14ac:dyDescent="0.2">
      <c r="A253" s="86" t="s">
        <v>1411</v>
      </c>
      <c r="B253" s="88"/>
      <c r="C253" s="89"/>
      <c r="D253" s="89"/>
      <c r="E253" s="90">
        <f>COUNT(E66:E252)</f>
        <v>15</v>
      </c>
      <c r="F253" s="89"/>
      <c r="G253" s="90">
        <f>COUNT(G66:G252)</f>
        <v>5</v>
      </c>
      <c r="H253" s="89"/>
      <c r="I253" s="89"/>
      <c r="J253" s="89"/>
      <c r="K253" s="90">
        <f>COUNT(K66:K252)</f>
        <v>23</v>
      </c>
      <c r="L253" s="89"/>
      <c r="M253" s="89"/>
      <c r="N253" s="90">
        <f>COUNT(N66:N252)</f>
        <v>11</v>
      </c>
      <c r="O253" s="90">
        <f>COUNT(O66:O252)</f>
        <v>133</v>
      </c>
      <c r="P253" s="89"/>
      <c r="Q253" s="90">
        <f>COUNT(Q66:Q252)</f>
        <v>14</v>
      </c>
      <c r="R253" s="90">
        <f>COUNT(R66:R252)</f>
        <v>134</v>
      </c>
      <c r="S253" s="89"/>
      <c r="T253" s="89"/>
      <c r="U253" s="90">
        <f>COUNT(U66:U252)</f>
        <v>21</v>
      </c>
      <c r="V253" s="90">
        <f>COUNT(V66:V252)</f>
        <v>132</v>
      </c>
      <c r="W253" s="90"/>
    </row>
    <row r="255" spans="1:24" s="86" customFormat="1" x14ac:dyDescent="0.2">
      <c r="A255" s="86" t="s">
        <v>1396</v>
      </c>
      <c r="B255" s="88"/>
      <c r="C255" s="89"/>
      <c r="D255" s="89"/>
      <c r="E255" s="90"/>
      <c r="F255" s="89"/>
      <c r="G255" s="90"/>
      <c r="H255" s="89"/>
      <c r="I255" s="89"/>
      <c r="J255" s="89"/>
      <c r="K255" s="90"/>
      <c r="L255" s="89"/>
      <c r="M255" s="89"/>
      <c r="N255" s="90"/>
      <c r="O255" s="90"/>
      <c r="P255" s="89"/>
      <c r="Q255" s="90"/>
      <c r="R255" s="90"/>
      <c r="S255" s="89"/>
      <c r="T255" s="89"/>
      <c r="U255" s="27"/>
      <c r="V255" s="27"/>
      <c r="W255" s="27"/>
    </row>
    <row r="256" spans="1:24" x14ac:dyDescent="0.2">
      <c r="A256" s="257" t="s">
        <v>831</v>
      </c>
      <c r="B256" s="258" t="s">
        <v>919</v>
      </c>
      <c r="C256" s="261"/>
      <c r="D256" s="261"/>
      <c r="E256" s="264"/>
      <c r="F256" s="261"/>
      <c r="G256" s="264"/>
      <c r="H256" s="261"/>
      <c r="I256" s="261"/>
      <c r="J256" s="261"/>
      <c r="K256" s="264"/>
      <c r="L256" s="262"/>
      <c r="M256" s="263"/>
      <c r="N256" s="264"/>
      <c r="O256" s="264">
        <v>1</v>
      </c>
      <c r="P256" s="263"/>
      <c r="Q256" s="264"/>
      <c r="R256" s="264"/>
      <c r="S256" s="263"/>
      <c r="T256" s="263"/>
      <c r="U256" s="264"/>
      <c r="V256" s="281"/>
    </row>
    <row r="257" spans="1:22" x14ac:dyDescent="0.2">
      <c r="A257" s="266" t="s">
        <v>684</v>
      </c>
      <c r="B257" s="87" t="s">
        <v>657</v>
      </c>
      <c r="O257" s="27">
        <v>1</v>
      </c>
      <c r="V257" s="267"/>
    </row>
    <row r="258" spans="1:22" x14ac:dyDescent="0.2">
      <c r="A258" s="266" t="s">
        <v>843</v>
      </c>
      <c r="B258" s="87" t="s">
        <v>799</v>
      </c>
      <c r="O258" s="27">
        <v>1</v>
      </c>
      <c r="V258" s="267"/>
    </row>
    <row r="259" spans="1:22" x14ac:dyDescent="0.2">
      <c r="A259" s="266" t="s">
        <v>749</v>
      </c>
      <c r="B259" s="87" t="s">
        <v>776</v>
      </c>
      <c r="C259" s="102"/>
      <c r="D259" s="102"/>
      <c r="F259" s="102"/>
      <c r="H259" s="102"/>
      <c r="I259" s="102"/>
      <c r="J259" s="102"/>
      <c r="L259" s="103"/>
      <c r="O259" s="27">
        <v>1</v>
      </c>
      <c r="V259" s="267"/>
    </row>
    <row r="260" spans="1:22" x14ac:dyDescent="0.2">
      <c r="A260" s="266" t="s">
        <v>582</v>
      </c>
      <c r="B260" s="87" t="s">
        <v>642</v>
      </c>
      <c r="O260" s="27">
        <v>1</v>
      </c>
      <c r="V260" s="267"/>
    </row>
    <row r="261" spans="1:22" x14ac:dyDescent="0.2">
      <c r="A261" s="266" t="s">
        <v>494</v>
      </c>
      <c r="B261" s="87" t="s">
        <v>516</v>
      </c>
      <c r="O261" s="27">
        <v>2</v>
      </c>
      <c r="V261" s="267"/>
    </row>
    <row r="262" spans="1:22" x14ac:dyDescent="0.2">
      <c r="A262" s="266" t="s">
        <v>844</v>
      </c>
      <c r="B262" s="87" t="s">
        <v>696</v>
      </c>
      <c r="O262" s="27">
        <v>2</v>
      </c>
      <c r="V262" s="267"/>
    </row>
    <row r="263" spans="1:22" x14ac:dyDescent="0.2">
      <c r="A263" s="266" t="s">
        <v>841</v>
      </c>
      <c r="B263" s="87" t="s">
        <v>920</v>
      </c>
      <c r="C263" s="102"/>
      <c r="D263" s="102"/>
      <c r="F263" s="102"/>
      <c r="H263" s="102"/>
      <c r="I263" s="102"/>
      <c r="J263" s="102"/>
      <c r="L263" s="103"/>
      <c r="O263" s="27">
        <v>2</v>
      </c>
      <c r="V263" s="267"/>
    </row>
    <row r="264" spans="1:22" x14ac:dyDescent="0.2">
      <c r="A264" s="266" t="s">
        <v>48</v>
      </c>
      <c r="B264" s="87" t="s">
        <v>387</v>
      </c>
      <c r="C264" s="102"/>
      <c r="D264" s="102"/>
      <c r="F264" s="102"/>
      <c r="H264" s="102"/>
      <c r="I264" s="102"/>
      <c r="J264" s="102"/>
      <c r="K264" s="27">
        <v>1</v>
      </c>
      <c r="L264" s="103"/>
      <c r="O264" s="27">
        <v>5</v>
      </c>
      <c r="R264" s="27">
        <v>4</v>
      </c>
      <c r="V264" s="267"/>
    </row>
    <row r="265" spans="1:22" x14ac:dyDescent="0.2">
      <c r="A265" s="266" t="s">
        <v>172</v>
      </c>
      <c r="B265" s="87" t="s">
        <v>385</v>
      </c>
      <c r="O265" s="27">
        <v>3</v>
      </c>
      <c r="R265" s="27">
        <v>1</v>
      </c>
      <c r="V265" s="267"/>
    </row>
    <row r="266" spans="1:22" x14ac:dyDescent="0.2">
      <c r="A266" s="266" t="s">
        <v>562</v>
      </c>
      <c r="B266" s="87" t="s">
        <v>647</v>
      </c>
      <c r="R266" s="27">
        <v>1</v>
      </c>
      <c r="V266" s="267"/>
    </row>
    <row r="267" spans="1:22" x14ac:dyDescent="0.2">
      <c r="A267" s="266" t="s">
        <v>1021</v>
      </c>
      <c r="B267" s="87" t="s">
        <v>1105</v>
      </c>
      <c r="R267" s="27">
        <v>1</v>
      </c>
      <c r="V267" s="267"/>
    </row>
    <row r="268" spans="1:22" x14ac:dyDescent="0.2">
      <c r="A268" s="266" t="s">
        <v>1022</v>
      </c>
      <c r="B268" s="87" t="s">
        <v>1107</v>
      </c>
      <c r="R268" s="27">
        <v>1</v>
      </c>
      <c r="V268" s="267"/>
    </row>
    <row r="269" spans="1:22" x14ac:dyDescent="0.2">
      <c r="A269" s="266" t="s">
        <v>52</v>
      </c>
      <c r="B269" s="87" t="s">
        <v>383</v>
      </c>
      <c r="R269" s="27">
        <v>1</v>
      </c>
      <c r="V269" s="267"/>
    </row>
    <row r="270" spans="1:22" x14ac:dyDescent="0.2">
      <c r="A270" s="266" t="s">
        <v>41</v>
      </c>
      <c r="B270" s="87" t="s">
        <v>42</v>
      </c>
      <c r="R270" s="27">
        <v>1</v>
      </c>
      <c r="V270" s="267"/>
    </row>
    <row r="271" spans="1:22" x14ac:dyDescent="0.2">
      <c r="A271" s="266" t="s">
        <v>493</v>
      </c>
      <c r="B271" s="87" t="s">
        <v>517</v>
      </c>
      <c r="R271" s="27">
        <v>4</v>
      </c>
      <c r="V271" s="267"/>
    </row>
    <row r="272" spans="1:22" x14ac:dyDescent="0.2">
      <c r="A272" s="283" t="s">
        <v>400</v>
      </c>
      <c r="B272" s="87" t="s">
        <v>329</v>
      </c>
      <c r="Q272" s="27">
        <v>1</v>
      </c>
      <c r="V272" s="267"/>
    </row>
    <row r="273" spans="1:23" x14ac:dyDescent="0.2">
      <c r="A273" s="266" t="s">
        <v>150</v>
      </c>
      <c r="B273" s="87" t="s">
        <v>386</v>
      </c>
      <c r="C273" s="102"/>
      <c r="D273" s="102"/>
      <c r="F273" s="102"/>
      <c r="H273" s="102"/>
      <c r="I273" s="102"/>
      <c r="J273" s="102"/>
      <c r="K273" s="27">
        <v>4</v>
      </c>
      <c r="L273" s="103"/>
      <c r="N273" s="27">
        <v>1</v>
      </c>
      <c r="O273" s="27">
        <v>6</v>
      </c>
      <c r="R273" s="27">
        <v>3</v>
      </c>
      <c r="U273" s="27">
        <v>3</v>
      </c>
      <c r="V273" s="267">
        <v>1</v>
      </c>
    </row>
    <row r="274" spans="1:23" x14ac:dyDescent="0.2">
      <c r="A274" s="266" t="s">
        <v>223</v>
      </c>
      <c r="B274" s="87" t="s">
        <v>645</v>
      </c>
      <c r="C274" s="102"/>
      <c r="D274" s="102"/>
      <c r="F274" s="102"/>
      <c r="H274" s="102"/>
      <c r="I274" s="102"/>
      <c r="J274" s="102"/>
      <c r="L274" s="103"/>
      <c r="O274" s="27">
        <v>1</v>
      </c>
      <c r="R274" s="27">
        <v>2</v>
      </c>
      <c r="V274" s="267">
        <v>1</v>
      </c>
    </row>
    <row r="275" spans="1:23" x14ac:dyDescent="0.2">
      <c r="A275" s="266" t="s">
        <v>212</v>
      </c>
      <c r="B275" s="87" t="s">
        <v>695</v>
      </c>
      <c r="O275" s="27">
        <v>1</v>
      </c>
      <c r="R275" s="27">
        <v>2</v>
      </c>
      <c r="V275" s="267">
        <v>1</v>
      </c>
    </row>
    <row r="276" spans="1:23" x14ac:dyDescent="0.2">
      <c r="A276" s="266" t="s">
        <v>842</v>
      </c>
      <c r="B276" s="87" t="s">
        <v>921</v>
      </c>
      <c r="O276" s="27">
        <v>1</v>
      </c>
      <c r="R276" s="27">
        <v>7</v>
      </c>
      <c r="V276" s="267">
        <v>3</v>
      </c>
    </row>
    <row r="277" spans="1:23" x14ac:dyDescent="0.2">
      <c r="A277" s="266" t="s">
        <v>53</v>
      </c>
      <c r="B277" s="87" t="s">
        <v>464</v>
      </c>
      <c r="O277" s="27">
        <v>2</v>
      </c>
      <c r="R277" s="27">
        <v>3</v>
      </c>
      <c r="V277" s="267">
        <v>1</v>
      </c>
    </row>
    <row r="278" spans="1:23" x14ac:dyDescent="0.2">
      <c r="A278" s="266" t="s">
        <v>263</v>
      </c>
      <c r="B278" s="87" t="s">
        <v>496</v>
      </c>
      <c r="O278" s="27">
        <v>3</v>
      </c>
      <c r="R278" s="27">
        <v>1</v>
      </c>
      <c r="V278" s="267">
        <v>2</v>
      </c>
    </row>
    <row r="279" spans="1:23" x14ac:dyDescent="0.2">
      <c r="A279" s="266" t="s">
        <v>50</v>
      </c>
      <c r="B279" s="87" t="s">
        <v>51</v>
      </c>
      <c r="O279" s="27">
        <v>6</v>
      </c>
      <c r="R279" s="27">
        <v>3</v>
      </c>
      <c r="V279" s="267">
        <v>1</v>
      </c>
    </row>
    <row r="280" spans="1:23" x14ac:dyDescent="0.2">
      <c r="A280" s="266" t="s">
        <v>277</v>
      </c>
      <c r="B280" s="87" t="s">
        <v>654</v>
      </c>
      <c r="R280" s="27">
        <v>1</v>
      </c>
      <c r="V280" s="267">
        <v>1</v>
      </c>
    </row>
    <row r="281" spans="1:23" x14ac:dyDescent="0.2">
      <c r="A281" s="266" t="s">
        <v>1190</v>
      </c>
      <c r="B281" s="87" t="s">
        <v>1191</v>
      </c>
      <c r="C281" s="95"/>
      <c r="D281" s="95"/>
      <c r="E281" s="96"/>
      <c r="F281" s="95"/>
      <c r="G281" s="96"/>
      <c r="H281" s="95"/>
      <c r="I281" s="95"/>
      <c r="J281" s="95"/>
      <c r="L281" s="103"/>
      <c r="R281" s="27">
        <v>1</v>
      </c>
      <c r="V281" s="267">
        <v>1</v>
      </c>
    </row>
    <row r="282" spans="1:23" x14ac:dyDescent="0.2">
      <c r="A282" s="266" t="s">
        <v>38</v>
      </c>
      <c r="B282" s="87" t="s">
        <v>652</v>
      </c>
      <c r="C282" s="95"/>
      <c r="D282" s="95"/>
      <c r="E282" s="96"/>
      <c r="F282" s="95"/>
      <c r="G282" s="96"/>
      <c r="H282" s="95"/>
      <c r="I282" s="95"/>
      <c r="J282" s="95"/>
      <c r="L282" s="103"/>
      <c r="R282" s="27">
        <v>2</v>
      </c>
      <c r="V282" s="267">
        <v>1</v>
      </c>
    </row>
    <row r="283" spans="1:23" x14ac:dyDescent="0.2">
      <c r="A283" s="266" t="s">
        <v>1004</v>
      </c>
      <c r="B283" s="87" t="s">
        <v>1009</v>
      </c>
      <c r="R283" s="27">
        <v>1</v>
      </c>
      <c r="V283" s="267">
        <v>1</v>
      </c>
    </row>
    <row r="284" spans="1:23" x14ac:dyDescent="0.2">
      <c r="A284" s="266" t="s">
        <v>1079</v>
      </c>
      <c r="B284" s="87" t="s">
        <v>1118</v>
      </c>
      <c r="R284" s="27">
        <v>1</v>
      </c>
      <c r="V284" s="267">
        <v>1</v>
      </c>
    </row>
    <row r="285" spans="1:23" x14ac:dyDescent="0.2">
      <c r="A285" s="266" t="s">
        <v>667</v>
      </c>
      <c r="B285" s="87" t="s">
        <v>674</v>
      </c>
      <c r="R285" s="27">
        <v>1</v>
      </c>
      <c r="V285" s="267">
        <v>3</v>
      </c>
    </row>
    <row r="286" spans="1:23" x14ac:dyDescent="0.2">
      <c r="A286" s="266" t="s">
        <v>981</v>
      </c>
      <c r="B286" s="87" t="s">
        <v>942</v>
      </c>
      <c r="R286" s="27">
        <v>3</v>
      </c>
      <c r="V286" s="267">
        <v>3</v>
      </c>
    </row>
    <row r="287" spans="1:23" x14ac:dyDescent="0.2">
      <c r="A287" s="266" t="s">
        <v>55</v>
      </c>
      <c r="B287" s="87" t="s">
        <v>388</v>
      </c>
      <c r="R287" s="27">
        <v>13</v>
      </c>
      <c r="V287" s="267">
        <v>5</v>
      </c>
    </row>
    <row r="288" spans="1:23" x14ac:dyDescent="0.2">
      <c r="A288" s="266" t="s">
        <v>404</v>
      </c>
      <c r="B288" s="87" t="s">
        <v>655</v>
      </c>
      <c r="V288" s="267">
        <v>1</v>
      </c>
      <c r="W288" s="26"/>
    </row>
    <row r="289" spans="1:23" x14ac:dyDescent="0.2">
      <c r="A289" s="266" t="s">
        <v>1537</v>
      </c>
      <c r="B289" s="87" t="s">
        <v>1705</v>
      </c>
      <c r="V289" s="267">
        <v>1</v>
      </c>
      <c r="W289" s="26"/>
    </row>
    <row r="290" spans="1:23" x14ac:dyDescent="0.2">
      <c r="A290" s="266" t="s">
        <v>1360</v>
      </c>
      <c r="B290" s="87" t="s">
        <v>1373</v>
      </c>
      <c r="V290" s="267">
        <v>1</v>
      </c>
      <c r="W290" s="26"/>
    </row>
    <row r="291" spans="1:23" x14ac:dyDescent="0.2">
      <c r="A291" s="266" t="s">
        <v>1002</v>
      </c>
      <c r="B291" s="87" t="s">
        <v>1505</v>
      </c>
      <c r="V291" s="267">
        <v>1</v>
      </c>
      <c r="W291" s="26"/>
    </row>
    <row r="292" spans="1:23" x14ac:dyDescent="0.2">
      <c r="A292" s="269" t="s">
        <v>987</v>
      </c>
      <c r="B292" s="270" t="s">
        <v>988</v>
      </c>
      <c r="C292" s="275"/>
      <c r="D292" s="275"/>
      <c r="E292" s="276"/>
      <c r="F292" s="275"/>
      <c r="G292" s="276"/>
      <c r="H292" s="275"/>
      <c r="I292" s="275"/>
      <c r="J292" s="275"/>
      <c r="K292" s="276"/>
      <c r="L292" s="275"/>
      <c r="M292" s="275"/>
      <c r="N292" s="276"/>
      <c r="O292" s="276"/>
      <c r="P292" s="275"/>
      <c r="Q292" s="276"/>
      <c r="R292" s="276"/>
      <c r="S292" s="275"/>
      <c r="T292" s="275"/>
      <c r="U292" s="276"/>
      <c r="V292" s="277">
        <v>1</v>
      </c>
      <c r="W292" s="26"/>
    </row>
    <row r="293" spans="1:23" s="86" customFormat="1" x14ac:dyDescent="0.2">
      <c r="A293" s="86" t="s">
        <v>1411</v>
      </c>
      <c r="B293" s="88"/>
      <c r="C293" s="89"/>
      <c r="D293" s="89"/>
      <c r="E293" s="90">
        <f>COUNT(E256:E292)</f>
        <v>0</v>
      </c>
      <c r="F293" s="89"/>
      <c r="G293" s="90">
        <f t="shared" ref="G293:V293" si="3">COUNT(G256:G292)</f>
        <v>0</v>
      </c>
      <c r="H293" s="89"/>
      <c r="I293" s="89"/>
      <c r="J293" s="89"/>
      <c r="K293" s="90">
        <f t="shared" si="3"/>
        <v>2</v>
      </c>
      <c r="L293" s="89"/>
      <c r="M293" s="89"/>
      <c r="N293" s="90">
        <f t="shared" si="3"/>
        <v>1</v>
      </c>
      <c r="O293" s="90">
        <f t="shared" si="3"/>
        <v>17</v>
      </c>
      <c r="P293" s="89"/>
      <c r="Q293" s="90">
        <f t="shared" si="3"/>
        <v>1</v>
      </c>
      <c r="R293" s="90">
        <f t="shared" si="3"/>
        <v>23</v>
      </c>
      <c r="S293" s="89"/>
      <c r="T293" s="89"/>
      <c r="U293" s="90">
        <f t="shared" si="3"/>
        <v>1</v>
      </c>
      <c r="V293" s="90">
        <f t="shared" si="3"/>
        <v>20</v>
      </c>
      <c r="W293" s="90"/>
    </row>
  </sheetData>
  <sortState ref="A273:ALY287">
    <sortCondition ref="O273:O287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W107"/>
  <sheetViews>
    <sheetView zoomScaleNormal="100" workbookViewId="0">
      <pane ySplit="17" topLeftCell="A18" activePane="bottomLeft" state="frozen"/>
      <selection pane="bottomLeft" activeCell="A18" sqref="A18"/>
    </sheetView>
  </sheetViews>
  <sheetFormatPr defaultColWidth="9" defaultRowHeight="15" x14ac:dyDescent="0.25"/>
  <cols>
    <col min="1" max="1" width="14.375" style="327" customWidth="1"/>
    <col min="2" max="2" width="25.125" style="327" bestFit="1" customWidth="1"/>
    <col min="3" max="3" width="25.125" style="327" customWidth="1"/>
    <col min="4" max="5" width="12.375" style="327" bestFit="1" customWidth="1"/>
    <col min="6" max="6" width="14.25" style="327" bestFit="1" customWidth="1"/>
    <col min="7" max="7" width="15.625" style="327" bestFit="1" customWidth="1"/>
    <col min="8" max="8" width="12.625" style="327" bestFit="1" customWidth="1"/>
    <col min="9" max="9" width="12" style="327" bestFit="1" customWidth="1"/>
    <col min="10" max="10" width="12.375" style="327" bestFit="1" customWidth="1"/>
    <col min="11" max="12" width="17.75" style="327" bestFit="1" customWidth="1"/>
    <col min="13" max="13" width="20.75" style="327" bestFit="1" customWidth="1"/>
    <col min="14" max="14" width="17.75" style="327" bestFit="1" customWidth="1"/>
    <col min="15" max="15" width="5.5" style="327" customWidth="1"/>
    <col min="16" max="16" width="10.75" style="327" customWidth="1"/>
    <col min="17" max="17" width="31.75" style="327" bestFit="1" customWidth="1"/>
    <col min="18" max="18" width="25.875" style="327" bestFit="1" customWidth="1"/>
    <col min="19" max="19" width="25.75" style="327" bestFit="1" customWidth="1"/>
    <col min="20" max="20" width="11.125" style="327" bestFit="1" customWidth="1"/>
    <col min="21" max="16384" width="9" style="327"/>
  </cols>
  <sheetData>
    <row r="1" spans="1:23" x14ac:dyDescent="0.25">
      <c r="A1" s="326" t="s">
        <v>1632</v>
      </c>
      <c r="B1" s="326"/>
      <c r="C1" s="326"/>
    </row>
    <row r="2" spans="1:23" x14ac:dyDescent="0.25">
      <c r="A2" s="327" t="s">
        <v>1635</v>
      </c>
    </row>
    <row r="3" spans="1:23" x14ac:dyDescent="0.25">
      <c r="A3" s="549"/>
    </row>
    <row r="4" spans="1:23" x14ac:dyDescent="0.25">
      <c r="A4" s="331" t="s">
        <v>1642</v>
      </c>
    </row>
    <row r="5" spans="1:23" ht="15.75" x14ac:dyDescent="0.25">
      <c r="A5" s="362"/>
      <c r="B5" s="547" t="s">
        <v>1032</v>
      </c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</row>
    <row r="6" spans="1:23" ht="15.75" x14ac:dyDescent="0.25">
      <c r="A6" s="362"/>
      <c r="B6" s="547" t="s">
        <v>1637</v>
      </c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8"/>
    </row>
    <row r="7" spans="1:23" ht="15.75" x14ac:dyDescent="0.25">
      <c r="A7" s="362"/>
      <c r="B7" s="547" t="s">
        <v>1638</v>
      </c>
      <c r="C7" s="548"/>
      <c r="D7" s="548"/>
      <c r="E7" s="548"/>
      <c r="F7" s="548"/>
      <c r="G7" s="548"/>
      <c r="H7" s="548"/>
      <c r="I7" s="548"/>
      <c r="J7" s="548"/>
      <c r="K7" s="548"/>
      <c r="L7" s="548"/>
      <c r="M7" s="548"/>
      <c r="N7" s="548"/>
      <c r="O7" s="548"/>
    </row>
    <row r="8" spans="1:23" ht="15.75" x14ac:dyDescent="0.25">
      <c r="A8" s="362"/>
      <c r="B8" s="547" t="s">
        <v>1639</v>
      </c>
      <c r="C8" s="548"/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</row>
    <row r="9" spans="1:23" ht="15.75" x14ac:dyDescent="0.25">
      <c r="A9" s="362"/>
      <c r="B9" s="547" t="s">
        <v>1640</v>
      </c>
      <c r="C9" s="548"/>
      <c r="D9" s="548"/>
      <c r="E9" s="548"/>
      <c r="F9" s="548"/>
      <c r="G9" s="548"/>
      <c r="H9" s="548"/>
      <c r="I9" s="548"/>
      <c r="J9" s="548"/>
      <c r="K9" s="548"/>
      <c r="L9" s="548"/>
      <c r="M9" s="548"/>
      <c r="N9" s="548"/>
      <c r="O9" s="548"/>
    </row>
    <row r="10" spans="1:23" ht="15.75" x14ac:dyDescent="0.25">
      <c r="A10" s="362"/>
      <c r="B10" s="547" t="s">
        <v>1697</v>
      </c>
      <c r="C10" s="548"/>
      <c r="D10" s="548"/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</row>
    <row r="11" spans="1:23" ht="15.75" x14ac:dyDescent="0.25">
      <c r="A11" s="362"/>
      <c r="B11" s="547" t="s">
        <v>1762</v>
      </c>
      <c r="C11" s="548"/>
      <c r="D11" s="548"/>
      <c r="E11" s="548"/>
      <c r="F11" s="548"/>
      <c r="G11" s="548"/>
      <c r="H11" s="548"/>
      <c r="I11" s="548"/>
      <c r="J11" s="548"/>
      <c r="K11" s="548"/>
      <c r="L11" s="548"/>
      <c r="M11" s="548"/>
      <c r="N11" s="548"/>
      <c r="O11" s="548"/>
    </row>
    <row r="12" spans="1:23" ht="15.75" x14ac:dyDescent="0.25">
      <c r="A12" s="362"/>
      <c r="B12" s="547" t="s">
        <v>1641</v>
      </c>
      <c r="C12" s="548"/>
      <c r="D12" s="548"/>
      <c r="E12" s="548"/>
      <c r="F12" s="548"/>
      <c r="G12" s="548"/>
      <c r="H12" s="548"/>
      <c r="I12" s="548"/>
      <c r="J12" s="548"/>
      <c r="K12" s="548"/>
      <c r="L12" s="548"/>
      <c r="M12" s="548"/>
      <c r="N12" s="548"/>
      <c r="O12" s="548"/>
    </row>
    <row r="13" spans="1:23" ht="15.75" x14ac:dyDescent="0.25">
      <c r="A13" s="362"/>
      <c r="B13" s="547" t="s">
        <v>1644</v>
      </c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  <c r="N13" s="548"/>
      <c r="O13" s="548"/>
    </row>
    <row r="14" spans="1:23" ht="15.75" x14ac:dyDescent="0.25">
      <c r="A14" s="362"/>
      <c r="B14" s="547" t="s">
        <v>1643</v>
      </c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</row>
    <row r="15" spans="1:23" x14ac:dyDescent="0.25">
      <c r="A15" s="332"/>
    </row>
    <row r="16" spans="1:23" x14ac:dyDescent="0.25">
      <c r="W16" s="332"/>
    </row>
    <row r="17" spans="1:23" s="326" customFormat="1" x14ac:dyDescent="0.25">
      <c r="A17" s="326" t="s">
        <v>1417</v>
      </c>
      <c r="B17" s="326" t="s">
        <v>1515</v>
      </c>
      <c r="C17" s="326" t="s">
        <v>1416</v>
      </c>
      <c r="D17" s="326" t="s">
        <v>1032</v>
      </c>
      <c r="E17" s="326" t="s">
        <v>1637</v>
      </c>
      <c r="F17" s="326" t="s">
        <v>1807</v>
      </c>
      <c r="G17" s="326" t="s">
        <v>1808</v>
      </c>
      <c r="H17" s="326" t="s">
        <v>1809</v>
      </c>
      <c r="I17" s="326" t="s">
        <v>1810</v>
      </c>
      <c r="J17" s="326" t="s">
        <v>1811</v>
      </c>
      <c r="K17" s="326" t="s">
        <v>1812</v>
      </c>
      <c r="L17" s="326" t="s">
        <v>1813</v>
      </c>
      <c r="M17" s="326" t="s">
        <v>1814</v>
      </c>
      <c r="N17" s="326" t="s">
        <v>1815</v>
      </c>
      <c r="R17" s="327"/>
      <c r="S17" s="354"/>
      <c r="T17" s="328"/>
      <c r="W17" s="332"/>
    </row>
    <row r="18" spans="1:23" x14ac:dyDescent="0.25">
      <c r="A18" s="549" t="s">
        <v>1681</v>
      </c>
      <c r="B18" s="327">
        <v>2005</v>
      </c>
      <c r="F18" s="343"/>
      <c r="G18" s="343"/>
      <c r="H18" s="343"/>
      <c r="I18" s="343"/>
      <c r="J18" s="343"/>
      <c r="K18" s="343"/>
      <c r="L18" s="343"/>
      <c r="M18" s="343"/>
      <c r="N18" s="343"/>
      <c r="R18" s="352"/>
      <c r="S18" s="355"/>
      <c r="T18" s="328"/>
    </row>
    <row r="19" spans="1:23" x14ac:dyDescent="0.25">
      <c r="A19" s="549" t="s">
        <v>1681</v>
      </c>
      <c r="B19" s="327">
        <v>2006</v>
      </c>
      <c r="F19" s="343"/>
      <c r="G19" s="343"/>
      <c r="H19" s="343"/>
      <c r="I19" s="343"/>
      <c r="J19" s="343"/>
      <c r="K19" s="343"/>
      <c r="L19" s="343"/>
      <c r="M19" s="343"/>
      <c r="N19" s="343"/>
      <c r="R19" s="352"/>
      <c r="S19" s="355"/>
      <c r="T19" s="328"/>
    </row>
    <row r="20" spans="1:23" x14ac:dyDescent="0.25">
      <c r="A20" s="549" t="s">
        <v>1681</v>
      </c>
      <c r="B20" s="327">
        <v>2007</v>
      </c>
      <c r="C20" s="327">
        <v>24</v>
      </c>
      <c r="D20" s="327">
        <v>11.67</v>
      </c>
      <c r="E20" s="327">
        <v>0</v>
      </c>
      <c r="F20" s="343">
        <v>0.82</v>
      </c>
      <c r="G20" s="343">
        <v>5.68</v>
      </c>
      <c r="H20" s="343">
        <v>0.3</v>
      </c>
      <c r="I20" s="343">
        <v>0.1</v>
      </c>
      <c r="J20" s="343">
        <v>0</v>
      </c>
      <c r="K20" s="343">
        <v>1.36</v>
      </c>
      <c r="L20" s="343">
        <v>0.46</v>
      </c>
      <c r="M20" s="343">
        <v>0.02</v>
      </c>
      <c r="N20" s="343">
        <v>0.02</v>
      </c>
      <c r="S20" s="354"/>
      <c r="T20" s="328"/>
    </row>
    <row r="21" spans="1:23" x14ac:dyDescent="0.25">
      <c r="A21" s="549" t="s">
        <v>1681</v>
      </c>
      <c r="B21" s="327">
        <v>2008</v>
      </c>
      <c r="C21" s="327">
        <v>25</v>
      </c>
      <c r="D21" s="327">
        <v>4.62</v>
      </c>
      <c r="E21" s="327">
        <v>0</v>
      </c>
      <c r="F21" s="343">
        <v>0.57999999999999996</v>
      </c>
      <c r="G21" s="343">
        <v>4.25</v>
      </c>
      <c r="H21" s="27">
        <v>0.05</v>
      </c>
      <c r="I21" s="27">
        <v>0.13</v>
      </c>
      <c r="J21" s="27">
        <v>0.25</v>
      </c>
      <c r="K21" s="27">
        <v>0.06</v>
      </c>
      <c r="L21" s="27">
        <v>0.33</v>
      </c>
      <c r="M21" s="27">
        <v>0.3</v>
      </c>
      <c r="N21" s="27">
        <v>0</v>
      </c>
      <c r="S21" s="354"/>
      <c r="T21" s="328"/>
    </row>
    <row r="22" spans="1:23" x14ac:dyDescent="0.25">
      <c r="A22" s="549" t="s">
        <v>1681</v>
      </c>
      <c r="B22" s="327">
        <v>2009</v>
      </c>
      <c r="C22" s="327">
        <v>26</v>
      </c>
      <c r="D22" s="327">
        <v>2.5099999999999998</v>
      </c>
      <c r="E22" s="327">
        <v>0.19</v>
      </c>
      <c r="F22" s="343">
        <v>2.39</v>
      </c>
      <c r="G22" s="343">
        <v>2.63</v>
      </c>
      <c r="H22" s="343">
        <v>0.08</v>
      </c>
      <c r="I22" s="343">
        <v>0.13</v>
      </c>
      <c r="J22" s="343">
        <v>2.2000000000000002</v>
      </c>
      <c r="K22" s="343">
        <v>0.06</v>
      </c>
      <c r="L22" s="343">
        <v>0.57999999999999996</v>
      </c>
      <c r="M22" s="343">
        <v>1.61</v>
      </c>
      <c r="N22" s="343">
        <v>0.02</v>
      </c>
      <c r="R22" s="326"/>
      <c r="S22" s="354"/>
      <c r="T22" s="328"/>
    </row>
    <row r="23" spans="1:23" x14ac:dyDescent="0.25">
      <c r="A23" s="549" t="s">
        <v>1681</v>
      </c>
      <c r="B23" s="327">
        <v>2010</v>
      </c>
      <c r="C23" s="327">
        <v>26</v>
      </c>
      <c r="D23" s="327">
        <v>1.89</v>
      </c>
      <c r="E23" s="327">
        <v>0</v>
      </c>
      <c r="F23" s="343">
        <v>1.86</v>
      </c>
      <c r="G23" s="343">
        <v>5.98</v>
      </c>
      <c r="H23" s="343">
        <v>0.38</v>
      </c>
      <c r="I23" s="343">
        <v>0.23</v>
      </c>
      <c r="J23" s="343">
        <v>5.63</v>
      </c>
      <c r="K23" s="343">
        <v>0.14000000000000001</v>
      </c>
      <c r="L23" s="343">
        <v>1.26</v>
      </c>
      <c r="M23" s="343">
        <v>1.02</v>
      </c>
      <c r="N23" s="343">
        <v>0.02</v>
      </c>
      <c r="S23" s="354"/>
      <c r="T23" s="328"/>
    </row>
    <row r="24" spans="1:23" x14ac:dyDescent="0.25">
      <c r="A24" s="549" t="s">
        <v>1681</v>
      </c>
      <c r="B24" s="327">
        <v>2011</v>
      </c>
      <c r="C24" s="327">
        <v>26</v>
      </c>
      <c r="D24" s="327">
        <v>4.41</v>
      </c>
      <c r="E24" s="327">
        <v>0</v>
      </c>
      <c r="F24" s="343">
        <v>2.1</v>
      </c>
      <c r="G24" s="343">
        <v>5.87</v>
      </c>
      <c r="H24" s="343">
        <v>1</v>
      </c>
      <c r="I24" s="343">
        <v>0.21</v>
      </c>
      <c r="J24" s="343">
        <v>4.22</v>
      </c>
      <c r="K24" s="343">
        <v>0.67</v>
      </c>
      <c r="L24" s="343">
        <v>3.16</v>
      </c>
      <c r="M24" s="343">
        <v>0.11</v>
      </c>
      <c r="N24" s="343">
        <v>0</v>
      </c>
      <c r="S24" s="354"/>
      <c r="T24" s="328"/>
    </row>
    <row r="25" spans="1:23" x14ac:dyDescent="0.25">
      <c r="A25" s="549" t="s">
        <v>1681</v>
      </c>
      <c r="B25" s="327">
        <v>2012</v>
      </c>
      <c r="F25" s="343"/>
      <c r="G25" s="343"/>
      <c r="H25" s="343"/>
      <c r="I25" s="343"/>
      <c r="J25" s="343"/>
      <c r="K25" s="343"/>
      <c r="L25" s="343"/>
      <c r="M25" s="343"/>
      <c r="N25" s="343"/>
      <c r="S25" s="354"/>
      <c r="T25" s="328"/>
    </row>
    <row r="26" spans="1:23" x14ac:dyDescent="0.25">
      <c r="A26" s="549" t="s">
        <v>1681</v>
      </c>
      <c r="B26" s="327">
        <v>2013</v>
      </c>
      <c r="F26" s="343"/>
      <c r="G26" s="343"/>
      <c r="H26" s="343"/>
      <c r="I26" s="343"/>
      <c r="J26" s="343"/>
      <c r="K26" s="343"/>
      <c r="L26" s="343"/>
      <c r="M26" s="343"/>
      <c r="N26" s="343"/>
      <c r="S26" s="354"/>
      <c r="T26" s="328"/>
    </row>
    <row r="27" spans="1:23" x14ac:dyDescent="0.25">
      <c r="A27" s="549" t="s">
        <v>1681</v>
      </c>
      <c r="B27" s="327">
        <v>2014</v>
      </c>
      <c r="C27" s="327">
        <v>26</v>
      </c>
      <c r="D27" s="327">
        <v>3.67</v>
      </c>
      <c r="E27" s="327">
        <v>0</v>
      </c>
      <c r="F27" s="327">
        <v>0.28999999999999998</v>
      </c>
      <c r="G27" s="343">
        <v>10.42</v>
      </c>
      <c r="H27" s="327">
        <v>0.81</v>
      </c>
      <c r="I27" s="343">
        <v>1.04</v>
      </c>
      <c r="J27" s="327">
        <v>6.39</v>
      </c>
      <c r="K27" s="327">
        <v>0.89</v>
      </c>
      <c r="L27" s="327">
        <v>0.13</v>
      </c>
      <c r="M27" s="327">
        <v>0.98</v>
      </c>
      <c r="N27" s="327">
        <v>0.03</v>
      </c>
      <c r="S27" s="354"/>
      <c r="T27" s="328"/>
    </row>
    <row r="28" spans="1:23" x14ac:dyDescent="0.25">
      <c r="A28" s="549" t="s">
        <v>1681</v>
      </c>
      <c r="B28" s="327">
        <v>2015</v>
      </c>
      <c r="G28" s="343"/>
      <c r="I28" s="343"/>
      <c r="S28" s="354"/>
      <c r="T28" s="328"/>
    </row>
    <row r="29" spans="1:23" x14ac:dyDescent="0.25">
      <c r="A29" s="549" t="s">
        <v>1681</v>
      </c>
      <c r="B29" s="327">
        <v>2016</v>
      </c>
      <c r="G29" s="343"/>
      <c r="I29" s="343"/>
      <c r="S29" s="354"/>
      <c r="T29" s="328"/>
    </row>
    <row r="30" spans="1:23" x14ac:dyDescent="0.25">
      <c r="A30" s="549" t="s">
        <v>1681</v>
      </c>
      <c r="B30" s="327">
        <v>2017</v>
      </c>
      <c r="C30" s="327">
        <v>26</v>
      </c>
      <c r="D30" s="327">
        <v>2.0499999999999998</v>
      </c>
      <c r="E30" s="327">
        <v>0</v>
      </c>
      <c r="F30" s="327">
        <v>1.97</v>
      </c>
      <c r="G30" s="327">
        <v>2.65</v>
      </c>
      <c r="H30" s="327">
        <v>0.17</v>
      </c>
      <c r="I30" s="343">
        <v>0.53</v>
      </c>
      <c r="J30" s="327">
        <v>0.86</v>
      </c>
      <c r="K30" s="327">
        <v>1.1499999999999999</v>
      </c>
      <c r="L30" s="327">
        <v>1.54</v>
      </c>
      <c r="M30" s="327">
        <v>4.13</v>
      </c>
      <c r="N30" s="327">
        <v>0</v>
      </c>
      <c r="S30" s="354"/>
      <c r="T30" s="328"/>
    </row>
    <row r="31" spans="1:23" x14ac:dyDescent="0.25">
      <c r="A31" s="549" t="s">
        <v>1681</v>
      </c>
      <c r="B31" s="327">
        <v>2018</v>
      </c>
      <c r="I31" s="343"/>
      <c r="S31" s="354"/>
      <c r="T31" s="328"/>
    </row>
    <row r="32" spans="1:23" x14ac:dyDescent="0.25">
      <c r="A32" s="549" t="s">
        <v>1681</v>
      </c>
      <c r="B32" s="327">
        <v>2019</v>
      </c>
      <c r="C32" s="327">
        <v>26</v>
      </c>
      <c r="D32" s="327">
        <v>6.8</v>
      </c>
      <c r="E32" s="327">
        <v>0.01</v>
      </c>
      <c r="F32" s="327">
        <v>1.52</v>
      </c>
      <c r="G32" s="327">
        <v>3.87</v>
      </c>
      <c r="H32" s="327">
        <v>0.28000000000000003</v>
      </c>
      <c r="I32" s="343">
        <v>2.73</v>
      </c>
      <c r="J32" s="327">
        <v>6.04</v>
      </c>
      <c r="K32" s="327">
        <v>0.3</v>
      </c>
      <c r="L32" s="327">
        <v>1.48</v>
      </c>
      <c r="M32" s="327">
        <v>1.82</v>
      </c>
      <c r="N32" s="327">
        <v>0.03</v>
      </c>
      <c r="S32" s="354"/>
      <c r="T32" s="328"/>
    </row>
    <row r="33" spans="1:21" x14ac:dyDescent="0.25">
      <c r="A33" s="549" t="s">
        <v>1681</v>
      </c>
      <c r="B33" s="327">
        <v>2020</v>
      </c>
      <c r="G33" s="343"/>
      <c r="S33" s="354"/>
      <c r="T33" s="328"/>
    </row>
    <row r="34" spans="1:21" x14ac:dyDescent="0.25">
      <c r="A34" s="549" t="s">
        <v>1681</v>
      </c>
      <c r="B34" s="327">
        <v>2021</v>
      </c>
      <c r="G34" s="343"/>
      <c r="S34" s="354"/>
      <c r="T34" s="328"/>
    </row>
    <row r="35" spans="1:21" x14ac:dyDescent="0.25">
      <c r="A35" s="549" t="s">
        <v>1681</v>
      </c>
      <c r="B35" s="327">
        <v>2022</v>
      </c>
      <c r="C35" s="327">
        <v>26</v>
      </c>
      <c r="D35" s="343">
        <v>10.423076923076923</v>
      </c>
      <c r="E35" s="343">
        <v>0</v>
      </c>
      <c r="F35" s="343">
        <v>1.7884615384615385</v>
      </c>
      <c r="G35" s="343">
        <v>1.7346153846153847</v>
      </c>
      <c r="H35" s="343">
        <v>0.2076923076923077</v>
      </c>
      <c r="I35" s="343">
        <v>5.8115384615384613</v>
      </c>
      <c r="J35" s="343">
        <v>8.657692307692308</v>
      </c>
      <c r="K35" s="343">
        <v>0.2846153846153846</v>
      </c>
      <c r="L35" s="343">
        <v>0.11538461538461539</v>
      </c>
      <c r="M35" s="343">
        <v>5.7692307692307696E-2</v>
      </c>
      <c r="N35" s="343">
        <v>0.83461538461538454</v>
      </c>
      <c r="S35" s="354"/>
      <c r="T35" s="328"/>
    </row>
    <row r="36" spans="1:21" x14ac:dyDescent="0.25">
      <c r="A36" s="549" t="s">
        <v>1759</v>
      </c>
      <c r="B36">
        <v>2005</v>
      </c>
      <c r="D36"/>
      <c r="E36"/>
      <c r="F36"/>
      <c r="G36"/>
      <c r="H36"/>
      <c r="I36"/>
      <c r="J36"/>
      <c r="K36"/>
      <c r="L36"/>
      <c r="M36"/>
      <c r="N36"/>
      <c r="R36" s="356"/>
      <c r="S36" s="354"/>
      <c r="U36" s="328"/>
    </row>
    <row r="37" spans="1:21" x14ac:dyDescent="0.25">
      <c r="A37" s="549" t="s">
        <v>1759</v>
      </c>
      <c r="B37">
        <v>2006</v>
      </c>
      <c r="D37"/>
      <c r="E37" s="343"/>
      <c r="F37"/>
      <c r="G37"/>
      <c r="H37"/>
      <c r="I37"/>
      <c r="J37"/>
      <c r="K37"/>
      <c r="L37"/>
      <c r="M37"/>
      <c r="N37"/>
      <c r="R37" s="356"/>
      <c r="S37" s="354"/>
      <c r="U37" s="328"/>
    </row>
    <row r="38" spans="1:21" x14ac:dyDescent="0.25">
      <c r="A38" s="549" t="s">
        <v>1759</v>
      </c>
      <c r="B38">
        <v>2007</v>
      </c>
      <c r="C38" s="327">
        <v>6</v>
      </c>
      <c r="D38">
        <v>48.33</v>
      </c>
      <c r="E38" s="343">
        <v>0</v>
      </c>
      <c r="F38">
        <v>10</v>
      </c>
      <c r="G38">
        <v>3.67</v>
      </c>
      <c r="H38">
        <v>0</v>
      </c>
      <c r="I38">
        <v>2.68</v>
      </c>
      <c r="J38">
        <v>0.22</v>
      </c>
      <c r="K38">
        <v>0.88</v>
      </c>
      <c r="L38">
        <v>6</v>
      </c>
      <c r="M38">
        <v>0.2</v>
      </c>
      <c r="N38">
        <v>0.02</v>
      </c>
      <c r="R38" s="356"/>
      <c r="S38" s="354"/>
      <c r="U38" s="328"/>
    </row>
    <row r="39" spans="1:21" x14ac:dyDescent="0.25">
      <c r="A39" s="549" t="s">
        <v>1759</v>
      </c>
      <c r="B39">
        <v>2008</v>
      </c>
      <c r="C39" s="327">
        <v>5</v>
      </c>
      <c r="D39">
        <v>1.64</v>
      </c>
      <c r="E39" s="343">
        <v>0</v>
      </c>
      <c r="F39">
        <v>4.22</v>
      </c>
      <c r="G39">
        <v>2</v>
      </c>
      <c r="H39">
        <v>0.2</v>
      </c>
      <c r="I39">
        <v>7.4</v>
      </c>
      <c r="J39">
        <v>0.06</v>
      </c>
      <c r="K39">
        <v>3.24</v>
      </c>
      <c r="L39">
        <v>0.64</v>
      </c>
      <c r="M39">
        <v>0.9</v>
      </c>
      <c r="N39">
        <v>0</v>
      </c>
      <c r="R39" s="356"/>
      <c r="S39" s="354"/>
      <c r="U39" s="328"/>
    </row>
    <row r="40" spans="1:21" x14ac:dyDescent="0.25">
      <c r="A40" s="549" t="s">
        <v>1759</v>
      </c>
      <c r="B40">
        <v>2009</v>
      </c>
      <c r="C40" s="327">
        <v>6</v>
      </c>
      <c r="D40">
        <v>6.17</v>
      </c>
      <c r="E40" s="343">
        <v>0</v>
      </c>
      <c r="F40">
        <v>8.52</v>
      </c>
      <c r="G40">
        <v>1.67</v>
      </c>
      <c r="H40">
        <v>0.33</v>
      </c>
      <c r="I40">
        <v>4.33</v>
      </c>
      <c r="J40">
        <v>4.5</v>
      </c>
      <c r="K40">
        <v>2.57</v>
      </c>
      <c r="L40">
        <v>2.85</v>
      </c>
      <c r="M40">
        <v>4.07</v>
      </c>
      <c r="N40">
        <v>0.02</v>
      </c>
      <c r="R40" s="356"/>
      <c r="S40" s="354"/>
      <c r="T40" s="328"/>
    </row>
    <row r="41" spans="1:21" x14ac:dyDescent="0.25">
      <c r="A41" s="549" t="s">
        <v>1759</v>
      </c>
      <c r="B41">
        <v>2010</v>
      </c>
      <c r="C41" s="327">
        <v>5</v>
      </c>
      <c r="D41">
        <v>11.02</v>
      </c>
      <c r="E41" s="343">
        <v>0</v>
      </c>
      <c r="F41">
        <v>10.62</v>
      </c>
      <c r="G41">
        <v>10.1</v>
      </c>
      <c r="H41">
        <v>0.04</v>
      </c>
      <c r="I41">
        <v>8.4</v>
      </c>
      <c r="J41">
        <v>7</v>
      </c>
      <c r="K41">
        <v>1.84</v>
      </c>
      <c r="L41">
        <v>24.24</v>
      </c>
      <c r="M41">
        <v>0.1</v>
      </c>
      <c r="N41">
        <v>0.02</v>
      </c>
      <c r="R41" s="356"/>
      <c r="S41" s="354"/>
      <c r="T41" s="328"/>
    </row>
    <row r="42" spans="1:21" x14ac:dyDescent="0.25">
      <c r="A42" s="549" t="s">
        <v>1759</v>
      </c>
      <c r="B42">
        <v>2011</v>
      </c>
      <c r="C42" s="327">
        <v>6</v>
      </c>
      <c r="D42">
        <v>1.33</v>
      </c>
      <c r="E42" s="343">
        <v>0</v>
      </c>
      <c r="F42">
        <v>0.56999999999999995</v>
      </c>
      <c r="G42">
        <v>3.35</v>
      </c>
      <c r="H42">
        <v>0.18</v>
      </c>
      <c r="I42">
        <v>8.33</v>
      </c>
      <c r="J42">
        <v>0.02</v>
      </c>
      <c r="K42">
        <v>2.57</v>
      </c>
      <c r="L42">
        <v>0.52</v>
      </c>
      <c r="M42">
        <v>0.35</v>
      </c>
      <c r="N42">
        <v>0</v>
      </c>
      <c r="R42" s="356"/>
      <c r="S42" s="354"/>
      <c r="T42" s="328"/>
    </row>
    <row r="43" spans="1:21" x14ac:dyDescent="0.25">
      <c r="A43" s="549" t="s">
        <v>1759</v>
      </c>
      <c r="B43">
        <v>2012</v>
      </c>
      <c r="D43"/>
      <c r="E43" s="343"/>
      <c r="F43"/>
      <c r="G43"/>
      <c r="H43"/>
      <c r="I43"/>
      <c r="J43"/>
      <c r="K43"/>
      <c r="L43"/>
      <c r="M43"/>
      <c r="N43"/>
      <c r="R43" s="356"/>
      <c r="S43" s="354"/>
    </row>
    <row r="44" spans="1:21" x14ac:dyDescent="0.25">
      <c r="A44" s="549" t="s">
        <v>1759</v>
      </c>
      <c r="B44">
        <v>2013</v>
      </c>
      <c r="D44"/>
      <c r="E44" s="343"/>
      <c r="F44"/>
      <c r="G44"/>
      <c r="H44"/>
      <c r="I44"/>
      <c r="J44"/>
      <c r="K44"/>
      <c r="L44"/>
      <c r="M44"/>
      <c r="N44"/>
      <c r="R44" s="356"/>
      <c r="S44" s="354"/>
    </row>
    <row r="45" spans="1:21" x14ac:dyDescent="0.25">
      <c r="A45" s="549" t="s">
        <v>1759</v>
      </c>
      <c r="B45">
        <v>2014</v>
      </c>
      <c r="C45" s="327">
        <v>6</v>
      </c>
      <c r="D45">
        <v>0.17</v>
      </c>
      <c r="E45" s="343">
        <v>0</v>
      </c>
      <c r="F45">
        <v>0.18</v>
      </c>
      <c r="G45">
        <v>5.5</v>
      </c>
      <c r="H45">
        <v>1.67</v>
      </c>
      <c r="I45">
        <v>2</v>
      </c>
      <c r="J45">
        <v>12.02</v>
      </c>
      <c r="K45">
        <v>5.0199999999999996</v>
      </c>
      <c r="L45">
        <v>0.67</v>
      </c>
      <c r="M45">
        <v>1.18</v>
      </c>
      <c r="N45">
        <v>0.03</v>
      </c>
      <c r="R45" s="356"/>
    </row>
    <row r="46" spans="1:21" x14ac:dyDescent="0.25">
      <c r="A46" s="549" t="s">
        <v>1759</v>
      </c>
      <c r="B46">
        <v>2015</v>
      </c>
      <c r="D46"/>
      <c r="E46" s="343"/>
      <c r="F46"/>
      <c r="G46"/>
      <c r="H46"/>
      <c r="I46"/>
      <c r="J46"/>
      <c r="K46"/>
      <c r="L46"/>
      <c r="M46"/>
      <c r="N46"/>
      <c r="Q46" s="352"/>
      <c r="R46" s="356"/>
      <c r="S46" s="352"/>
    </row>
    <row r="47" spans="1:21" x14ac:dyDescent="0.25">
      <c r="A47" s="549" t="s">
        <v>1759</v>
      </c>
      <c r="B47">
        <v>2016</v>
      </c>
      <c r="D47"/>
      <c r="E47" s="343"/>
      <c r="F47"/>
      <c r="G47"/>
      <c r="H47"/>
      <c r="I47"/>
      <c r="J47"/>
      <c r="K47"/>
      <c r="L47"/>
      <c r="M47"/>
      <c r="N47"/>
      <c r="R47" s="356"/>
    </row>
    <row r="48" spans="1:21" x14ac:dyDescent="0.25">
      <c r="A48" s="549" t="s">
        <v>1759</v>
      </c>
      <c r="B48">
        <v>2017</v>
      </c>
      <c r="C48" s="327">
        <v>6</v>
      </c>
      <c r="D48">
        <v>5.67</v>
      </c>
      <c r="E48" s="343">
        <v>0</v>
      </c>
      <c r="F48">
        <v>2.68</v>
      </c>
      <c r="G48">
        <v>4.75</v>
      </c>
      <c r="H48">
        <v>2</v>
      </c>
      <c r="I48">
        <v>3</v>
      </c>
      <c r="J48">
        <v>11.9</v>
      </c>
      <c r="K48">
        <v>10.88</v>
      </c>
      <c r="L48">
        <v>2</v>
      </c>
      <c r="M48">
        <v>15.49</v>
      </c>
      <c r="N48">
        <v>0</v>
      </c>
      <c r="R48" s="356"/>
    </row>
    <row r="49" spans="1:18" x14ac:dyDescent="0.25">
      <c r="A49" s="549" t="s">
        <v>1759</v>
      </c>
      <c r="B49">
        <v>2018</v>
      </c>
      <c r="D49"/>
      <c r="E49" s="343"/>
      <c r="F49"/>
      <c r="G49"/>
      <c r="H49"/>
      <c r="I49"/>
      <c r="J49"/>
      <c r="K49"/>
      <c r="L49"/>
      <c r="M49"/>
      <c r="N49"/>
      <c r="R49" s="356"/>
    </row>
    <row r="50" spans="1:18" x14ac:dyDescent="0.25">
      <c r="A50" s="549" t="s">
        <v>1759</v>
      </c>
      <c r="B50">
        <v>2019</v>
      </c>
      <c r="C50" s="327">
        <v>7</v>
      </c>
      <c r="D50">
        <v>13.16</v>
      </c>
      <c r="E50" s="343">
        <v>0</v>
      </c>
      <c r="F50">
        <v>4.5999999999999996</v>
      </c>
      <c r="G50">
        <v>7.35</v>
      </c>
      <c r="H50">
        <v>0.64</v>
      </c>
      <c r="I50">
        <v>5.59</v>
      </c>
      <c r="J50">
        <v>4.6100000000000003</v>
      </c>
      <c r="K50">
        <v>7.17</v>
      </c>
      <c r="L50">
        <v>0.64</v>
      </c>
      <c r="M50">
        <v>1.37</v>
      </c>
      <c r="N50">
        <v>0.03</v>
      </c>
      <c r="R50" s="356"/>
    </row>
    <row r="51" spans="1:18" x14ac:dyDescent="0.25">
      <c r="A51" s="549" t="s">
        <v>1759</v>
      </c>
      <c r="B51">
        <v>2020</v>
      </c>
      <c r="D51"/>
      <c r="E51" s="343"/>
      <c r="F51"/>
      <c r="G51"/>
      <c r="H51"/>
      <c r="I51"/>
      <c r="J51"/>
      <c r="K51"/>
      <c r="L51"/>
      <c r="M51"/>
      <c r="N51"/>
      <c r="R51" s="356"/>
    </row>
    <row r="52" spans="1:18" x14ac:dyDescent="0.25">
      <c r="A52" s="549" t="s">
        <v>1759</v>
      </c>
      <c r="B52">
        <v>2021</v>
      </c>
      <c r="D52"/>
      <c r="E52"/>
      <c r="F52"/>
      <c r="G52"/>
      <c r="H52"/>
      <c r="I52"/>
      <c r="J52"/>
      <c r="K52"/>
      <c r="L52"/>
      <c r="M52"/>
      <c r="N52"/>
      <c r="O52" s="328"/>
      <c r="P52" s="328"/>
      <c r="R52" s="356"/>
    </row>
    <row r="53" spans="1:18" x14ac:dyDescent="0.25">
      <c r="A53" s="549" t="s">
        <v>1759</v>
      </c>
      <c r="B53" s="327">
        <v>2022</v>
      </c>
      <c r="C53" s="327">
        <v>7</v>
      </c>
      <c r="D53" s="343">
        <v>20.75714285714286</v>
      </c>
      <c r="E53" s="343">
        <v>0</v>
      </c>
      <c r="F53" s="343">
        <v>2.1857142857142859</v>
      </c>
      <c r="G53" s="343">
        <v>1.2142857142857142</v>
      </c>
      <c r="H53" s="343">
        <v>0.47142857142857142</v>
      </c>
      <c r="I53" s="343">
        <v>3.1571428571428575</v>
      </c>
      <c r="J53" s="343">
        <v>4.3</v>
      </c>
      <c r="K53" s="343">
        <v>0.82857142857142851</v>
      </c>
      <c r="L53" s="343">
        <v>0.15714285714285717</v>
      </c>
      <c r="M53" s="343">
        <v>8.5714285714285715E-2</v>
      </c>
      <c r="N53" s="343">
        <v>0.37142857142857144</v>
      </c>
      <c r="O53" s="328"/>
      <c r="Q53" s="357"/>
      <c r="R53" s="357"/>
    </row>
    <row r="54" spans="1:18" x14ac:dyDescent="0.25">
      <c r="A54" s="549" t="s">
        <v>1050</v>
      </c>
      <c r="B54">
        <v>2005</v>
      </c>
      <c r="C54"/>
      <c r="D54"/>
      <c r="E54"/>
      <c r="F54"/>
      <c r="G54"/>
      <c r="H54"/>
      <c r="I54"/>
      <c r="J54"/>
      <c r="K54"/>
      <c r="L54"/>
      <c r="M54"/>
      <c r="N54"/>
      <c r="Q54" s="357"/>
      <c r="R54" s="357"/>
    </row>
    <row r="55" spans="1:18" x14ac:dyDescent="0.25">
      <c r="A55" s="549" t="s">
        <v>1050</v>
      </c>
      <c r="B55">
        <v>2006</v>
      </c>
      <c r="C55"/>
      <c r="D55"/>
      <c r="E55"/>
      <c r="F55"/>
      <c r="G55"/>
      <c r="H55"/>
      <c r="I55"/>
      <c r="J55"/>
      <c r="K55"/>
      <c r="L55"/>
      <c r="M55"/>
      <c r="N55"/>
      <c r="O55" s="328"/>
      <c r="P55" s="328"/>
      <c r="Q55" s="357"/>
      <c r="R55" s="357"/>
    </row>
    <row r="56" spans="1:18" x14ac:dyDescent="0.25">
      <c r="A56" s="549" t="s">
        <v>1050</v>
      </c>
      <c r="B56">
        <v>2007</v>
      </c>
      <c r="C56">
        <v>20</v>
      </c>
      <c r="D56">
        <v>11.42</v>
      </c>
      <c r="E56">
        <v>0</v>
      </c>
      <c r="F56">
        <v>0.42</v>
      </c>
      <c r="G56">
        <v>2.0099999999999998</v>
      </c>
      <c r="H56">
        <v>0</v>
      </c>
      <c r="I56">
        <v>0.01</v>
      </c>
      <c r="J56">
        <v>0</v>
      </c>
      <c r="K56">
        <v>0.41</v>
      </c>
      <c r="L56">
        <v>0.01</v>
      </c>
      <c r="M56">
        <v>0</v>
      </c>
      <c r="N56">
        <v>0</v>
      </c>
      <c r="Q56" s="357"/>
      <c r="R56" s="357"/>
    </row>
    <row r="57" spans="1:18" x14ac:dyDescent="0.25">
      <c r="A57" s="549" t="s">
        <v>1050</v>
      </c>
      <c r="B57">
        <v>2008</v>
      </c>
      <c r="C57"/>
      <c r="D57"/>
      <c r="E57"/>
      <c r="F57"/>
      <c r="G57"/>
      <c r="H57"/>
      <c r="I57"/>
      <c r="J57"/>
      <c r="K57"/>
      <c r="L57"/>
      <c r="M57"/>
      <c r="N57" s="2"/>
      <c r="O57" s="328"/>
      <c r="Q57" s="357"/>
      <c r="R57" s="357"/>
    </row>
    <row r="58" spans="1:18" x14ac:dyDescent="0.25">
      <c r="A58" s="549" t="s">
        <v>1050</v>
      </c>
      <c r="B58">
        <v>2009</v>
      </c>
      <c r="C58">
        <v>14</v>
      </c>
      <c r="D58">
        <v>1.08</v>
      </c>
      <c r="E58">
        <v>0</v>
      </c>
      <c r="F58">
        <v>1.51</v>
      </c>
      <c r="G58">
        <v>0.15</v>
      </c>
      <c r="H58">
        <v>0.01</v>
      </c>
      <c r="I58">
        <v>0</v>
      </c>
      <c r="J58">
        <v>0.71</v>
      </c>
      <c r="K58">
        <v>1.02</v>
      </c>
      <c r="L58">
        <v>0.01</v>
      </c>
      <c r="M58">
        <v>0</v>
      </c>
      <c r="N58">
        <v>0</v>
      </c>
      <c r="Q58" s="359"/>
      <c r="R58" s="357"/>
    </row>
    <row r="59" spans="1:18" x14ac:dyDescent="0.25">
      <c r="A59" s="549" t="s">
        <v>1050</v>
      </c>
      <c r="B59">
        <v>2010</v>
      </c>
      <c r="C59"/>
      <c r="D59"/>
      <c r="E59"/>
      <c r="F59"/>
      <c r="G59"/>
      <c r="H59"/>
      <c r="I59"/>
      <c r="J59"/>
      <c r="K59"/>
      <c r="L59"/>
      <c r="M59"/>
      <c r="N59" s="2"/>
      <c r="Q59" s="357"/>
      <c r="R59" s="357"/>
    </row>
    <row r="60" spans="1:18" x14ac:dyDescent="0.25">
      <c r="A60" s="549" t="s">
        <v>1050</v>
      </c>
      <c r="B60">
        <v>2011</v>
      </c>
      <c r="C60">
        <v>19</v>
      </c>
      <c r="D60">
        <v>8.11</v>
      </c>
      <c r="E60">
        <v>0.01</v>
      </c>
      <c r="F60">
        <v>3.55</v>
      </c>
      <c r="G60">
        <v>1.59</v>
      </c>
      <c r="H60">
        <v>1.05</v>
      </c>
      <c r="I60">
        <v>0</v>
      </c>
      <c r="J60">
        <v>10.06</v>
      </c>
      <c r="K60">
        <v>0.22</v>
      </c>
      <c r="L60">
        <v>0.11</v>
      </c>
      <c r="M60">
        <v>0.08</v>
      </c>
      <c r="N60">
        <v>0</v>
      </c>
      <c r="Q60" s="357"/>
      <c r="R60" s="357"/>
    </row>
    <row r="61" spans="1:18" x14ac:dyDescent="0.25">
      <c r="A61" s="549" t="s">
        <v>1050</v>
      </c>
      <c r="B61">
        <v>2012</v>
      </c>
      <c r="C61"/>
      <c r="D61"/>
      <c r="E61"/>
      <c r="F61"/>
      <c r="G61"/>
      <c r="H61"/>
      <c r="I61"/>
      <c r="J61"/>
      <c r="K61"/>
      <c r="L61"/>
      <c r="M61"/>
      <c r="N61"/>
      <c r="Q61" s="357"/>
      <c r="R61" s="357"/>
    </row>
    <row r="62" spans="1:18" x14ac:dyDescent="0.25">
      <c r="A62" s="549" t="s">
        <v>1050</v>
      </c>
      <c r="B62">
        <v>2013</v>
      </c>
      <c r="C62"/>
      <c r="D62"/>
      <c r="E62"/>
      <c r="F62"/>
      <c r="G62"/>
      <c r="H62"/>
      <c r="I62"/>
      <c r="J62"/>
      <c r="K62"/>
      <c r="L62"/>
      <c r="M62"/>
      <c r="N62"/>
      <c r="Q62" s="357"/>
      <c r="R62" s="357"/>
    </row>
    <row r="63" spans="1:18" x14ac:dyDescent="0.25">
      <c r="A63" s="549" t="s">
        <v>1050</v>
      </c>
      <c r="B63">
        <v>2014</v>
      </c>
      <c r="C63">
        <v>19</v>
      </c>
      <c r="D63">
        <v>8.43</v>
      </c>
      <c r="E63">
        <v>0</v>
      </c>
      <c r="F63">
        <v>1.07</v>
      </c>
      <c r="G63">
        <v>0.7</v>
      </c>
      <c r="H63">
        <v>0.05</v>
      </c>
      <c r="I63">
        <v>0.01</v>
      </c>
      <c r="J63">
        <v>11.49</v>
      </c>
      <c r="K63">
        <v>3.86</v>
      </c>
      <c r="L63">
        <v>0.01</v>
      </c>
      <c r="M63">
        <v>0.38</v>
      </c>
      <c r="N63">
        <v>0</v>
      </c>
      <c r="Q63" s="357"/>
      <c r="R63" s="357"/>
    </row>
    <row r="64" spans="1:18" x14ac:dyDescent="0.25">
      <c r="A64" s="549" t="s">
        <v>1050</v>
      </c>
      <c r="B64">
        <v>2015</v>
      </c>
      <c r="C64"/>
      <c r="D64"/>
      <c r="E64"/>
      <c r="F64"/>
      <c r="G64"/>
      <c r="H64"/>
      <c r="I64"/>
      <c r="J64"/>
      <c r="K64"/>
      <c r="L64"/>
      <c r="M64"/>
      <c r="N64"/>
      <c r="Q64" s="357"/>
      <c r="R64" s="357"/>
    </row>
    <row r="65" spans="1:18" x14ac:dyDescent="0.25">
      <c r="A65" s="549" t="s">
        <v>1050</v>
      </c>
      <c r="B65">
        <v>2016</v>
      </c>
      <c r="C65"/>
      <c r="D65"/>
      <c r="E65"/>
      <c r="F65"/>
      <c r="G65"/>
      <c r="H65"/>
      <c r="I65"/>
      <c r="J65"/>
      <c r="K65"/>
      <c r="L65"/>
      <c r="M65"/>
      <c r="N65"/>
      <c r="Q65" s="357"/>
      <c r="R65" s="357"/>
    </row>
    <row r="66" spans="1:18" x14ac:dyDescent="0.25">
      <c r="A66" s="549" t="s">
        <v>1050</v>
      </c>
      <c r="B66">
        <v>2017</v>
      </c>
      <c r="C66">
        <v>21</v>
      </c>
      <c r="D66">
        <v>16.920000000000002</v>
      </c>
      <c r="E66">
        <v>0</v>
      </c>
      <c r="F66">
        <v>8.77</v>
      </c>
      <c r="G66">
        <v>1.08</v>
      </c>
      <c r="H66">
        <v>0.04</v>
      </c>
      <c r="I66">
        <v>0.05</v>
      </c>
      <c r="J66">
        <v>15.81</v>
      </c>
      <c r="K66">
        <v>1.62</v>
      </c>
      <c r="L66">
        <v>1.04</v>
      </c>
      <c r="M66">
        <v>0.02</v>
      </c>
      <c r="N66">
        <v>0</v>
      </c>
      <c r="Q66" s="357"/>
      <c r="R66" s="357"/>
    </row>
    <row r="67" spans="1:18" x14ac:dyDescent="0.25">
      <c r="A67" s="549" t="s">
        <v>1050</v>
      </c>
      <c r="B67">
        <v>2018</v>
      </c>
      <c r="C67"/>
      <c r="D67"/>
      <c r="E67"/>
      <c r="F67"/>
      <c r="G67"/>
      <c r="H67"/>
      <c r="I67"/>
      <c r="J67"/>
      <c r="K67"/>
      <c r="L67"/>
      <c r="M67"/>
      <c r="N67"/>
      <c r="Q67" s="357"/>
      <c r="R67" s="357"/>
    </row>
    <row r="68" spans="1:18" x14ac:dyDescent="0.25">
      <c r="A68" s="549" t="s">
        <v>1050</v>
      </c>
      <c r="B68">
        <v>2019</v>
      </c>
      <c r="C68">
        <v>20</v>
      </c>
      <c r="D68">
        <v>13.18</v>
      </c>
      <c r="E68">
        <v>0.01</v>
      </c>
      <c r="F68">
        <v>2.65</v>
      </c>
      <c r="G68">
        <v>1.05</v>
      </c>
      <c r="H68">
        <v>0</v>
      </c>
      <c r="I68">
        <v>0.02</v>
      </c>
      <c r="J68">
        <v>5.05</v>
      </c>
      <c r="K68">
        <v>0.31</v>
      </c>
      <c r="L68">
        <v>0.61</v>
      </c>
      <c r="M68">
        <v>0.15</v>
      </c>
      <c r="N68">
        <v>0.01</v>
      </c>
      <c r="Q68" s="357"/>
      <c r="R68" s="357"/>
    </row>
    <row r="69" spans="1:18" x14ac:dyDescent="0.25">
      <c r="A69" s="549" t="s">
        <v>1050</v>
      </c>
      <c r="B69">
        <v>2020</v>
      </c>
      <c r="C69"/>
      <c r="D69"/>
      <c r="E69"/>
      <c r="F69"/>
      <c r="G69"/>
      <c r="H69"/>
      <c r="I69"/>
      <c r="J69"/>
      <c r="K69"/>
      <c r="L69"/>
      <c r="M69"/>
      <c r="N69"/>
      <c r="O69" s="328"/>
      <c r="Q69" s="357"/>
      <c r="R69" s="357"/>
    </row>
    <row r="70" spans="1:18" x14ac:dyDescent="0.25">
      <c r="A70" s="549" t="s">
        <v>1050</v>
      </c>
      <c r="B70">
        <v>2021</v>
      </c>
      <c r="C70"/>
      <c r="D70"/>
      <c r="E70"/>
      <c r="F70"/>
      <c r="G70"/>
      <c r="H70"/>
      <c r="I70"/>
      <c r="J70"/>
      <c r="K70"/>
      <c r="L70"/>
      <c r="M70"/>
      <c r="N70"/>
      <c r="O70" s="328"/>
      <c r="Q70" s="357"/>
      <c r="R70" s="357"/>
    </row>
    <row r="71" spans="1:18" x14ac:dyDescent="0.25">
      <c r="A71" s="549" t="s">
        <v>1050</v>
      </c>
      <c r="B71" s="327">
        <v>2022</v>
      </c>
      <c r="C71" s="327">
        <v>20</v>
      </c>
      <c r="D71" s="343">
        <v>9.4499999999999993</v>
      </c>
      <c r="E71" s="343">
        <v>0.26</v>
      </c>
      <c r="F71" s="343">
        <v>9.8650000000000002</v>
      </c>
      <c r="G71" s="343">
        <v>0.25</v>
      </c>
      <c r="H71" s="343">
        <v>0.5</v>
      </c>
      <c r="I71" s="550">
        <v>1.4999999999999999E-2</v>
      </c>
      <c r="J71" s="343">
        <v>4.91</v>
      </c>
      <c r="K71" s="343">
        <v>5.0000000000000001E-3</v>
      </c>
      <c r="L71" s="343">
        <v>5.0000000000000001E-3</v>
      </c>
      <c r="M71" s="343">
        <v>0.01</v>
      </c>
      <c r="N71" s="343">
        <v>0.27500000000000002</v>
      </c>
      <c r="Q71" s="357"/>
      <c r="R71" s="357"/>
    </row>
    <row r="72" spans="1:18" x14ac:dyDescent="0.25">
      <c r="A72" s="350" t="s">
        <v>1051</v>
      </c>
      <c r="B72" s="327">
        <v>2005</v>
      </c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Q72" s="350"/>
      <c r="R72" s="360"/>
    </row>
    <row r="73" spans="1:18" x14ac:dyDescent="0.25">
      <c r="A73" s="350" t="s">
        <v>1051</v>
      </c>
      <c r="B73" s="327">
        <v>2006</v>
      </c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Q73" s="350"/>
      <c r="R73" s="350"/>
    </row>
    <row r="74" spans="1:18" x14ac:dyDescent="0.25">
      <c r="A74" s="350" t="s">
        <v>1051</v>
      </c>
      <c r="B74" s="327">
        <v>2007</v>
      </c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Q74" s="350"/>
      <c r="R74" s="350"/>
    </row>
    <row r="75" spans="1:18" x14ac:dyDescent="0.25">
      <c r="A75" s="350" t="s">
        <v>1051</v>
      </c>
      <c r="B75" s="327">
        <v>2008</v>
      </c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29"/>
      <c r="Q75" s="350"/>
      <c r="R75" s="350"/>
    </row>
    <row r="76" spans="1:18" x14ac:dyDescent="0.25">
      <c r="A76" s="350" t="s">
        <v>1051</v>
      </c>
      <c r="B76" s="327">
        <v>2009</v>
      </c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Q76" s="350"/>
      <c r="R76" s="350"/>
    </row>
    <row r="77" spans="1:18" x14ac:dyDescent="0.25">
      <c r="A77" s="350" t="s">
        <v>1051</v>
      </c>
      <c r="B77" s="327">
        <v>2010</v>
      </c>
      <c r="C77" s="327">
        <v>26</v>
      </c>
      <c r="D77" s="343">
        <v>2.5499999999999998</v>
      </c>
      <c r="E77" s="343">
        <v>0</v>
      </c>
      <c r="F77" s="343">
        <v>4.37</v>
      </c>
      <c r="G77" s="343">
        <v>0</v>
      </c>
      <c r="H77" s="343">
        <v>0.4</v>
      </c>
      <c r="I77" s="343">
        <v>7.6999999999999999E-2</v>
      </c>
      <c r="J77" s="343">
        <v>0</v>
      </c>
      <c r="K77" s="343">
        <v>0</v>
      </c>
      <c r="L77" s="343">
        <v>0</v>
      </c>
      <c r="M77" s="343">
        <v>4.0000000000000001E-3</v>
      </c>
      <c r="N77" s="353">
        <v>4.0000000000000001E-3</v>
      </c>
      <c r="Q77" s="350"/>
      <c r="R77" s="350"/>
    </row>
    <row r="78" spans="1:18" x14ac:dyDescent="0.25">
      <c r="A78" s="350" t="s">
        <v>1051</v>
      </c>
      <c r="B78" s="327">
        <v>2011</v>
      </c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Q78" s="361"/>
      <c r="R78" s="350"/>
    </row>
    <row r="79" spans="1:18" x14ac:dyDescent="0.25">
      <c r="A79" s="350" t="s">
        <v>1051</v>
      </c>
      <c r="B79" s="327">
        <v>2012</v>
      </c>
      <c r="C79" s="327">
        <v>26</v>
      </c>
      <c r="D79" s="343">
        <v>0.08</v>
      </c>
      <c r="E79" s="343">
        <v>0</v>
      </c>
      <c r="F79" s="343">
        <v>0.4</v>
      </c>
      <c r="G79" s="343">
        <v>0</v>
      </c>
      <c r="H79" s="343">
        <v>0.01</v>
      </c>
      <c r="I79" s="343">
        <v>8.0000000000000002E-3</v>
      </c>
      <c r="J79" s="343">
        <v>1.615</v>
      </c>
      <c r="K79" s="343">
        <v>0</v>
      </c>
      <c r="L79" s="343">
        <v>0</v>
      </c>
      <c r="M79" s="343">
        <v>0</v>
      </c>
      <c r="N79" s="343">
        <v>0</v>
      </c>
      <c r="Q79" s="350"/>
      <c r="R79" s="350"/>
    </row>
    <row r="80" spans="1:18" x14ac:dyDescent="0.25">
      <c r="A80" s="350" t="s">
        <v>1051</v>
      </c>
      <c r="B80" s="327">
        <v>2013</v>
      </c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Q80" s="350"/>
      <c r="R80" s="350"/>
    </row>
    <row r="81" spans="1:19" x14ac:dyDescent="0.25">
      <c r="A81" s="350" t="s">
        <v>1051</v>
      </c>
      <c r="B81" s="327">
        <v>2014</v>
      </c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Q81" s="350"/>
      <c r="R81" s="350"/>
    </row>
    <row r="82" spans="1:19" x14ac:dyDescent="0.25">
      <c r="A82" s="350" t="s">
        <v>1051</v>
      </c>
      <c r="B82" s="327">
        <v>2015</v>
      </c>
      <c r="C82" s="327">
        <v>26</v>
      </c>
      <c r="D82" s="343">
        <v>2.85</v>
      </c>
      <c r="E82" s="343">
        <v>0</v>
      </c>
      <c r="F82" s="343">
        <v>0.9</v>
      </c>
      <c r="G82" s="343">
        <v>0</v>
      </c>
      <c r="H82" s="343">
        <v>0.35</v>
      </c>
      <c r="I82" s="343">
        <v>7.6999999999999999E-2</v>
      </c>
      <c r="J82" s="343">
        <v>5.22</v>
      </c>
      <c r="K82" s="343">
        <v>4.0000000000000001E-3</v>
      </c>
      <c r="L82" s="343">
        <v>0.57999999999999996</v>
      </c>
      <c r="M82" s="343">
        <v>0</v>
      </c>
      <c r="N82" s="343">
        <v>4.0000000000000001E-3</v>
      </c>
      <c r="Q82" s="350"/>
      <c r="R82" s="350"/>
    </row>
    <row r="83" spans="1:19" x14ac:dyDescent="0.25">
      <c r="A83" s="350" t="s">
        <v>1051</v>
      </c>
      <c r="B83" s="327">
        <v>2016</v>
      </c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Q83" s="350"/>
      <c r="R83" s="350"/>
    </row>
    <row r="84" spans="1:19" x14ac:dyDescent="0.25">
      <c r="A84" s="350" t="s">
        <v>1051</v>
      </c>
      <c r="B84" s="327">
        <v>2017</v>
      </c>
      <c r="C84" s="327">
        <v>25</v>
      </c>
      <c r="D84" s="343">
        <v>4.8499999999999996</v>
      </c>
      <c r="E84" s="343">
        <v>0</v>
      </c>
      <c r="F84" s="343">
        <v>5.49</v>
      </c>
      <c r="G84" s="343">
        <v>4.0000000000000001E-3</v>
      </c>
      <c r="H84" s="343">
        <v>0.43</v>
      </c>
      <c r="I84" s="343">
        <v>8.4000000000000005E-2</v>
      </c>
      <c r="J84" s="343">
        <v>4.5999999999999996</v>
      </c>
      <c r="K84" s="343">
        <v>0.30599999999999999</v>
      </c>
      <c r="L84" s="343">
        <v>1.41</v>
      </c>
      <c r="M84" s="343">
        <v>0</v>
      </c>
      <c r="N84" s="343">
        <v>0.32</v>
      </c>
      <c r="R84" s="328"/>
    </row>
    <row r="85" spans="1:19" x14ac:dyDescent="0.25">
      <c r="A85" s="350" t="s">
        <v>1051</v>
      </c>
      <c r="B85" s="327">
        <v>2018</v>
      </c>
      <c r="C85" s="327">
        <v>24</v>
      </c>
      <c r="D85" s="343">
        <v>9</v>
      </c>
      <c r="E85" s="343">
        <v>1.2999999999999999E-2</v>
      </c>
      <c r="F85" s="343">
        <v>7.94</v>
      </c>
      <c r="G85" s="343">
        <v>1.2500000000000001E-2</v>
      </c>
      <c r="H85" s="343">
        <v>0.15</v>
      </c>
      <c r="I85" s="343">
        <v>8.3000000000000004E-2</v>
      </c>
      <c r="J85" s="343">
        <v>6.96</v>
      </c>
      <c r="K85" s="343">
        <v>0.14199999999999999</v>
      </c>
      <c r="L85" s="343">
        <v>0.65</v>
      </c>
      <c r="M85" s="343">
        <v>0</v>
      </c>
      <c r="N85" s="343">
        <v>0.3</v>
      </c>
      <c r="R85" s="328"/>
    </row>
    <row r="86" spans="1:19" x14ac:dyDescent="0.25">
      <c r="A86" s="350" t="s">
        <v>1051</v>
      </c>
      <c r="B86" s="327">
        <v>2019</v>
      </c>
      <c r="C86" s="327">
        <v>24</v>
      </c>
      <c r="D86" s="343">
        <v>6.57</v>
      </c>
      <c r="E86" s="343">
        <v>8.9999999999999993E-3</v>
      </c>
      <c r="F86" s="343">
        <v>10.64</v>
      </c>
      <c r="G86" s="343">
        <v>0.26</v>
      </c>
      <c r="H86" s="343">
        <v>0.84</v>
      </c>
      <c r="I86" s="343">
        <v>0.13</v>
      </c>
      <c r="J86" s="343">
        <v>5.32</v>
      </c>
      <c r="K86" s="343">
        <v>8.9999999999999993E-3</v>
      </c>
      <c r="L86" s="343">
        <v>1.23</v>
      </c>
      <c r="M86" s="343">
        <v>4.0000000000000001E-3</v>
      </c>
      <c r="N86" s="343">
        <v>0.18</v>
      </c>
      <c r="R86" s="328"/>
    </row>
    <row r="87" spans="1:19" x14ac:dyDescent="0.25">
      <c r="A87" s="350" t="s">
        <v>1051</v>
      </c>
      <c r="B87" s="327">
        <v>2020</v>
      </c>
      <c r="C87" s="327">
        <v>24</v>
      </c>
      <c r="D87" s="343">
        <v>6.1916666666666655</v>
      </c>
      <c r="E87" s="343">
        <v>4.1666666666666666E-3</v>
      </c>
      <c r="F87" s="343">
        <v>8.0374999999999996</v>
      </c>
      <c r="G87" s="343">
        <v>4.1666666666666666E-3</v>
      </c>
      <c r="H87" s="343">
        <v>0.59166666666666667</v>
      </c>
      <c r="I87" s="343">
        <v>5.000000000000001E-2</v>
      </c>
      <c r="J87" s="343">
        <v>5.0999999999999996</v>
      </c>
      <c r="K87" s="343">
        <v>4.583333333333333E-2</v>
      </c>
      <c r="L87" s="343">
        <v>0.92500000000000016</v>
      </c>
      <c r="M87" s="343">
        <v>0</v>
      </c>
      <c r="N87" s="343">
        <v>1.4208333333333334</v>
      </c>
      <c r="R87" s="328"/>
    </row>
    <row r="88" spans="1:19" x14ac:dyDescent="0.25">
      <c r="A88" s="350" t="s">
        <v>1051</v>
      </c>
      <c r="B88" s="327">
        <v>2021</v>
      </c>
      <c r="C88" s="327">
        <v>24</v>
      </c>
      <c r="D88" s="343">
        <v>5.1499999999999986</v>
      </c>
      <c r="E88" s="343">
        <v>0</v>
      </c>
      <c r="F88" s="343">
        <v>7.7374999999999998</v>
      </c>
      <c r="G88" s="343">
        <v>0</v>
      </c>
      <c r="H88" s="343">
        <v>0.30416666666666664</v>
      </c>
      <c r="I88" s="343">
        <v>0.12916666666666668</v>
      </c>
      <c r="J88" s="343">
        <v>0.30833333333333329</v>
      </c>
      <c r="K88" s="343">
        <v>4.1666666666666666E-3</v>
      </c>
      <c r="L88" s="343">
        <v>9.1666666666666674E-2</v>
      </c>
      <c r="M88" s="343">
        <v>0</v>
      </c>
      <c r="N88" s="343">
        <v>2.2541666666666682</v>
      </c>
      <c r="R88" s="328"/>
    </row>
    <row r="89" spans="1:19" x14ac:dyDescent="0.25">
      <c r="A89" s="350" t="s">
        <v>1051</v>
      </c>
      <c r="B89" s="327">
        <v>2022</v>
      </c>
      <c r="C89" s="327">
        <v>24</v>
      </c>
      <c r="D89" s="343">
        <v>2.4916666666666667</v>
      </c>
      <c r="E89" s="343">
        <v>8.3333333333333332E-3</v>
      </c>
      <c r="F89" s="550">
        <v>7.2458333333333336</v>
      </c>
      <c r="G89" s="343">
        <v>0</v>
      </c>
      <c r="H89" s="343">
        <v>0.17916666666666667</v>
      </c>
      <c r="I89" s="343">
        <v>8.3333333333333332E-3</v>
      </c>
      <c r="J89" s="343">
        <v>2.6833333333333336</v>
      </c>
      <c r="K89" s="343">
        <v>4.1666666666666666E-3</v>
      </c>
      <c r="L89" s="343">
        <v>0.4375</v>
      </c>
      <c r="M89" s="343">
        <v>0</v>
      </c>
      <c r="N89" s="343">
        <v>2.0708333333333333</v>
      </c>
      <c r="R89" s="328"/>
    </row>
    <row r="90" spans="1:19" x14ac:dyDescent="0.25">
      <c r="A90" s="549" t="s">
        <v>1757</v>
      </c>
      <c r="B90" s="510">
        <v>2005</v>
      </c>
      <c r="C90" s="510"/>
      <c r="D90" s="509"/>
      <c r="E90" s="509"/>
      <c r="F90" s="509"/>
      <c r="G90" s="509"/>
      <c r="H90" s="509"/>
      <c r="I90" s="509"/>
      <c r="J90" s="509"/>
      <c r="K90" s="509"/>
      <c r="L90" s="509"/>
      <c r="M90" s="509"/>
      <c r="N90" s="509"/>
      <c r="S90" s="358"/>
    </row>
    <row r="91" spans="1:19" x14ac:dyDescent="0.25">
      <c r="A91" s="549" t="s">
        <v>1757</v>
      </c>
      <c r="B91" s="510">
        <v>2006</v>
      </c>
      <c r="C91" s="510"/>
      <c r="D91" s="509"/>
      <c r="E91" s="509"/>
      <c r="F91" s="509"/>
      <c r="G91" s="509"/>
      <c r="H91" s="509"/>
      <c r="I91" s="509"/>
      <c r="J91" s="509"/>
      <c r="K91" s="509"/>
      <c r="L91" s="509"/>
      <c r="M91" s="509"/>
      <c r="N91" s="509"/>
      <c r="O91"/>
      <c r="P91"/>
      <c r="Q91"/>
      <c r="S91" s="358"/>
    </row>
    <row r="92" spans="1:19" x14ac:dyDescent="0.25">
      <c r="A92" s="549" t="s">
        <v>1757</v>
      </c>
      <c r="B92" s="510">
        <v>2007</v>
      </c>
      <c r="C92" s="510"/>
      <c r="D92" s="509"/>
      <c r="E92" s="509"/>
      <c r="F92" s="509"/>
      <c r="G92" s="509"/>
      <c r="H92" s="509"/>
      <c r="I92" s="509"/>
      <c r="J92" s="509"/>
      <c r="K92" s="509"/>
      <c r="L92" s="509"/>
      <c r="M92" s="509"/>
      <c r="N92" s="509"/>
      <c r="O92"/>
      <c r="P92"/>
      <c r="Q92"/>
      <c r="S92" s="358"/>
    </row>
    <row r="93" spans="1:19" x14ac:dyDescent="0.25">
      <c r="A93" s="549" t="s">
        <v>1757</v>
      </c>
      <c r="B93" s="510">
        <v>2008</v>
      </c>
      <c r="C93" s="510">
        <v>6</v>
      </c>
      <c r="D93" s="509">
        <v>0.83333333333333304</v>
      </c>
      <c r="E93" s="509">
        <v>0</v>
      </c>
      <c r="F93" s="509">
        <v>0</v>
      </c>
      <c r="G93" s="509">
        <v>0</v>
      </c>
      <c r="H93" s="509">
        <v>0</v>
      </c>
      <c r="I93" s="509">
        <v>0</v>
      </c>
      <c r="J93" s="509">
        <v>0</v>
      </c>
      <c r="K93" s="509">
        <v>0</v>
      </c>
      <c r="L93" s="509">
        <v>0.18333333333333299</v>
      </c>
      <c r="M93" s="509">
        <v>0</v>
      </c>
      <c r="N93" s="509">
        <v>3.6666666666666665</v>
      </c>
      <c r="O93"/>
      <c r="P93"/>
      <c r="Q93"/>
      <c r="S93" s="358"/>
    </row>
    <row r="94" spans="1:19" x14ac:dyDescent="0.25">
      <c r="A94" s="549" t="s">
        <v>1757</v>
      </c>
      <c r="B94" s="510">
        <v>2009</v>
      </c>
      <c r="C94" s="510"/>
      <c r="D94" s="509"/>
      <c r="E94" s="509"/>
      <c r="F94" s="509"/>
      <c r="G94" s="509"/>
      <c r="H94" s="509"/>
      <c r="I94" s="509"/>
      <c r="J94" s="509"/>
      <c r="K94" s="509"/>
      <c r="L94" s="509"/>
      <c r="M94" s="509"/>
      <c r="N94" s="509"/>
      <c r="O94"/>
      <c r="P94"/>
      <c r="Q94"/>
      <c r="S94" s="358"/>
    </row>
    <row r="95" spans="1:19" x14ac:dyDescent="0.25">
      <c r="A95" s="549" t="s">
        <v>1757</v>
      </c>
      <c r="B95" s="510">
        <v>2010</v>
      </c>
      <c r="C95" s="510">
        <v>6</v>
      </c>
      <c r="D95" s="509">
        <v>0.18333333333333299</v>
      </c>
      <c r="E95" s="509">
        <v>0</v>
      </c>
      <c r="F95" s="509">
        <v>0.33333333333333398</v>
      </c>
      <c r="G95" s="509">
        <v>0</v>
      </c>
      <c r="H95" s="509">
        <v>0</v>
      </c>
      <c r="I95" s="509">
        <v>0.5</v>
      </c>
      <c r="J95" s="509">
        <v>0</v>
      </c>
      <c r="K95" s="509">
        <v>0</v>
      </c>
      <c r="L95" s="509">
        <v>0.16666666666666699</v>
      </c>
      <c r="M95" s="509">
        <v>0</v>
      </c>
      <c r="N95" s="509">
        <v>0.83333333333333393</v>
      </c>
      <c r="O95"/>
      <c r="P95"/>
      <c r="Q95"/>
      <c r="S95" s="358"/>
    </row>
    <row r="96" spans="1:19" x14ac:dyDescent="0.25">
      <c r="A96" s="549" t="s">
        <v>1757</v>
      </c>
      <c r="B96" s="510">
        <v>2011</v>
      </c>
      <c r="C96" s="510">
        <v>6</v>
      </c>
      <c r="D96" s="509">
        <v>1.166666666667</v>
      </c>
      <c r="E96" s="509">
        <v>0</v>
      </c>
      <c r="F96" s="509">
        <v>0.16666666666666699</v>
      </c>
      <c r="G96" s="509">
        <v>0</v>
      </c>
      <c r="H96" s="509">
        <v>0</v>
      </c>
      <c r="I96" s="509">
        <v>0</v>
      </c>
      <c r="J96" s="509">
        <v>0</v>
      </c>
      <c r="K96" s="509">
        <v>0</v>
      </c>
      <c r="L96" s="509">
        <v>0.36666666666666697</v>
      </c>
      <c r="M96" s="509">
        <v>1.9166666666666667</v>
      </c>
      <c r="N96" s="509">
        <v>7.766666666666751</v>
      </c>
      <c r="O96"/>
      <c r="P96"/>
      <c r="Q96"/>
      <c r="S96" s="358"/>
    </row>
    <row r="97" spans="1:19" x14ac:dyDescent="0.25">
      <c r="A97" s="549" t="s">
        <v>1757</v>
      </c>
      <c r="B97" s="510">
        <v>2012</v>
      </c>
      <c r="C97" s="510"/>
      <c r="D97" s="509"/>
      <c r="E97" s="509"/>
      <c r="F97" s="509"/>
      <c r="G97" s="509"/>
      <c r="H97" s="509"/>
      <c r="I97" s="509"/>
      <c r="J97" s="509"/>
      <c r="K97" s="509"/>
      <c r="L97" s="509"/>
      <c r="M97" s="509"/>
      <c r="N97" s="509"/>
      <c r="O97"/>
      <c r="P97"/>
      <c r="Q97"/>
      <c r="S97" s="358"/>
    </row>
    <row r="98" spans="1:19" x14ac:dyDescent="0.25">
      <c r="A98" s="549" t="s">
        <v>1757</v>
      </c>
      <c r="B98" s="510">
        <v>2013</v>
      </c>
      <c r="C98" s="510"/>
      <c r="D98" s="509"/>
      <c r="E98" s="509"/>
      <c r="F98" s="509"/>
      <c r="G98" s="509"/>
      <c r="H98" s="509"/>
      <c r="I98" s="509"/>
      <c r="J98" s="509"/>
      <c r="K98" s="509"/>
      <c r="L98" s="509"/>
      <c r="M98" s="509"/>
      <c r="N98" s="509"/>
      <c r="O98"/>
      <c r="P98"/>
      <c r="Q98"/>
      <c r="S98" s="358"/>
    </row>
    <row r="99" spans="1:19" x14ac:dyDescent="0.25">
      <c r="A99" s="549" t="s">
        <v>1757</v>
      </c>
      <c r="B99" s="510">
        <v>2014</v>
      </c>
      <c r="C99" s="510">
        <v>6</v>
      </c>
      <c r="D99" s="509">
        <v>0.33333333333333298</v>
      </c>
      <c r="E99" s="509">
        <v>0</v>
      </c>
      <c r="F99" s="509">
        <v>0</v>
      </c>
      <c r="G99" s="509">
        <v>0</v>
      </c>
      <c r="H99" s="509">
        <v>0.16666666666666699</v>
      </c>
      <c r="I99" s="509">
        <v>0</v>
      </c>
      <c r="J99" s="509">
        <v>0.33333333333333298</v>
      </c>
      <c r="K99" s="509">
        <v>0</v>
      </c>
      <c r="L99" s="509">
        <v>0.21666666666666701</v>
      </c>
      <c r="M99" s="509">
        <v>0.93333333333333302</v>
      </c>
      <c r="N99" s="509">
        <v>0.53333333333333299</v>
      </c>
      <c r="O99"/>
      <c r="P99"/>
      <c r="Q99"/>
      <c r="S99" s="358"/>
    </row>
    <row r="100" spans="1:19" x14ac:dyDescent="0.25">
      <c r="A100" s="549" t="s">
        <v>1757</v>
      </c>
      <c r="B100" s="510">
        <v>2015</v>
      </c>
      <c r="C100" s="510"/>
      <c r="D100" s="509"/>
      <c r="E100" s="509"/>
      <c r="F100" s="509"/>
      <c r="G100" s="509"/>
      <c r="H100" s="509"/>
      <c r="I100" s="509"/>
      <c r="J100" s="509"/>
      <c r="K100" s="509"/>
      <c r="L100" s="509"/>
      <c r="M100" s="509"/>
      <c r="N100" s="509"/>
      <c r="O100"/>
      <c r="P100"/>
      <c r="Q100"/>
      <c r="S100" s="358"/>
    </row>
    <row r="101" spans="1:19" x14ac:dyDescent="0.25">
      <c r="A101" s="549" t="s">
        <v>1757</v>
      </c>
      <c r="B101" s="510">
        <v>2016</v>
      </c>
      <c r="C101" s="510"/>
      <c r="D101" s="509"/>
      <c r="E101" s="509"/>
      <c r="F101" s="509"/>
      <c r="G101" s="509"/>
      <c r="H101" s="509"/>
      <c r="I101" s="509"/>
      <c r="J101" s="509"/>
      <c r="K101" s="509"/>
      <c r="L101" s="509"/>
      <c r="M101" s="509"/>
      <c r="N101" s="509"/>
      <c r="O101"/>
      <c r="P101"/>
      <c r="Q101"/>
      <c r="S101" s="358"/>
    </row>
    <row r="102" spans="1:19" x14ac:dyDescent="0.25">
      <c r="A102" s="549" t="s">
        <v>1757</v>
      </c>
      <c r="B102" s="510">
        <v>2017</v>
      </c>
      <c r="C102" s="510">
        <v>6</v>
      </c>
      <c r="D102" s="509">
        <v>1.1833333333333331</v>
      </c>
      <c r="E102" s="509">
        <v>0</v>
      </c>
      <c r="F102" s="509">
        <v>0</v>
      </c>
      <c r="G102" s="509">
        <v>0</v>
      </c>
      <c r="H102" s="509">
        <v>0</v>
      </c>
      <c r="I102" s="509">
        <v>0</v>
      </c>
      <c r="J102" s="509">
        <v>0</v>
      </c>
      <c r="K102" s="509">
        <v>0</v>
      </c>
      <c r="L102" s="509">
        <v>0</v>
      </c>
      <c r="M102" s="509">
        <v>0.66666666666666796</v>
      </c>
      <c r="N102" s="509">
        <v>0.16666666666666699</v>
      </c>
      <c r="O102"/>
      <c r="P102"/>
      <c r="Q102"/>
      <c r="S102" s="358"/>
    </row>
    <row r="103" spans="1:19" x14ac:dyDescent="0.25">
      <c r="A103" s="549" t="s">
        <v>1757</v>
      </c>
      <c r="B103" s="510">
        <v>2018</v>
      </c>
      <c r="C103" s="510">
        <v>6</v>
      </c>
      <c r="D103" s="509">
        <v>0.33333333333333298</v>
      </c>
      <c r="E103" s="509">
        <v>0</v>
      </c>
      <c r="F103" s="509">
        <v>0</v>
      </c>
      <c r="G103" s="509">
        <v>0</v>
      </c>
      <c r="H103" s="509">
        <v>0.36666666666666703</v>
      </c>
      <c r="I103" s="509">
        <v>0</v>
      </c>
      <c r="J103" s="509">
        <v>0.18333333333333299</v>
      </c>
      <c r="K103" s="509">
        <v>0</v>
      </c>
      <c r="L103" s="509">
        <v>0.18333333333333299</v>
      </c>
      <c r="M103" s="509">
        <v>0.51666666666666694</v>
      </c>
      <c r="N103" s="509">
        <v>0.33333333333333398</v>
      </c>
      <c r="O103"/>
      <c r="P103"/>
      <c r="Q103"/>
      <c r="S103" s="358"/>
    </row>
    <row r="104" spans="1:19" x14ac:dyDescent="0.25">
      <c r="A104" s="549" t="s">
        <v>1757</v>
      </c>
      <c r="B104" s="510">
        <v>2019</v>
      </c>
      <c r="C104" s="510">
        <v>6</v>
      </c>
      <c r="D104" s="509">
        <v>0</v>
      </c>
      <c r="E104" s="509">
        <v>0</v>
      </c>
      <c r="F104" s="509">
        <v>0</v>
      </c>
      <c r="G104" s="509">
        <v>0</v>
      </c>
      <c r="H104" s="509">
        <v>0</v>
      </c>
      <c r="I104" s="509">
        <v>0.16666666666666699</v>
      </c>
      <c r="J104" s="509">
        <v>0</v>
      </c>
      <c r="K104" s="509">
        <v>0</v>
      </c>
      <c r="L104" s="509">
        <v>0</v>
      </c>
      <c r="M104" s="509">
        <v>0.16666666666666699</v>
      </c>
      <c r="N104" s="509">
        <v>1.9999999999999669</v>
      </c>
      <c r="O104"/>
      <c r="P104"/>
      <c r="Q104"/>
      <c r="S104" s="358"/>
    </row>
    <row r="105" spans="1:19" x14ac:dyDescent="0.25">
      <c r="A105" s="549" t="s">
        <v>1757</v>
      </c>
      <c r="B105" s="510">
        <v>2020</v>
      </c>
      <c r="C105" s="510">
        <v>6</v>
      </c>
      <c r="D105" s="509">
        <v>0</v>
      </c>
      <c r="E105" s="509">
        <v>0</v>
      </c>
      <c r="F105" s="509">
        <v>0</v>
      </c>
      <c r="G105" s="509">
        <v>0</v>
      </c>
      <c r="H105" s="509">
        <v>0</v>
      </c>
      <c r="I105" s="509">
        <v>0</v>
      </c>
      <c r="J105" s="509">
        <v>0</v>
      </c>
      <c r="K105" s="509">
        <v>0</v>
      </c>
      <c r="L105" s="509">
        <v>0</v>
      </c>
      <c r="M105" s="509">
        <v>0</v>
      </c>
      <c r="N105" s="509">
        <v>0.36666666666666703</v>
      </c>
      <c r="O105"/>
      <c r="P105"/>
      <c r="Q105"/>
      <c r="S105" s="358"/>
    </row>
    <row r="106" spans="1:19" x14ac:dyDescent="0.25">
      <c r="A106" s="549" t="s">
        <v>1757</v>
      </c>
      <c r="B106" s="510">
        <v>2021</v>
      </c>
      <c r="C106" s="510">
        <v>6</v>
      </c>
      <c r="D106" s="509">
        <v>0.2166666666666667</v>
      </c>
      <c r="E106" s="509">
        <v>0</v>
      </c>
      <c r="F106" s="509">
        <v>0</v>
      </c>
      <c r="G106" s="509">
        <v>0</v>
      </c>
      <c r="H106" s="509">
        <v>0</v>
      </c>
      <c r="I106" s="509">
        <v>0</v>
      </c>
      <c r="J106" s="509">
        <v>0</v>
      </c>
      <c r="K106" s="509">
        <v>0</v>
      </c>
      <c r="L106" s="509">
        <v>0</v>
      </c>
      <c r="M106" s="509">
        <v>1.6666666666666666E-2</v>
      </c>
      <c r="N106" s="509">
        <v>0.2</v>
      </c>
      <c r="O106"/>
      <c r="P106"/>
      <c r="Q106"/>
      <c r="S106" s="358"/>
    </row>
    <row r="107" spans="1:19" x14ac:dyDescent="0.25">
      <c r="A107" s="549" t="s">
        <v>1757</v>
      </c>
      <c r="B107" s="510">
        <v>2022</v>
      </c>
      <c r="C107" s="510">
        <v>6</v>
      </c>
      <c r="D107" s="509">
        <v>3.3333333333333333E-2</v>
      </c>
      <c r="E107" s="509">
        <v>0</v>
      </c>
      <c r="F107" s="509">
        <v>0</v>
      </c>
      <c r="G107" s="509">
        <v>0</v>
      </c>
      <c r="H107" s="509">
        <v>0</v>
      </c>
      <c r="I107" s="509">
        <v>1.6666666666666666E-2</v>
      </c>
      <c r="J107" s="509">
        <v>0</v>
      </c>
      <c r="K107" s="509">
        <v>0</v>
      </c>
      <c r="L107" s="509">
        <v>0</v>
      </c>
      <c r="M107" s="509">
        <v>0</v>
      </c>
      <c r="N107" s="509">
        <v>6.6666666666666666E-2</v>
      </c>
      <c r="O107"/>
      <c r="P107"/>
      <c r="Q107"/>
      <c r="S107" s="358"/>
    </row>
  </sheetData>
  <pageMargins left="0" right="0" top="0.39409448818897641" bottom="0.39409448818897641" header="0" footer="0"/>
  <pageSetup paperSize="9" orientation="portrait" horizontalDpi="4294967293" r:id="rId1"/>
  <headerFooter>
    <oddHeader>&amp;C&amp;A</oddHeader>
    <oddFooter>&amp;CPagina &amp;P</oddFooter>
  </headerFooter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F88"/>
  <sheetViews>
    <sheetView zoomScale="85" zoomScaleNormal="85" workbookViewId="0">
      <selection activeCell="Q5" sqref="Q5"/>
    </sheetView>
  </sheetViews>
  <sheetFormatPr defaultColWidth="9" defaultRowHeight="14.25" x14ac:dyDescent="0.2"/>
  <cols>
    <col min="1" max="1" width="28.25" customWidth="1"/>
    <col min="2" max="3" width="7" style="15" customWidth="1"/>
    <col min="4" max="7" width="7" style="2" customWidth="1"/>
    <col min="8" max="9" width="7" style="15" customWidth="1"/>
    <col min="10" max="10" width="7" style="2" customWidth="1"/>
    <col min="11" max="17" width="7" style="15" customWidth="1"/>
    <col min="18" max="22" width="7" style="2" customWidth="1"/>
    <col min="23" max="1020" width="10.75" customWidth="1"/>
  </cols>
  <sheetData>
    <row r="1" spans="1:1020" ht="15" x14ac:dyDescent="0.25">
      <c r="A1" s="1" t="s">
        <v>861</v>
      </c>
    </row>
    <row r="2" spans="1:1020" ht="15" x14ac:dyDescent="0.25">
      <c r="A2" s="1" t="s">
        <v>241</v>
      </c>
    </row>
    <row r="4" spans="1:1020" s="5" customFormat="1" ht="15" x14ac:dyDescent="0.25">
      <c r="A4" s="1" t="s">
        <v>98</v>
      </c>
      <c r="B4" s="25">
        <v>2005</v>
      </c>
      <c r="C4" s="25">
        <v>2006</v>
      </c>
      <c r="D4" s="8">
        <v>2007</v>
      </c>
      <c r="E4" s="8">
        <v>2008</v>
      </c>
      <c r="F4" s="8">
        <v>2009</v>
      </c>
      <c r="G4" s="8">
        <v>2010</v>
      </c>
      <c r="H4" s="25">
        <v>2011</v>
      </c>
      <c r="I4" s="25">
        <v>2012</v>
      </c>
      <c r="J4" s="8">
        <v>2013</v>
      </c>
      <c r="K4" s="16">
        <v>2014</v>
      </c>
      <c r="L4" s="16">
        <v>2015</v>
      </c>
      <c r="M4" s="16">
        <v>2016</v>
      </c>
      <c r="N4" s="16">
        <v>2017</v>
      </c>
      <c r="O4" s="16">
        <v>2018</v>
      </c>
      <c r="P4" s="16">
        <v>2019</v>
      </c>
      <c r="Q4" s="16">
        <v>2020</v>
      </c>
      <c r="R4" s="6"/>
      <c r="S4" s="6"/>
      <c r="T4" s="6"/>
      <c r="U4" s="6"/>
      <c r="V4" s="6"/>
    </row>
    <row r="5" spans="1:1020" ht="15" x14ac:dyDescent="0.25">
      <c r="A5" s="10" t="s">
        <v>99</v>
      </c>
      <c r="B5" s="21"/>
      <c r="C5" s="21"/>
      <c r="D5" s="4"/>
      <c r="E5" s="4"/>
      <c r="F5" s="4"/>
      <c r="G5" s="4"/>
      <c r="H5" s="21"/>
      <c r="I5" s="21"/>
      <c r="J5" s="9"/>
      <c r="K5" s="18"/>
      <c r="L5" s="18"/>
      <c r="M5" s="18"/>
      <c r="N5" s="18"/>
      <c r="O5" s="18"/>
      <c r="P5" s="18"/>
      <c r="Q5" s="18"/>
      <c r="R5" s="9"/>
      <c r="S5" s="9"/>
      <c r="T5" s="9"/>
      <c r="U5" s="9"/>
      <c r="V5" s="9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</row>
    <row r="6" spans="1:1020" x14ac:dyDescent="0.2">
      <c r="A6" t="s">
        <v>26</v>
      </c>
      <c r="B6" s="21"/>
      <c r="C6" s="21"/>
      <c r="D6" s="4">
        <v>0.7</v>
      </c>
      <c r="E6" s="4">
        <v>1.2050000000000001</v>
      </c>
      <c r="F6" s="4">
        <v>4.28</v>
      </c>
      <c r="G6" s="4">
        <v>12.9047619047619</v>
      </c>
      <c r="H6" s="21"/>
      <c r="I6" s="21"/>
      <c r="J6" s="4">
        <v>10.3</v>
      </c>
    </row>
    <row r="7" spans="1:1020" x14ac:dyDescent="0.2">
      <c r="A7" t="s">
        <v>27</v>
      </c>
      <c r="B7" s="21"/>
      <c r="C7" s="21"/>
      <c r="D7" s="4">
        <v>0</v>
      </c>
      <c r="E7" s="4">
        <v>0</v>
      </c>
      <c r="F7" s="4">
        <v>0</v>
      </c>
      <c r="G7" s="4">
        <v>0</v>
      </c>
      <c r="H7" s="21"/>
      <c r="I7" s="21"/>
      <c r="J7" s="4">
        <v>0</v>
      </c>
    </row>
    <row r="8" spans="1:1020" x14ac:dyDescent="0.2">
      <c r="A8" t="s">
        <v>100</v>
      </c>
      <c r="B8" s="21"/>
      <c r="C8" s="21"/>
      <c r="D8" s="4">
        <v>0.16500000000000001</v>
      </c>
      <c r="E8" s="4">
        <v>0.15</v>
      </c>
      <c r="F8" s="4">
        <v>0.85</v>
      </c>
      <c r="G8" s="4">
        <v>0</v>
      </c>
      <c r="H8" s="21"/>
      <c r="I8" s="21"/>
      <c r="J8" s="4">
        <v>0.05</v>
      </c>
    </row>
    <row r="9" spans="1:1020" x14ac:dyDescent="0.2">
      <c r="A9" t="s">
        <v>23</v>
      </c>
      <c r="B9" s="21"/>
      <c r="C9" s="21"/>
      <c r="D9" s="4">
        <v>0.94</v>
      </c>
      <c r="E9" s="4">
        <v>1.35</v>
      </c>
      <c r="F9" s="4">
        <v>5.15</v>
      </c>
      <c r="G9" s="4">
        <v>12.9047619047619</v>
      </c>
      <c r="H9" s="21"/>
      <c r="I9" s="21"/>
      <c r="J9" s="4">
        <v>10.78</v>
      </c>
    </row>
    <row r="10" spans="1:1020" x14ac:dyDescent="0.2">
      <c r="A10" t="s">
        <v>101</v>
      </c>
      <c r="B10" s="21"/>
      <c r="C10" s="21"/>
      <c r="D10" s="4">
        <v>0.90500000000000003</v>
      </c>
      <c r="E10" s="4">
        <v>1.97</v>
      </c>
      <c r="F10" s="4">
        <v>1.88</v>
      </c>
      <c r="G10" s="4">
        <v>13.285714285714301</v>
      </c>
      <c r="H10" s="21"/>
      <c r="I10" s="21"/>
      <c r="J10" s="4">
        <v>19.93</v>
      </c>
    </row>
    <row r="11" spans="1:1020" ht="15" x14ac:dyDescent="0.25">
      <c r="A11" s="1" t="s">
        <v>104</v>
      </c>
      <c r="B11" s="25"/>
      <c r="C11" s="25"/>
      <c r="D11" s="8">
        <v>20</v>
      </c>
      <c r="E11" s="8">
        <v>20</v>
      </c>
      <c r="F11" s="8">
        <v>20</v>
      </c>
      <c r="G11" s="8">
        <v>21</v>
      </c>
      <c r="H11" s="25"/>
      <c r="I11" s="25"/>
      <c r="J11" s="8">
        <v>21</v>
      </c>
      <c r="K11" s="32"/>
      <c r="L11" s="144"/>
      <c r="M11" s="144"/>
      <c r="N11" s="144"/>
      <c r="O11" s="144"/>
      <c r="P11" s="144"/>
      <c r="Q11" s="144"/>
      <c r="R11" s="12"/>
      <c r="S11" s="12"/>
      <c r="T11" s="12"/>
      <c r="U11" s="12"/>
      <c r="V11" s="12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5"/>
      <c r="ALY11" s="5"/>
      <c r="ALZ11" s="5"/>
      <c r="AMA11" s="5"/>
      <c r="AMB11" s="5"/>
      <c r="AMC11" s="5"/>
      <c r="AMD11" s="5"/>
      <c r="AME11" s="5"/>
      <c r="AMF11" s="5"/>
    </row>
    <row r="12" spans="1:1020" x14ac:dyDescent="0.2">
      <c r="A12" t="s">
        <v>105</v>
      </c>
      <c r="B12" s="17"/>
      <c r="C12" s="17"/>
      <c r="D12" s="2">
        <v>18</v>
      </c>
      <c r="E12" s="2">
        <v>15</v>
      </c>
      <c r="F12" s="2">
        <v>17</v>
      </c>
      <c r="G12" s="2">
        <v>19</v>
      </c>
      <c r="H12" s="17"/>
      <c r="I12" s="17"/>
      <c r="J12" s="2">
        <v>19</v>
      </c>
    </row>
    <row r="13" spans="1:1020" x14ac:dyDescent="0.2">
      <c r="A13" t="s">
        <v>106</v>
      </c>
      <c r="B13" s="17"/>
      <c r="C13" s="17"/>
      <c r="D13" s="2">
        <v>6</v>
      </c>
      <c r="E13" s="2">
        <v>9</v>
      </c>
      <c r="F13" s="2">
        <v>8</v>
      </c>
      <c r="G13" s="2">
        <v>9</v>
      </c>
      <c r="H13" s="17"/>
      <c r="I13" s="17"/>
      <c r="J13" s="2">
        <v>10</v>
      </c>
    </row>
    <row r="14" spans="1:1020" x14ac:dyDescent="0.2">
      <c r="A14" s="11" t="s">
        <v>36</v>
      </c>
      <c r="B14" s="17"/>
      <c r="C14" s="17"/>
      <c r="D14" s="9">
        <v>6</v>
      </c>
      <c r="E14" s="9">
        <v>5</v>
      </c>
      <c r="F14" s="9">
        <v>3</v>
      </c>
      <c r="G14" s="9">
        <v>8</v>
      </c>
      <c r="H14" s="17"/>
      <c r="I14" s="17"/>
      <c r="J14" s="2">
        <v>4</v>
      </c>
    </row>
    <row r="15" spans="1:1020" x14ac:dyDescent="0.2">
      <c r="A15" t="s">
        <v>15</v>
      </c>
      <c r="B15" s="17"/>
      <c r="C15" s="17"/>
      <c r="D15" s="2">
        <v>1</v>
      </c>
      <c r="E15" s="2">
        <v>3</v>
      </c>
      <c r="F15" s="2">
        <v>5</v>
      </c>
      <c r="G15" s="2">
        <v>8</v>
      </c>
      <c r="H15" s="17"/>
      <c r="I15" s="17"/>
      <c r="J15" s="2">
        <v>7</v>
      </c>
    </row>
    <row r="16" spans="1:1020" x14ac:dyDescent="0.2">
      <c r="A16" t="s">
        <v>121</v>
      </c>
      <c r="B16" s="17"/>
      <c r="C16" s="17"/>
      <c r="E16" s="2">
        <v>2</v>
      </c>
      <c r="G16" s="2">
        <v>1</v>
      </c>
      <c r="H16" s="17"/>
      <c r="I16" s="17"/>
      <c r="J16" s="2">
        <v>1</v>
      </c>
    </row>
    <row r="17" spans="1:1011" x14ac:dyDescent="0.2">
      <c r="A17" t="s">
        <v>5</v>
      </c>
      <c r="B17" s="17"/>
      <c r="C17" s="17"/>
      <c r="H17" s="17"/>
      <c r="I17" s="17"/>
      <c r="J17" s="2">
        <v>1</v>
      </c>
    </row>
    <row r="18" spans="1:1011" x14ac:dyDescent="0.2">
      <c r="A18" t="s">
        <v>6</v>
      </c>
      <c r="B18" s="17"/>
      <c r="C18" s="17"/>
      <c r="E18" s="2">
        <v>1</v>
      </c>
      <c r="G18" s="2">
        <v>4</v>
      </c>
      <c r="H18" s="17"/>
      <c r="I18" s="17"/>
      <c r="J18" s="2">
        <v>4</v>
      </c>
    </row>
    <row r="19" spans="1:1011" x14ac:dyDescent="0.2">
      <c r="A19" t="s">
        <v>7</v>
      </c>
      <c r="B19" s="17"/>
      <c r="C19" s="17"/>
      <c r="D19" s="2">
        <v>13</v>
      </c>
      <c r="E19" s="2">
        <v>8</v>
      </c>
      <c r="F19" s="2">
        <v>11</v>
      </c>
      <c r="G19" s="2">
        <v>16</v>
      </c>
      <c r="H19" s="17"/>
      <c r="I19" s="17"/>
      <c r="J19" s="9">
        <v>15</v>
      </c>
      <c r="K19" s="18"/>
      <c r="L19" s="18"/>
      <c r="M19" s="18"/>
      <c r="N19" s="18"/>
      <c r="O19" s="18"/>
      <c r="P19" s="18"/>
      <c r="Q19" s="18"/>
      <c r="R19" s="9"/>
      <c r="S19" s="9"/>
      <c r="T19" s="9"/>
      <c r="U19" s="9"/>
      <c r="V19" s="9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</row>
    <row r="20" spans="1:1011" x14ac:dyDescent="0.2">
      <c r="A20" s="11" t="s">
        <v>11</v>
      </c>
      <c r="B20" s="17"/>
      <c r="C20" s="17"/>
      <c r="D20" s="9"/>
      <c r="E20" s="9">
        <v>1</v>
      </c>
      <c r="F20" s="9">
        <v>2</v>
      </c>
      <c r="G20" s="9">
        <v>2</v>
      </c>
      <c r="H20" s="17"/>
      <c r="I20" s="17"/>
      <c r="J20" s="2">
        <v>6</v>
      </c>
    </row>
    <row r="21" spans="1:1011" x14ac:dyDescent="0.2">
      <c r="A21" t="s">
        <v>8</v>
      </c>
      <c r="B21" s="17"/>
      <c r="C21" s="17"/>
      <c r="D21" s="2">
        <v>2</v>
      </c>
      <c r="E21" s="2">
        <v>3</v>
      </c>
      <c r="F21" s="2">
        <v>1</v>
      </c>
      <c r="G21" s="2">
        <v>4</v>
      </c>
      <c r="H21" s="17"/>
      <c r="I21" s="17"/>
      <c r="J21" s="2">
        <v>5</v>
      </c>
    </row>
    <row r="22" spans="1:1011" x14ac:dyDescent="0.2">
      <c r="A22" t="s">
        <v>9</v>
      </c>
      <c r="B22" s="17"/>
      <c r="C22" s="17"/>
      <c r="D22" s="2">
        <v>7</v>
      </c>
      <c r="E22" s="2">
        <v>12</v>
      </c>
      <c r="F22" s="2">
        <v>10</v>
      </c>
      <c r="G22" s="2">
        <v>15</v>
      </c>
      <c r="H22" s="17"/>
      <c r="I22" s="17"/>
      <c r="J22" s="2">
        <v>9</v>
      </c>
    </row>
    <row r="23" spans="1:1011" x14ac:dyDescent="0.2">
      <c r="A23" t="s">
        <v>237</v>
      </c>
      <c r="B23" s="17"/>
      <c r="C23" s="17"/>
      <c r="D23" s="2">
        <v>1</v>
      </c>
      <c r="H23" s="17"/>
      <c r="I23" s="17"/>
      <c r="J23" s="2">
        <v>2</v>
      </c>
    </row>
    <row r="24" spans="1:1011" x14ac:dyDescent="0.2">
      <c r="A24" t="s">
        <v>179</v>
      </c>
      <c r="B24" s="17"/>
      <c r="C24" s="17"/>
      <c r="F24" s="2">
        <v>2</v>
      </c>
      <c r="H24" s="17"/>
      <c r="I24" s="17"/>
      <c r="J24" s="2">
        <v>8</v>
      </c>
    </row>
    <row r="25" spans="1:1011" x14ac:dyDescent="0.2">
      <c r="A25" t="s">
        <v>234</v>
      </c>
      <c r="B25" s="17"/>
      <c r="C25" s="17"/>
      <c r="D25" s="2">
        <v>1</v>
      </c>
      <c r="F25" s="2">
        <v>2</v>
      </c>
      <c r="H25" s="17"/>
      <c r="I25" s="17"/>
      <c r="J25" s="2">
        <v>9</v>
      </c>
    </row>
    <row r="26" spans="1:1011" x14ac:dyDescent="0.2">
      <c r="A26" t="s">
        <v>129</v>
      </c>
      <c r="B26" s="17"/>
      <c r="C26" s="17"/>
      <c r="D26" s="2">
        <v>1</v>
      </c>
      <c r="H26" s="17"/>
      <c r="I26" s="17"/>
      <c r="J26" s="2">
        <v>9</v>
      </c>
    </row>
    <row r="27" spans="1:1011" x14ac:dyDescent="0.2">
      <c r="A27" t="s">
        <v>13</v>
      </c>
      <c r="B27" s="17"/>
      <c r="C27" s="17"/>
      <c r="D27" s="2">
        <v>1</v>
      </c>
      <c r="H27" s="17"/>
      <c r="I27" s="17"/>
      <c r="J27" s="2">
        <v>2</v>
      </c>
    </row>
    <row r="28" spans="1:1011" x14ac:dyDescent="0.2">
      <c r="A28" t="s">
        <v>109</v>
      </c>
      <c r="B28" s="17"/>
      <c r="C28" s="17"/>
      <c r="D28" s="2">
        <v>4</v>
      </c>
      <c r="E28" s="2">
        <v>3</v>
      </c>
      <c r="F28" s="2">
        <v>3</v>
      </c>
      <c r="H28" s="17"/>
      <c r="I28" s="17"/>
      <c r="J28" s="2">
        <v>8</v>
      </c>
    </row>
    <row r="29" spans="1:1011" x14ac:dyDescent="0.2">
      <c r="A29" t="s">
        <v>167</v>
      </c>
      <c r="B29" s="17"/>
      <c r="C29" s="17"/>
      <c r="F29" s="2">
        <v>2</v>
      </c>
      <c r="H29" s="17"/>
      <c r="I29" s="17"/>
      <c r="J29" s="2">
        <v>7</v>
      </c>
    </row>
    <row r="30" spans="1:1011" x14ac:dyDescent="0.2">
      <c r="A30" t="s">
        <v>242</v>
      </c>
      <c r="B30" s="17"/>
      <c r="C30" s="17"/>
      <c r="D30" s="2">
        <v>1</v>
      </c>
      <c r="H30" s="17"/>
      <c r="I30" s="17"/>
    </row>
    <row r="31" spans="1:1011" x14ac:dyDescent="0.2">
      <c r="A31" t="s">
        <v>243</v>
      </c>
      <c r="B31" s="17"/>
      <c r="C31" s="17"/>
      <c r="D31" s="2">
        <v>1</v>
      </c>
      <c r="H31" s="17"/>
      <c r="I31" s="17"/>
      <c r="J31" s="2">
        <v>7</v>
      </c>
    </row>
    <row r="32" spans="1:1011" x14ac:dyDescent="0.2">
      <c r="A32" t="s">
        <v>244</v>
      </c>
      <c r="B32" s="17"/>
      <c r="C32" s="17"/>
      <c r="H32" s="17"/>
      <c r="I32" s="17"/>
      <c r="J32" s="2">
        <v>3</v>
      </c>
    </row>
    <row r="33" spans="1:22" x14ac:dyDescent="0.2">
      <c r="A33" t="s">
        <v>238</v>
      </c>
      <c r="B33" s="17"/>
      <c r="C33" s="17"/>
      <c r="H33" s="17"/>
      <c r="I33" s="17"/>
      <c r="J33" s="2">
        <v>3</v>
      </c>
    </row>
    <row r="34" spans="1:22" x14ac:dyDescent="0.2">
      <c r="A34" t="s">
        <v>236</v>
      </c>
      <c r="B34" s="17"/>
      <c r="C34" s="17"/>
      <c r="H34" s="17"/>
      <c r="I34" s="17"/>
      <c r="J34" s="2">
        <v>1</v>
      </c>
    </row>
    <row r="35" spans="1:22" x14ac:dyDescent="0.2">
      <c r="A35" t="s">
        <v>181</v>
      </c>
      <c r="B35" s="17"/>
      <c r="C35" s="17"/>
      <c r="H35" s="17"/>
      <c r="I35" s="17"/>
      <c r="J35" s="2">
        <v>3</v>
      </c>
    </row>
    <row r="36" spans="1:22" x14ac:dyDescent="0.2">
      <c r="A36" t="s">
        <v>162</v>
      </c>
      <c r="B36" s="17"/>
      <c r="C36" s="17"/>
      <c r="H36" s="17"/>
      <c r="I36" s="17"/>
      <c r="J36" s="2">
        <v>1</v>
      </c>
    </row>
    <row r="37" spans="1:22" x14ac:dyDescent="0.2">
      <c r="A37" t="s">
        <v>239</v>
      </c>
      <c r="B37" s="17"/>
      <c r="C37" s="17"/>
      <c r="H37" s="17"/>
      <c r="I37" s="17"/>
      <c r="J37" s="2">
        <v>2</v>
      </c>
    </row>
    <row r="38" spans="1:22" x14ac:dyDescent="0.2">
      <c r="A38" t="s">
        <v>154</v>
      </c>
      <c r="B38" s="17"/>
      <c r="C38" s="17"/>
      <c r="H38" s="17"/>
      <c r="I38" s="17"/>
      <c r="J38" s="2">
        <v>8</v>
      </c>
    </row>
    <row r="39" spans="1:22" x14ac:dyDescent="0.2">
      <c r="A39" t="s">
        <v>235</v>
      </c>
      <c r="B39" s="17"/>
      <c r="C39" s="17"/>
      <c r="H39" s="17"/>
      <c r="I39" s="17"/>
      <c r="J39" s="2">
        <v>8</v>
      </c>
    </row>
    <row r="40" spans="1:22" x14ac:dyDescent="0.2">
      <c r="A40" t="s">
        <v>240</v>
      </c>
      <c r="B40" s="17"/>
      <c r="C40" s="17"/>
      <c r="H40" s="17"/>
      <c r="I40" s="17"/>
      <c r="J40" s="2">
        <v>7</v>
      </c>
    </row>
    <row r="41" spans="1:22" x14ac:dyDescent="0.2">
      <c r="A41" t="s">
        <v>165</v>
      </c>
      <c r="B41" s="17"/>
      <c r="C41" s="17"/>
      <c r="H41" s="17"/>
      <c r="I41" s="17"/>
      <c r="J41" s="2">
        <v>3</v>
      </c>
    </row>
    <row r="42" spans="1:22" x14ac:dyDescent="0.2">
      <c r="A42" t="s">
        <v>168</v>
      </c>
      <c r="B42" s="17"/>
      <c r="C42" s="17"/>
      <c r="H42" s="17"/>
      <c r="I42" s="17"/>
      <c r="J42" s="2">
        <v>3</v>
      </c>
    </row>
    <row r="43" spans="1:22" x14ac:dyDescent="0.2">
      <c r="A43" t="s">
        <v>150</v>
      </c>
      <c r="B43" s="17"/>
      <c r="C43" s="17"/>
      <c r="E43" s="2">
        <v>1</v>
      </c>
      <c r="H43" s="17"/>
      <c r="I43" s="17"/>
    </row>
    <row r="44" spans="1:22" x14ac:dyDescent="0.2">
      <c r="A44" t="s">
        <v>50</v>
      </c>
      <c r="B44" s="24"/>
      <c r="C44" s="24"/>
      <c r="D44"/>
      <c r="E44"/>
      <c r="F44"/>
      <c r="G44"/>
      <c r="H44" s="24"/>
      <c r="I44" s="24"/>
      <c r="J44" s="2">
        <v>1</v>
      </c>
      <c r="K44" s="19"/>
      <c r="L44" s="19"/>
      <c r="M44" s="19"/>
      <c r="N44" s="19"/>
      <c r="O44" s="19"/>
      <c r="P44" s="19"/>
      <c r="Q44" s="19"/>
      <c r="R44"/>
      <c r="S44"/>
      <c r="T44"/>
      <c r="U44"/>
      <c r="V44"/>
    </row>
    <row r="45" spans="1:22" s="5" customFormat="1" ht="15" x14ac:dyDescent="0.25">
      <c r="A45" s="1" t="s">
        <v>110</v>
      </c>
      <c r="B45" s="25"/>
      <c r="C45" s="25"/>
      <c r="D45" s="8"/>
      <c r="E45" s="8"/>
      <c r="F45" s="8"/>
      <c r="G45" s="8"/>
      <c r="H45" s="25"/>
      <c r="I45" s="25"/>
      <c r="J45" s="8"/>
      <c r="K45" s="25"/>
      <c r="L45" s="16"/>
      <c r="M45" s="16"/>
      <c r="N45" s="16"/>
      <c r="O45" s="16"/>
      <c r="P45" s="16"/>
      <c r="Q45" s="16"/>
      <c r="R45" s="6"/>
      <c r="S45" s="6"/>
      <c r="T45" s="6"/>
      <c r="U45" s="6"/>
      <c r="V45" s="6"/>
    </row>
    <row r="46" spans="1:22" x14ac:dyDescent="0.2">
      <c r="A46" t="s">
        <v>105</v>
      </c>
      <c r="B46" s="21"/>
      <c r="C46" s="21"/>
      <c r="D46" s="4">
        <v>0.9</v>
      </c>
      <c r="E46" s="4">
        <v>1.2649999999999999</v>
      </c>
      <c r="F46" s="4">
        <v>1.38</v>
      </c>
      <c r="G46" s="4">
        <v>9.6190476190476204</v>
      </c>
      <c r="H46" s="21"/>
      <c r="I46" s="21"/>
      <c r="J46" s="4">
        <v>18.309999999999999</v>
      </c>
    </row>
    <row r="47" spans="1:22" x14ac:dyDescent="0.2">
      <c r="A47" t="s">
        <v>106</v>
      </c>
      <c r="B47" s="21"/>
      <c r="C47" s="21"/>
      <c r="D47" s="4">
        <v>0.03</v>
      </c>
      <c r="E47" s="4">
        <v>0.42499999999999999</v>
      </c>
      <c r="F47" s="4">
        <v>0.47</v>
      </c>
      <c r="G47" s="4">
        <v>0.952380952380952</v>
      </c>
      <c r="H47" s="21"/>
      <c r="I47" s="21"/>
      <c r="J47" s="4">
        <v>0.7</v>
      </c>
    </row>
    <row r="48" spans="1:22" x14ac:dyDescent="0.2">
      <c r="A48" s="11" t="s">
        <v>36</v>
      </c>
      <c r="B48" s="21"/>
      <c r="C48" s="21"/>
      <c r="D48" s="4">
        <v>0.03</v>
      </c>
      <c r="E48" s="4">
        <v>0.16</v>
      </c>
      <c r="F48" s="4">
        <v>1.4999999999999999E-2</v>
      </c>
      <c r="G48" s="4">
        <v>6.3809523809523796</v>
      </c>
      <c r="H48" s="21"/>
      <c r="I48" s="21"/>
      <c r="J48" s="4">
        <v>0.15</v>
      </c>
    </row>
    <row r="49" spans="1:10" x14ac:dyDescent="0.2">
      <c r="A49" t="s">
        <v>15</v>
      </c>
      <c r="B49" s="21"/>
      <c r="C49" s="21"/>
      <c r="D49" s="4">
        <v>5.0000000000000001E-3</v>
      </c>
      <c r="E49" s="4">
        <v>0.105</v>
      </c>
      <c r="F49" s="4">
        <v>0.115</v>
      </c>
      <c r="G49" s="4">
        <v>0.86666666666666703</v>
      </c>
      <c r="H49" s="21"/>
      <c r="I49" s="21"/>
      <c r="J49" s="4">
        <v>0.4</v>
      </c>
    </row>
    <row r="50" spans="1:10" x14ac:dyDescent="0.2">
      <c r="A50" t="s">
        <v>121</v>
      </c>
      <c r="B50" s="21"/>
      <c r="C50" s="21"/>
      <c r="D50" s="4"/>
      <c r="E50" s="4">
        <v>0.01</v>
      </c>
      <c r="F50" s="4"/>
      <c r="G50" s="4">
        <v>4.7619047619047597E-3</v>
      </c>
      <c r="H50" s="21"/>
      <c r="I50" s="21"/>
      <c r="J50" s="4">
        <v>0.1</v>
      </c>
    </row>
    <row r="51" spans="1:10" x14ac:dyDescent="0.2">
      <c r="A51" t="s">
        <v>5</v>
      </c>
      <c r="B51" s="21"/>
      <c r="C51" s="21"/>
      <c r="D51" s="4"/>
      <c r="E51" s="4"/>
      <c r="F51" s="4"/>
      <c r="G51" s="4"/>
      <c r="H51" s="21"/>
      <c r="I51" s="21"/>
      <c r="J51" s="4">
        <v>0</v>
      </c>
    </row>
    <row r="52" spans="1:10" x14ac:dyDescent="0.2">
      <c r="A52" t="s">
        <v>6</v>
      </c>
      <c r="B52" s="21"/>
      <c r="C52" s="21"/>
      <c r="D52" s="4"/>
      <c r="E52" s="4">
        <v>5.0000000000000001E-3</v>
      </c>
      <c r="F52" s="4"/>
      <c r="G52" s="4">
        <v>0.580952380952381</v>
      </c>
      <c r="H52" s="21"/>
      <c r="I52" s="21"/>
      <c r="J52" s="4">
        <v>0.11</v>
      </c>
    </row>
    <row r="53" spans="1:10" x14ac:dyDescent="0.2">
      <c r="A53" t="s">
        <v>7</v>
      </c>
      <c r="B53" s="21"/>
      <c r="C53" s="21"/>
      <c r="D53" s="4">
        <v>0.64</v>
      </c>
      <c r="E53" s="4">
        <v>0.45500000000000002</v>
      </c>
      <c r="F53" s="4">
        <v>3.665</v>
      </c>
      <c r="G53" s="4">
        <v>10.347619047619</v>
      </c>
      <c r="H53" s="21"/>
      <c r="I53" s="21"/>
      <c r="J53" s="4">
        <v>7.26</v>
      </c>
    </row>
    <row r="54" spans="1:10" x14ac:dyDescent="0.2">
      <c r="A54" s="11" t="s">
        <v>11</v>
      </c>
      <c r="B54" s="21"/>
      <c r="C54" s="21"/>
      <c r="D54" s="4"/>
      <c r="E54" s="4">
        <v>5.0000000000000001E-3</v>
      </c>
      <c r="F54" s="4">
        <v>0.105</v>
      </c>
      <c r="G54" s="4">
        <v>0.476190476190476</v>
      </c>
      <c r="H54" s="21"/>
      <c r="I54" s="21"/>
      <c r="J54" s="4">
        <v>0.35</v>
      </c>
    </row>
    <row r="55" spans="1:10" x14ac:dyDescent="0.2">
      <c r="A55" t="s">
        <v>8</v>
      </c>
      <c r="B55" s="21"/>
      <c r="C55" s="21"/>
      <c r="D55" s="4">
        <v>0.01</v>
      </c>
      <c r="E55" s="4">
        <v>1.4999999999999999E-2</v>
      </c>
      <c r="F55" s="4">
        <v>5.0000000000000001E-3</v>
      </c>
      <c r="G55" s="4">
        <v>0.2</v>
      </c>
      <c r="H55" s="21"/>
      <c r="I55" s="21"/>
      <c r="J55" s="4">
        <v>7.0000000000000007E-2</v>
      </c>
    </row>
    <row r="56" spans="1:10" x14ac:dyDescent="0.2">
      <c r="A56" t="s">
        <v>9</v>
      </c>
      <c r="B56" s="21"/>
      <c r="C56" s="21"/>
      <c r="D56" s="4">
        <v>0.08</v>
      </c>
      <c r="E56" s="4">
        <v>0.48</v>
      </c>
      <c r="F56" s="4">
        <v>0.66500000000000004</v>
      </c>
      <c r="G56" s="4">
        <v>0.65714285714285703</v>
      </c>
      <c r="H56" s="21"/>
      <c r="I56" s="21"/>
      <c r="J56" s="4">
        <v>1.6</v>
      </c>
    </row>
    <row r="57" spans="1:10" x14ac:dyDescent="0.2">
      <c r="A57" t="s">
        <v>237</v>
      </c>
      <c r="B57" s="21"/>
      <c r="C57" s="21"/>
      <c r="D57" s="4">
        <v>5.0000000000000001E-3</v>
      </c>
      <c r="E57" s="4"/>
      <c r="F57" s="4"/>
      <c r="G57" s="4"/>
      <c r="H57" s="21"/>
      <c r="I57" s="21"/>
      <c r="J57" s="4">
        <v>0.01</v>
      </c>
    </row>
    <row r="58" spans="1:10" x14ac:dyDescent="0.2">
      <c r="A58" t="s">
        <v>179</v>
      </c>
      <c r="B58" s="21"/>
      <c r="C58" s="21"/>
      <c r="D58" s="4"/>
      <c r="E58" s="4"/>
      <c r="F58" s="4">
        <v>0.1</v>
      </c>
      <c r="G58" s="4"/>
      <c r="H58" s="21"/>
      <c r="I58" s="21"/>
      <c r="J58" s="4">
        <v>0.21</v>
      </c>
    </row>
    <row r="59" spans="1:10" x14ac:dyDescent="0.2">
      <c r="A59" t="s">
        <v>234</v>
      </c>
      <c r="B59" s="21"/>
      <c r="C59" s="21"/>
      <c r="D59" s="4">
        <v>0.05</v>
      </c>
      <c r="E59" s="4"/>
      <c r="F59" s="4">
        <v>0.2</v>
      </c>
      <c r="G59" s="4"/>
      <c r="H59" s="21"/>
      <c r="I59" s="21"/>
      <c r="J59" s="4">
        <v>0.22</v>
      </c>
    </row>
    <row r="60" spans="1:10" x14ac:dyDescent="0.2">
      <c r="A60" t="s">
        <v>129</v>
      </c>
      <c r="B60" s="21"/>
      <c r="C60" s="21"/>
      <c r="D60" s="4">
        <v>5.0000000000000001E-3</v>
      </c>
      <c r="E60" s="4"/>
      <c r="F60" s="4"/>
      <c r="G60" s="4"/>
      <c r="H60" s="21"/>
      <c r="I60" s="21"/>
      <c r="J60" s="4">
        <v>0.25</v>
      </c>
    </row>
    <row r="61" spans="1:10" x14ac:dyDescent="0.2">
      <c r="A61" t="s">
        <v>13</v>
      </c>
      <c r="B61" s="21"/>
      <c r="C61" s="21"/>
      <c r="D61" s="4">
        <v>5.0000000000000001E-3</v>
      </c>
      <c r="E61" s="4"/>
      <c r="F61" s="4"/>
      <c r="G61" s="4"/>
      <c r="H61" s="21"/>
      <c r="I61" s="21"/>
      <c r="J61" s="4">
        <v>0.01</v>
      </c>
    </row>
    <row r="62" spans="1:10" x14ac:dyDescent="0.2">
      <c r="A62" t="s">
        <v>109</v>
      </c>
      <c r="B62" s="21"/>
      <c r="C62" s="21"/>
      <c r="D62" s="4">
        <v>0.16</v>
      </c>
      <c r="E62" s="4">
        <v>0.15</v>
      </c>
      <c r="F62" s="4">
        <v>0.35</v>
      </c>
      <c r="G62" s="4"/>
      <c r="H62" s="21"/>
      <c r="I62" s="21"/>
      <c r="J62" s="4">
        <v>3.92</v>
      </c>
    </row>
    <row r="63" spans="1:10" x14ac:dyDescent="0.2">
      <c r="A63" t="s">
        <v>167</v>
      </c>
      <c r="B63" s="21"/>
      <c r="C63" s="21"/>
      <c r="D63" s="4"/>
      <c r="E63" s="4"/>
      <c r="F63" s="4">
        <v>0.2</v>
      </c>
      <c r="G63" s="4"/>
      <c r="H63" s="21"/>
      <c r="I63" s="21"/>
      <c r="J63" s="4">
        <v>0.49</v>
      </c>
    </row>
    <row r="64" spans="1:10" x14ac:dyDescent="0.2">
      <c r="A64" t="s">
        <v>242</v>
      </c>
      <c r="B64" s="21"/>
      <c r="C64" s="21"/>
      <c r="D64" s="4">
        <v>5.0000000000000001E-3</v>
      </c>
      <c r="E64" s="4"/>
      <c r="F64" s="4"/>
      <c r="G64" s="4"/>
      <c r="H64" s="21"/>
      <c r="I64" s="21"/>
      <c r="J64" s="4"/>
    </row>
    <row r="65" spans="1:22" x14ac:dyDescent="0.2">
      <c r="A65" t="s">
        <v>243</v>
      </c>
      <c r="B65" s="21"/>
      <c r="C65" s="21"/>
      <c r="D65" s="4">
        <v>5.0000000000000001E-3</v>
      </c>
      <c r="E65" s="4"/>
      <c r="F65" s="4"/>
      <c r="G65" s="4"/>
      <c r="H65" s="21"/>
      <c r="I65" s="21"/>
      <c r="J65" s="4">
        <v>0.28999999999999998</v>
      </c>
    </row>
    <row r="66" spans="1:22" x14ac:dyDescent="0.2">
      <c r="A66" t="s">
        <v>244</v>
      </c>
      <c r="B66" s="17"/>
      <c r="C66" s="17"/>
      <c r="H66" s="17"/>
      <c r="I66" s="17"/>
      <c r="J66" s="4">
        <v>0.01</v>
      </c>
    </row>
    <row r="67" spans="1:22" x14ac:dyDescent="0.2">
      <c r="A67" t="s">
        <v>238</v>
      </c>
      <c r="B67" s="17"/>
      <c r="C67" s="17"/>
      <c r="H67" s="17"/>
      <c r="I67" s="17"/>
      <c r="J67" s="4">
        <v>0.06</v>
      </c>
    </row>
    <row r="68" spans="1:22" x14ac:dyDescent="0.2">
      <c r="A68" t="s">
        <v>236</v>
      </c>
      <c r="B68" s="17"/>
      <c r="C68" s="17"/>
      <c r="H68" s="17"/>
      <c r="I68" s="17"/>
      <c r="J68" s="4">
        <v>0</v>
      </c>
    </row>
    <row r="69" spans="1:22" x14ac:dyDescent="0.2">
      <c r="A69" t="s">
        <v>181</v>
      </c>
      <c r="B69" s="17"/>
      <c r="C69" s="17"/>
      <c r="H69" s="17"/>
      <c r="I69" s="17"/>
      <c r="J69" s="4">
        <v>0.01</v>
      </c>
    </row>
    <row r="70" spans="1:22" x14ac:dyDescent="0.2">
      <c r="A70" t="s">
        <v>162</v>
      </c>
      <c r="B70" s="17"/>
      <c r="C70" s="17"/>
      <c r="H70" s="17"/>
      <c r="I70" s="17"/>
      <c r="J70" s="4">
        <v>0.24</v>
      </c>
    </row>
    <row r="71" spans="1:22" x14ac:dyDescent="0.2">
      <c r="A71" t="s">
        <v>239</v>
      </c>
      <c r="B71" s="17"/>
      <c r="C71" s="17"/>
      <c r="H71" s="17"/>
      <c r="I71" s="17"/>
      <c r="J71" s="4">
        <v>0.05</v>
      </c>
    </row>
    <row r="72" spans="1:22" x14ac:dyDescent="0.2">
      <c r="A72" t="s">
        <v>154</v>
      </c>
      <c r="B72" s="17"/>
      <c r="C72" s="17"/>
      <c r="H72" s="17"/>
      <c r="I72" s="17"/>
      <c r="J72" s="4">
        <v>0.13</v>
      </c>
    </row>
    <row r="73" spans="1:22" x14ac:dyDescent="0.2">
      <c r="A73" t="s">
        <v>235</v>
      </c>
      <c r="B73" s="17"/>
      <c r="C73" s="17"/>
      <c r="H73" s="17"/>
      <c r="I73" s="17"/>
      <c r="J73" s="4">
        <v>0.13</v>
      </c>
    </row>
    <row r="74" spans="1:22" x14ac:dyDescent="0.2">
      <c r="A74" t="s">
        <v>240</v>
      </c>
      <c r="B74" s="17"/>
      <c r="C74" s="17"/>
      <c r="H74" s="17"/>
      <c r="I74" s="17"/>
      <c r="J74" s="4">
        <v>0.73</v>
      </c>
    </row>
    <row r="75" spans="1:22" x14ac:dyDescent="0.2">
      <c r="A75" t="s">
        <v>165</v>
      </c>
      <c r="B75" s="17"/>
      <c r="C75" s="17"/>
      <c r="H75" s="17"/>
      <c r="I75" s="17"/>
      <c r="J75" s="4">
        <v>0.05</v>
      </c>
    </row>
    <row r="76" spans="1:22" x14ac:dyDescent="0.2">
      <c r="A76" t="s">
        <v>168</v>
      </c>
      <c r="B76" s="17"/>
      <c r="C76" s="17"/>
      <c r="H76" s="17"/>
      <c r="I76" s="17"/>
      <c r="J76" s="4">
        <v>0.01</v>
      </c>
    </row>
    <row r="77" spans="1:22" x14ac:dyDescent="0.2">
      <c r="A77" t="s">
        <v>150</v>
      </c>
      <c r="B77" s="21"/>
      <c r="C77" s="21"/>
      <c r="D77" s="4"/>
      <c r="E77" s="4">
        <v>0.05</v>
      </c>
      <c r="F77" s="4"/>
      <c r="G77" s="4"/>
      <c r="H77" s="21"/>
      <c r="I77" s="21"/>
      <c r="J77" s="4"/>
    </row>
    <row r="78" spans="1:22" x14ac:dyDescent="0.2">
      <c r="B78" s="19"/>
      <c r="C78" s="19"/>
      <c r="D78"/>
      <c r="E78"/>
      <c r="F78"/>
      <c r="G78"/>
      <c r="H78" s="19"/>
      <c r="I78" s="19"/>
      <c r="J78" s="3"/>
      <c r="K78" s="19"/>
      <c r="L78" s="19"/>
      <c r="M78" s="19"/>
      <c r="N78" s="19"/>
      <c r="O78" s="19"/>
      <c r="P78" s="19"/>
      <c r="Q78" s="19"/>
      <c r="R78"/>
      <c r="S78"/>
      <c r="T78"/>
      <c r="U78"/>
      <c r="V78"/>
    </row>
    <row r="88" spans="2:22" x14ac:dyDescent="0.2">
      <c r="B88" s="19"/>
      <c r="C88" s="19"/>
      <c r="D88"/>
      <c r="E88"/>
      <c r="F88"/>
      <c r="G88"/>
      <c r="H88" s="19"/>
      <c r="I88" s="19"/>
      <c r="J88"/>
      <c r="K88" s="19"/>
      <c r="L88" s="19"/>
      <c r="M88" s="19"/>
      <c r="N88" s="19"/>
      <c r="O88" s="19"/>
      <c r="P88" s="19"/>
      <c r="Q88" s="19"/>
      <c r="R88"/>
      <c r="S88"/>
      <c r="T88"/>
      <c r="U88"/>
      <c r="V88"/>
    </row>
  </sheetData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283"/>
  <sheetViews>
    <sheetView zoomScale="85" zoomScaleNormal="85" workbookViewId="0">
      <selection activeCell="W178" sqref="W178"/>
    </sheetView>
  </sheetViews>
  <sheetFormatPr defaultColWidth="9" defaultRowHeight="14.25" x14ac:dyDescent="0.2"/>
  <cols>
    <col min="1" max="1" width="27.125" customWidth="1"/>
    <col min="2" max="2" width="28.25" style="7" customWidth="1"/>
    <col min="3" max="5" width="7" style="15" customWidth="1"/>
    <col min="6" max="6" width="7" style="2" customWidth="1"/>
    <col min="7" max="7" width="7" style="15" customWidth="1"/>
    <col min="8" max="8" width="7" style="2" customWidth="1"/>
    <col min="9" max="9" width="7" style="15" customWidth="1"/>
    <col min="10" max="10" width="7" style="2" customWidth="1"/>
    <col min="11" max="12" width="7" style="15" customWidth="1"/>
    <col min="13" max="14" width="7" style="2" customWidth="1"/>
    <col min="15" max="16" width="7" style="15" customWidth="1"/>
    <col min="17" max="18" width="7" style="2" customWidth="1"/>
    <col min="19" max="19" width="7.5" style="15" customWidth="1"/>
    <col min="20" max="22" width="7.5" style="2" customWidth="1"/>
    <col min="23" max="23" width="18.5" style="2" bestFit="1" customWidth="1"/>
    <col min="24" max="28" width="7.5" style="2" customWidth="1"/>
    <col min="29" max="1026" width="10.75" customWidth="1"/>
  </cols>
  <sheetData>
    <row r="1" spans="1:28" ht="15" x14ac:dyDescent="0.25">
      <c r="A1" t="s">
        <v>1390</v>
      </c>
      <c r="B1" s="1"/>
    </row>
    <row r="2" spans="1:28" ht="15" x14ac:dyDescent="0.25">
      <c r="A2" s="1" t="s">
        <v>1305</v>
      </c>
      <c r="B2" s="1"/>
    </row>
    <row r="4" spans="1:28" s="1" customFormat="1" ht="15.75" x14ac:dyDescent="0.25">
      <c r="A4" s="28" t="s">
        <v>1414</v>
      </c>
      <c r="B4" s="5"/>
      <c r="C4" s="25">
        <v>2005</v>
      </c>
      <c r="D4" s="25">
        <v>2006</v>
      </c>
      <c r="E4" s="25">
        <v>2007</v>
      </c>
      <c r="F4" s="8">
        <v>2008</v>
      </c>
      <c r="G4" s="25">
        <v>2009</v>
      </c>
      <c r="H4" s="8">
        <v>2010</v>
      </c>
      <c r="I4" s="25">
        <v>2011</v>
      </c>
      <c r="J4" s="8">
        <v>2012</v>
      </c>
      <c r="K4" s="25">
        <v>2013</v>
      </c>
      <c r="L4" s="25">
        <v>2014</v>
      </c>
      <c r="M4" s="8">
        <v>2015</v>
      </c>
      <c r="N4" s="8">
        <v>2015</v>
      </c>
      <c r="O4" s="25">
        <v>2016</v>
      </c>
      <c r="P4" s="25">
        <v>2017</v>
      </c>
      <c r="Q4" s="8">
        <v>2018</v>
      </c>
      <c r="R4" s="8">
        <v>2018</v>
      </c>
      <c r="S4" s="25">
        <v>2019</v>
      </c>
      <c r="T4" s="8">
        <v>2020</v>
      </c>
      <c r="U4" s="8">
        <v>2020</v>
      </c>
      <c r="V4" s="8"/>
      <c r="W4" s="8"/>
      <c r="X4" s="8"/>
      <c r="Y4" s="8"/>
      <c r="Z4" s="8"/>
      <c r="AA4" s="8"/>
      <c r="AB4" s="8"/>
    </row>
    <row r="5" spans="1:28" s="1" customFormat="1" ht="15" x14ac:dyDescent="0.25">
      <c r="A5" s="148" t="s">
        <v>1415</v>
      </c>
      <c r="B5" s="192"/>
      <c r="C5" s="193"/>
      <c r="D5" s="193"/>
      <c r="E5" s="193"/>
      <c r="F5" s="194"/>
      <c r="G5" s="193"/>
      <c r="H5" s="194"/>
      <c r="I5" s="193"/>
      <c r="J5" s="194"/>
      <c r="K5" s="193"/>
      <c r="L5" s="193"/>
      <c r="M5" s="167" t="s">
        <v>314</v>
      </c>
      <c r="N5" s="167" t="s">
        <v>814</v>
      </c>
      <c r="O5" s="151"/>
      <c r="P5" s="151"/>
      <c r="Q5" s="167" t="s">
        <v>314</v>
      </c>
      <c r="R5" s="167" t="s">
        <v>814</v>
      </c>
      <c r="S5" s="151"/>
      <c r="T5" s="167" t="s">
        <v>314</v>
      </c>
      <c r="U5" s="168" t="s">
        <v>814</v>
      </c>
      <c r="V5" s="8"/>
      <c r="W5" s="8"/>
      <c r="X5" s="8"/>
      <c r="Y5" s="8"/>
      <c r="Z5" s="8"/>
      <c r="AA5" s="8"/>
      <c r="AB5" s="8"/>
    </row>
    <row r="6" spans="1:28" s="1" customFormat="1" ht="15" x14ac:dyDescent="0.25">
      <c r="A6" s="160" t="s">
        <v>1416</v>
      </c>
      <c r="B6" s="195"/>
      <c r="C6" s="196"/>
      <c r="D6" s="196"/>
      <c r="E6" s="196"/>
      <c r="F6" s="197">
        <v>10</v>
      </c>
      <c r="G6" s="196"/>
      <c r="H6" s="197">
        <v>10</v>
      </c>
      <c r="I6" s="196"/>
      <c r="J6" s="197">
        <v>10</v>
      </c>
      <c r="K6" s="196"/>
      <c r="L6" s="196"/>
      <c r="M6" s="207">
        <v>10</v>
      </c>
      <c r="N6" s="207">
        <v>10</v>
      </c>
      <c r="O6" s="196"/>
      <c r="P6" s="196"/>
      <c r="Q6" s="197">
        <v>12</v>
      </c>
      <c r="R6" s="197">
        <v>12</v>
      </c>
      <c r="S6" s="196"/>
      <c r="T6" s="197">
        <v>12</v>
      </c>
      <c r="U6" s="198">
        <v>12</v>
      </c>
      <c r="V6" s="8"/>
      <c r="W6" s="8"/>
      <c r="X6" s="8"/>
      <c r="Y6" s="8"/>
      <c r="Z6" s="8"/>
      <c r="AA6" s="8"/>
      <c r="AB6" s="8"/>
    </row>
    <row r="7" spans="1:28" s="1" customFormat="1" ht="15" x14ac:dyDescent="0.25">
      <c r="A7" s="11"/>
      <c r="B7" s="5"/>
      <c r="C7" s="25"/>
      <c r="D7" s="25"/>
      <c r="E7" s="25"/>
      <c r="F7" s="8"/>
      <c r="G7" s="25"/>
      <c r="H7" s="8"/>
      <c r="I7" s="25"/>
      <c r="J7" s="8"/>
      <c r="K7" s="25"/>
      <c r="L7" s="25"/>
      <c r="M7" s="33"/>
      <c r="N7" s="33"/>
      <c r="O7" s="25"/>
      <c r="P7" s="25"/>
      <c r="Q7" s="8"/>
      <c r="R7" s="8"/>
      <c r="S7" s="25"/>
      <c r="T7" s="8"/>
      <c r="U7" s="8"/>
      <c r="V7" s="8"/>
      <c r="W7" s="8"/>
      <c r="X7" s="8"/>
      <c r="Y7" s="8"/>
      <c r="Z7" s="8"/>
      <c r="AA7" s="8"/>
      <c r="AB7" s="8"/>
    </row>
    <row r="8" spans="1:28" ht="15" x14ac:dyDescent="0.25">
      <c r="A8" s="10" t="s">
        <v>1413</v>
      </c>
      <c r="B8" s="13"/>
      <c r="C8" s="133"/>
      <c r="D8" s="133"/>
      <c r="E8" s="133"/>
      <c r="G8" s="133"/>
      <c r="I8" s="133"/>
      <c r="K8" s="133"/>
      <c r="L8" s="133"/>
      <c r="M8" s="6"/>
      <c r="N8" s="6"/>
      <c r="Q8" s="6"/>
      <c r="R8" s="6"/>
      <c r="T8" s="6"/>
      <c r="U8" s="6"/>
    </row>
    <row r="9" spans="1:28" x14ac:dyDescent="0.2">
      <c r="A9" s="148" t="s">
        <v>26</v>
      </c>
      <c r="B9" s="149"/>
      <c r="C9" s="199"/>
      <c r="D9" s="199"/>
      <c r="E9" s="199"/>
      <c r="F9" s="150">
        <v>11.31</v>
      </c>
      <c r="G9" s="199"/>
      <c r="H9" s="150">
        <v>9.2100000000000009</v>
      </c>
      <c r="I9" s="199"/>
      <c r="J9" s="150">
        <v>9.6300000000000008</v>
      </c>
      <c r="K9" s="200"/>
      <c r="L9" s="200"/>
      <c r="M9" s="150">
        <v>28.03</v>
      </c>
      <c r="N9" s="150"/>
      <c r="O9" s="151"/>
      <c r="P9" s="151"/>
      <c r="Q9" s="152">
        <v>13.43</v>
      </c>
      <c r="R9" s="152"/>
      <c r="S9" s="151"/>
      <c r="T9" s="208">
        <v>4.6916666666666673</v>
      </c>
      <c r="U9" s="201"/>
      <c r="W9" s="14"/>
      <c r="X9"/>
    </row>
    <row r="10" spans="1:28" x14ac:dyDescent="0.2">
      <c r="A10" s="153" t="s">
        <v>27</v>
      </c>
      <c r="C10" s="134"/>
      <c r="D10" s="134"/>
      <c r="E10" s="134"/>
      <c r="F10" s="4">
        <v>3.5</v>
      </c>
      <c r="G10" s="134"/>
      <c r="H10" s="4">
        <v>19.02</v>
      </c>
      <c r="I10" s="134"/>
      <c r="J10" s="4">
        <v>6.71</v>
      </c>
      <c r="K10" s="133"/>
      <c r="L10" s="133"/>
      <c r="M10" s="4">
        <v>21.23</v>
      </c>
      <c r="N10" s="4"/>
      <c r="Q10" s="2">
        <v>2.77</v>
      </c>
      <c r="T10">
        <v>1.2833333333333332</v>
      </c>
      <c r="U10" s="202"/>
      <c r="W10" s="14"/>
      <c r="X10"/>
    </row>
    <row r="11" spans="1:28" x14ac:dyDescent="0.2">
      <c r="A11" s="153" t="s">
        <v>100</v>
      </c>
      <c r="C11" s="134"/>
      <c r="D11" s="134"/>
      <c r="E11" s="134"/>
      <c r="F11" s="4">
        <v>4.0199999999999996</v>
      </c>
      <c r="G11" s="134"/>
      <c r="H11" s="4">
        <v>26.9</v>
      </c>
      <c r="I11" s="134"/>
      <c r="J11" s="4">
        <v>3.31</v>
      </c>
      <c r="K11" s="133"/>
      <c r="L11" s="133"/>
      <c r="M11" s="4">
        <v>0.65</v>
      </c>
      <c r="N11" s="4"/>
      <c r="Q11" s="2">
        <v>1.01</v>
      </c>
      <c r="T11">
        <v>1.5083333333333335</v>
      </c>
      <c r="U11" s="202"/>
      <c r="W11" s="14"/>
      <c r="X11"/>
    </row>
    <row r="12" spans="1:28" x14ac:dyDescent="0.2">
      <c r="A12" s="153" t="s">
        <v>322</v>
      </c>
      <c r="C12" s="134"/>
      <c r="D12" s="134"/>
      <c r="E12" s="134"/>
      <c r="F12" s="4"/>
      <c r="G12" s="134"/>
      <c r="H12" s="4"/>
      <c r="I12" s="134"/>
      <c r="J12" s="4"/>
      <c r="K12" s="133"/>
      <c r="L12" s="133"/>
      <c r="M12" s="4">
        <v>0.02</v>
      </c>
      <c r="N12" s="4"/>
      <c r="Q12" s="2">
        <v>0.03</v>
      </c>
      <c r="T12">
        <v>8.3333333333333332E-3</v>
      </c>
      <c r="U12" s="202"/>
      <c r="W12" s="14"/>
      <c r="X12"/>
    </row>
    <row r="13" spans="1:28" x14ac:dyDescent="0.2">
      <c r="A13" s="153" t="s">
        <v>323</v>
      </c>
      <c r="C13" s="134"/>
      <c r="D13" s="134"/>
      <c r="E13" s="134"/>
      <c r="F13" s="4"/>
      <c r="G13" s="134"/>
      <c r="H13" s="4"/>
      <c r="I13" s="134"/>
      <c r="J13" s="4"/>
      <c r="K13" s="133"/>
      <c r="L13" s="133"/>
      <c r="M13" s="4">
        <v>0</v>
      </c>
      <c r="N13" s="4"/>
      <c r="Q13" s="2">
        <v>0.01</v>
      </c>
      <c r="T13" s="2">
        <v>0</v>
      </c>
      <c r="U13" s="202"/>
      <c r="W13" s="14"/>
      <c r="X13"/>
    </row>
    <row r="14" spans="1:28" x14ac:dyDescent="0.2">
      <c r="A14" s="153" t="s">
        <v>101</v>
      </c>
      <c r="C14" s="134"/>
      <c r="D14" s="134"/>
      <c r="E14" s="134"/>
      <c r="F14" s="4">
        <v>1.94</v>
      </c>
      <c r="G14" s="134"/>
      <c r="H14" s="4">
        <v>0</v>
      </c>
      <c r="I14" s="134"/>
      <c r="J14" s="4">
        <v>0</v>
      </c>
      <c r="K14" s="133"/>
      <c r="L14" s="133"/>
      <c r="M14" s="4">
        <v>0</v>
      </c>
      <c r="N14" s="4"/>
      <c r="Q14" s="2">
        <v>2.5299999999999998</v>
      </c>
      <c r="T14">
        <v>3.3333333333333333E-2</v>
      </c>
      <c r="U14" s="202"/>
      <c r="W14" s="14"/>
      <c r="X14"/>
    </row>
    <row r="15" spans="1:28" x14ac:dyDescent="0.2">
      <c r="A15" s="154" t="s">
        <v>17</v>
      </c>
      <c r="B15" s="155"/>
      <c r="C15" s="203"/>
      <c r="D15" s="203"/>
      <c r="E15" s="203"/>
      <c r="F15" s="156">
        <v>17.21</v>
      </c>
      <c r="G15" s="203"/>
      <c r="H15" s="156">
        <v>68.5</v>
      </c>
      <c r="I15" s="203"/>
      <c r="J15" s="156">
        <v>16</v>
      </c>
      <c r="K15" s="204"/>
      <c r="L15" s="204"/>
      <c r="M15" s="156">
        <v>28.04</v>
      </c>
      <c r="N15" s="156">
        <v>63.61</v>
      </c>
      <c r="O15" s="157"/>
      <c r="P15" s="157"/>
      <c r="Q15" s="158">
        <v>16.010000000000002</v>
      </c>
      <c r="R15" s="158">
        <v>56.37</v>
      </c>
      <c r="S15" s="157"/>
      <c r="T15" s="209">
        <v>6.5166666666666657</v>
      </c>
      <c r="U15" s="205">
        <v>64</v>
      </c>
      <c r="W15" s="14"/>
      <c r="X15"/>
    </row>
    <row r="16" spans="1:28" x14ac:dyDescent="0.2">
      <c r="C16" s="134"/>
      <c r="D16" s="134"/>
      <c r="E16" s="134"/>
      <c r="F16" s="4"/>
      <c r="G16" s="134"/>
      <c r="H16" s="4"/>
      <c r="I16" s="134"/>
      <c r="J16" s="4"/>
      <c r="K16" s="133"/>
      <c r="L16" s="133"/>
      <c r="M16" s="4"/>
      <c r="N16" s="4"/>
    </row>
    <row r="17" spans="1:1026" ht="15" x14ac:dyDescent="0.25">
      <c r="A17" s="1" t="s">
        <v>104</v>
      </c>
      <c r="B17" s="5"/>
      <c r="C17" s="25"/>
      <c r="D17" s="25"/>
      <c r="E17" s="25"/>
      <c r="F17" s="8"/>
      <c r="G17" s="25"/>
      <c r="H17" s="8"/>
      <c r="I17" s="25"/>
      <c r="J17" s="8"/>
      <c r="K17" s="25"/>
      <c r="L17" s="25"/>
      <c r="M17" s="33"/>
      <c r="N17" s="33"/>
      <c r="O17" s="25"/>
      <c r="P17" s="25"/>
      <c r="Q17" s="8"/>
      <c r="R17" s="8"/>
      <c r="S17" s="25"/>
      <c r="T17" s="8"/>
      <c r="U17" s="8"/>
      <c r="V17" s="33"/>
      <c r="W17" s="33"/>
      <c r="X17" s="33"/>
      <c r="Y17" s="33"/>
      <c r="Z17" s="33"/>
      <c r="AA17" s="33"/>
      <c r="AB17" s="33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"/>
      <c r="AMF17" s="1"/>
      <c r="AMG17" s="1"/>
      <c r="AMH17" s="1"/>
      <c r="AMI17" s="1"/>
      <c r="AMJ17" s="1"/>
      <c r="AMK17" s="1"/>
      <c r="AML17" s="1"/>
    </row>
    <row r="18" spans="1:1026" ht="15.75" x14ac:dyDescent="0.25">
      <c r="A18" s="1"/>
      <c r="B18" s="49"/>
      <c r="C18" s="25"/>
      <c r="D18" s="25"/>
      <c r="E18" s="25"/>
      <c r="F18" s="8"/>
      <c r="G18" s="25"/>
      <c r="H18" s="8"/>
      <c r="I18" s="25"/>
      <c r="J18" s="8"/>
      <c r="K18" s="25"/>
      <c r="L18" s="25"/>
      <c r="M18" s="33"/>
      <c r="N18" s="33"/>
      <c r="O18" s="25"/>
      <c r="P18" s="25"/>
      <c r="Q18" s="8"/>
      <c r="R18" s="8"/>
      <c r="S18" s="25"/>
      <c r="T18" s="8"/>
      <c r="U18" s="8"/>
      <c r="V18" s="33"/>
      <c r="W18" s="33"/>
      <c r="X18" s="33"/>
      <c r="Y18" s="33"/>
      <c r="Z18" s="33"/>
      <c r="AA18" s="33"/>
      <c r="AB18" s="3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"/>
      <c r="AMF18" s="1"/>
      <c r="AMG18" s="1"/>
      <c r="AMH18" s="1"/>
      <c r="AMI18" s="1"/>
      <c r="AMJ18" s="1"/>
      <c r="AMK18" s="1"/>
      <c r="AML18" s="1"/>
    </row>
    <row r="19" spans="1:1026" ht="15" x14ac:dyDescent="0.25">
      <c r="A19" s="1" t="s">
        <v>1395</v>
      </c>
      <c r="B19" s="5"/>
      <c r="C19" s="25"/>
      <c r="D19" s="25"/>
      <c r="E19" s="25"/>
      <c r="F19" s="8"/>
      <c r="G19" s="25"/>
      <c r="H19" s="8"/>
      <c r="I19" s="25"/>
      <c r="J19" s="8"/>
      <c r="K19" s="25"/>
      <c r="L19" s="25"/>
      <c r="M19" s="33"/>
      <c r="N19" s="33"/>
      <c r="O19" s="25"/>
      <c r="P19" s="25"/>
      <c r="Q19" s="8"/>
      <c r="R19" s="8"/>
      <c r="S19" s="25"/>
      <c r="T19" s="8"/>
      <c r="U19" s="8"/>
      <c r="V19" s="33"/>
      <c r="W19" s="33"/>
      <c r="X19" s="33"/>
      <c r="Y19" s="33"/>
      <c r="Z19" s="33"/>
      <c r="AA19" s="33"/>
      <c r="AB19" s="33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"/>
      <c r="AMF19" s="1"/>
      <c r="AMG19" s="1"/>
      <c r="AMH19" s="1"/>
      <c r="AMI19" s="1"/>
      <c r="AMJ19" s="1"/>
      <c r="AMK19" s="1"/>
      <c r="AML19" s="1"/>
    </row>
    <row r="20" spans="1:1026" x14ac:dyDescent="0.2">
      <c r="A20" s="148" t="s">
        <v>214</v>
      </c>
      <c r="B20" s="149" t="s">
        <v>495</v>
      </c>
      <c r="C20" s="200"/>
      <c r="D20" s="200"/>
      <c r="E20" s="200"/>
      <c r="F20" s="152"/>
      <c r="G20" s="200"/>
      <c r="H20" s="152"/>
      <c r="I20" s="200"/>
      <c r="J20" s="152"/>
      <c r="K20" s="200"/>
      <c r="L20" s="200"/>
      <c r="M20" s="159"/>
      <c r="N20" s="159"/>
      <c r="O20" s="151"/>
      <c r="P20" s="151"/>
      <c r="Q20" s="152"/>
      <c r="R20" s="152">
        <v>2</v>
      </c>
      <c r="S20" s="151"/>
      <c r="T20" s="152">
        <v>3</v>
      </c>
      <c r="U20" s="201">
        <v>3</v>
      </c>
    </row>
    <row r="21" spans="1:1026" x14ac:dyDescent="0.2">
      <c r="A21" s="154" t="s">
        <v>1125</v>
      </c>
      <c r="B21" s="155" t="s">
        <v>1391</v>
      </c>
      <c r="C21" s="204"/>
      <c r="D21" s="204"/>
      <c r="E21" s="204"/>
      <c r="F21" s="158">
        <v>7</v>
      </c>
      <c r="G21" s="204"/>
      <c r="H21" s="158"/>
      <c r="I21" s="204"/>
      <c r="J21" s="158"/>
      <c r="K21" s="204"/>
      <c r="L21" s="204"/>
      <c r="M21" s="161"/>
      <c r="N21" s="161"/>
      <c r="O21" s="157"/>
      <c r="P21" s="157"/>
      <c r="Q21" s="158">
        <v>4</v>
      </c>
      <c r="R21" s="158">
        <v>1</v>
      </c>
      <c r="S21" s="157"/>
      <c r="T21" s="158">
        <v>2</v>
      </c>
      <c r="U21" s="205"/>
    </row>
    <row r="22" spans="1:1026" x14ac:dyDescent="0.2">
      <c r="C22" s="133"/>
      <c r="D22" s="133"/>
      <c r="E22" s="133"/>
      <c r="G22" s="133"/>
      <c r="I22" s="133"/>
      <c r="K22" s="133"/>
      <c r="L22" s="133"/>
      <c r="M22" s="9"/>
      <c r="N22" s="9"/>
    </row>
    <row r="23" spans="1:1026" ht="15" x14ac:dyDescent="0.25">
      <c r="A23" s="1" t="s">
        <v>1394</v>
      </c>
    </row>
    <row r="24" spans="1:1026" x14ac:dyDescent="0.2">
      <c r="A24" s="148" t="s">
        <v>57</v>
      </c>
      <c r="B24" s="149" t="s">
        <v>58</v>
      </c>
      <c r="C24" s="200"/>
      <c r="D24" s="200"/>
      <c r="E24" s="200"/>
      <c r="F24" s="152">
        <v>1</v>
      </c>
      <c r="G24" s="200"/>
      <c r="H24" s="152"/>
      <c r="I24" s="200"/>
      <c r="J24" s="152"/>
      <c r="K24" s="200"/>
      <c r="L24" s="200"/>
      <c r="M24" s="159"/>
      <c r="N24" s="159"/>
      <c r="O24" s="151"/>
      <c r="P24" s="151"/>
      <c r="Q24" s="152"/>
      <c r="R24" s="152"/>
      <c r="S24" s="151"/>
      <c r="T24" s="152"/>
      <c r="U24" s="201"/>
    </row>
    <row r="25" spans="1:1026" x14ac:dyDescent="0.2">
      <c r="A25" s="153" t="s">
        <v>5</v>
      </c>
      <c r="B25" s="7" t="s">
        <v>81</v>
      </c>
      <c r="C25" s="133"/>
      <c r="D25" s="133"/>
      <c r="E25" s="133"/>
      <c r="G25" s="133"/>
      <c r="H25" s="2">
        <v>1</v>
      </c>
      <c r="I25" s="133"/>
      <c r="K25" s="133"/>
      <c r="L25" s="133"/>
      <c r="M25" s="9"/>
      <c r="N25" s="9"/>
      <c r="Q25" s="2">
        <v>4</v>
      </c>
      <c r="T25" s="2">
        <v>3</v>
      </c>
      <c r="U25" s="202"/>
    </row>
    <row r="26" spans="1:1026" x14ac:dyDescent="0.2">
      <c r="A26" s="153" t="s">
        <v>20</v>
      </c>
      <c r="B26" s="7" t="s">
        <v>319</v>
      </c>
      <c r="C26" s="133"/>
      <c r="D26" s="133"/>
      <c r="E26" s="133"/>
      <c r="F26" s="2">
        <v>8</v>
      </c>
      <c r="G26" s="133"/>
      <c r="H26" s="2">
        <v>8</v>
      </c>
      <c r="I26" s="133"/>
      <c r="J26" s="2">
        <v>9</v>
      </c>
      <c r="K26" s="133"/>
      <c r="L26" s="133"/>
      <c r="M26" s="9">
        <v>7</v>
      </c>
      <c r="N26" s="9"/>
      <c r="Q26" s="2">
        <v>11</v>
      </c>
      <c r="T26" s="2">
        <v>10</v>
      </c>
      <c r="U26" s="202"/>
    </row>
    <row r="27" spans="1:1026" x14ac:dyDescent="0.2">
      <c r="A27" s="153" t="s">
        <v>401</v>
      </c>
      <c r="B27" s="7" t="s">
        <v>85</v>
      </c>
      <c r="C27" s="133"/>
      <c r="D27" s="133"/>
      <c r="E27" s="133"/>
      <c r="G27" s="133"/>
      <c r="I27" s="133"/>
      <c r="J27" s="2">
        <v>3</v>
      </c>
      <c r="K27" s="133"/>
      <c r="L27" s="133"/>
      <c r="M27" s="9"/>
      <c r="N27" s="9"/>
      <c r="U27" s="202"/>
    </row>
    <row r="28" spans="1:1026" x14ac:dyDescent="0.2">
      <c r="A28" s="153" t="s">
        <v>82</v>
      </c>
      <c r="B28" s="7" t="s">
        <v>83</v>
      </c>
      <c r="C28" s="133"/>
      <c r="D28" s="133"/>
      <c r="E28" s="133"/>
      <c r="G28" s="133"/>
      <c r="I28" s="133"/>
      <c r="K28" s="133"/>
      <c r="L28" s="133"/>
      <c r="M28" s="9">
        <v>1</v>
      </c>
      <c r="N28" s="9"/>
      <c r="Q28" s="2">
        <v>2</v>
      </c>
      <c r="T28" s="2">
        <v>3</v>
      </c>
      <c r="U28" s="202"/>
    </row>
    <row r="29" spans="1:1026" x14ac:dyDescent="0.2">
      <c r="A29" s="153" t="s">
        <v>31</v>
      </c>
      <c r="B29" s="7" t="s">
        <v>327</v>
      </c>
      <c r="C29" s="133"/>
      <c r="D29" s="133"/>
      <c r="E29" s="133"/>
      <c r="G29" s="133"/>
      <c r="H29" s="2">
        <v>1</v>
      </c>
      <c r="I29" s="133"/>
      <c r="J29" s="2">
        <v>2</v>
      </c>
      <c r="K29" s="133"/>
      <c r="L29" s="133"/>
      <c r="M29" s="9">
        <v>1</v>
      </c>
      <c r="N29" s="9"/>
      <c r="Q29" s="2">
        <v>5</v>
      </c>
      <c r="T29" s="2">
        <v>6</v>
      </c>
      <c r="U29" s="202"/>
    </row>
    <row r="30" spans="1:1026" x14ac:dyDescent="0.2">
      <c r="A30" s="153" t="s">
        <v>399</v>
      </c>
      <c r="B30" s="7" t="s">
        <v>46</v>
      </c>
      <c r="C30" s="133"/>
      <c r="D30" s="133"/>
      <c r="E30" s="133"/>
      <c r="G30" s="133"/>
      <c r="H30" s="2">
        <v>1</v>
      </c>
      <c r="I30" s="133"/>
      <c r="K30" s="133"/>
      <c r="L30" s="133"/>
      <c r="M30" s="9"/>
      <c r="N30" s="9"/>
      <c r="U30" s="202"/>
    </row>
    <row r="31" spans="1:1026" x14ac:dyDescent="0.2">
      <c r="A31" s="153" t="s">
        <v>132</v>
      </c>
      <c r="B31" s="7" t="s">
        <v>330</v>
      </c>
      <c r="C31" s="133"/>
      <c r="D31" s="133"/>
      <c r="E31" s="133"/>
      <c r="F31" s="2">
        <v>1</v>
      </c>
      <c r="G31" s="133"/>
      <c r="I31" s="133"/>
      <c r="K31" s="133"/>
      <c r="L31" s="133"/>
      <c r="M31" s="9"/>
      <c r="N31" s="9"/>
      <c r="T31" s="2">
        <v>1</v>
      </c>
      <c r="U31" s="202"/>
    </row>
    <row r="32" spans="1:1026" x14ac:dyDescent="0.2">
      <c r="A32" s="153" t="s">
        <v>233</v>
      </c>
      <c r="B32" s="7" t="s">
        <v>331</v>
      </c>
      <c r="C32" s="133"/>
      <c r="D32" s="133"/>
      <c r="E32" s="133"/>
      <c r="F32" s="2">
        <v>1</v>
      </c>
      <c r="G32" s="133"/>
      <c r="H32" s="2">
        <v>1</v>
      </c>
      <c r="I32" s="133"/>
      <c r="J32" s="2">
        <v>1</v>
      </c>
      <c r="K32" s="133"/>
      <c r="L32" s="133"/>
      <c r="M32" s="9"/>
      <c r="N32" s="9"/>
      <c r="Q32" s="2">
        <v>5</v>
      </c>
      <c r="T32" s="2">
        <v>1</v>
      </c>
      <c r="U32" s="202"/>
    </row>
    <row r="33" spans="1:21" x14ac:dyDescent="0.2">
      <c r="A33" s="153" t="s">
        <v>28</v>
      </c>
      <c r="B33" s="7" t="s">
        <v>332</v>
      </c>
      <c r="C33" s="133"/>
      <c r="D33" s="133"/>
      <c r="E33" s="133"/>
      <c r="F33" s="2">
        <v>4</v>
      </c>
      <c r="G33" s="133"/>
      <c r="H33" s="2">
        <v>2</v>
      </c>
      <c r="I33" s="133"/>
      <c r="J33" s="2">
        <v>4</v>
      </c>
      <c r="K33" s="133"/>
      <c r="L33" s="133"/>
      <c r="M33" s="9">
        <v>2</v>
      </c>
      <c r="N33" s="9"/>
      <c r="Q33" s="2">
        <v>3</v>
      </c>
      <c r="T33" s="2">
        <v>1</v>
      </c>
      <c r="U33" s="202"/>
    </row>
    <row r="34" spans="1:21" x14ac:dyDescent="0.2">
      <c r="A34" s="153" t="s">
        <v>29</v>
      </c>
      <c r="B34" s="7" t="s">
        <v>333</v>
      </c>
      <c r="C34" s="133"/>
      <c r="D34" s="133"/>
      <c r="E34" s="133"/>
      <c r="F34" s="2">
        <v>2</v>
      </c>
      <c r="G34" s="133"/>
      <c r="H34" s="2">
        <v>3</v>
      </c>
      <c r="I34" s="133"/>
      <c r="J34" s="2">
        <v>5</v>
      </c>
      <c r="K34" s="133"/>
      <c r="L34" s="133"/>
      <c r="M34" s="9">
        <v>7</v>
      </c>
      <c r="N34" s="9"/>
      <c r="Q34" s="2">
        <v>8</v>
      </c>
      <c r="T34" s="2">
        <v>9</v>
      </c>
      <c r="U34" s="202"/>
    </row>
    <row r="35" spans="1:21" x14ac:dyDescent="0.2">
      <c r="A35" t="s">
        <v>16</v>
      </c>
      <c r="B35" s="7" t="s">
        <v>1401</v>
      </c>
      <c r="C35" s="133"/>
      <c r="D35" s="133"/>
      <c r="E35" s="133"/>
      <c r="F35" s="2">
        <v>1</v>
      </c>
      <c r="G35" s="133"/>
      <c r="I35" s="133"/>
      <c r="J35" s="2">
        <v>1</v>
      </c>
      <c r="K35" s="133"/>
      <c r="L35" s="133"/>
      <c r="M35" s="9"/>
      <c r="N35" s="9"/>
      <c r="U35" s="202"/>
    </row>
    <row r="36" spans="1:21" x14ac:dyDescent="0.2">
      <c r="A36" t="s">
        <v>24</v>
      </c>
      <c r="B36" s="7" t="s">
        <v>320</v>
      </c>
      <c r="C36" s="133"/>
      <c r="D36" s="133"/>
      <c r="E36" s="133"/>
      <c r="F36" s="2">
        <v>1</v>
      </c>
      <c r="G36" s="133"/>
      <c r="H36" s="2">
        <v>2</v>
      </c>
      <c r="I36" s="133"/>
      <c r="J36" s="2">
        <v>5</v>
      </c>
      <c r="K36" s="133"/>
      <c r="L36" s="133"/>
      <c r="M36" s="9">
        <v>4</v>
      </c>
      <c r="N36" s="9"/>
      <c r="Q36" s="2">
        <v>9</v>
      </c>
      <c r="T36" s="2">
        <v>8</v>
      </c>
      <c r="U36" s="202"/>
    </row>
    <row r="37" spans="1:21" x14ac:dyDescent="0.2">
      <c r="A37" t="s">
        <v>134</v>
      </c>
      <c r="B37" s="7" t="s">
        <v>334</v>
      </c>
      <c r="C37" s="133"/>
      <c r="D37" s="133"/>
      <c r="E37" s="133"/>
      <c r="G37" s="133"/>
      <c r="H37" s="2">
        <v>1</v>
      </c>
      <c r="I37" s="133"/>
      <c r="J37" s="2">
        <v>1</v>
      </c>
      <c r="K37" s="133"/>
      <c r="L37" s="133"/>
      <c r="M37" s="9"/>
      <c r="N37" s="9"/>
      <c r="U37" s="202"/>
    </row>
    <row r="38" spans="1:21" x14ac:dyDescent="0.2">
      <c r="A38" s="153" t="s">
        <v>124</v>
      </c>
      <c r="B38" s="7" t="s">
        <v>1789</v>
      </c>
      <c r="C38" s="133"/>
      <c r="D38" s="133"/>
      <c r="E38" s="133"/>
      <c r="G38" s="133"/>
      <c r="I38" s="133"/>
      <c r="K38" s="133"/>
      <c r="L38" s="133"/>
      <c r="M38" s="9"/>
      <c r="N38" s="9"/>
      <c r="Q38" s="2">
        <v>1</v>
      </c>
      <c r="U38" s="202"/>
    </row>
    <row r="39" spans="1:21" x14ac:dyDescent="0.2">
      <c r="A39" s="153" t="s">
        <v>22</v>
      </c>
      <c r="B39" s="7" t="s">
        <v>87</v>
      </c>
      <c r="C39" s="133"/>
      <c r="D39" s="133"/>
      <c r="E39" s="133"/>
      <c r="G39" s="133"/>
      <c r="I39" s="133"/>
      <c r="K39" s="133"/>
      <c r="L39" s="133"/>
      <c r="M39" s="9"/>
      <c r="N39" s="9"/>
      <c r="Q39" s="2">
        <v>1</v>
      </c>
      <c r="T39" s="2">
        <v>1</v>
      </c>
      <c r="U39" s="202"/>
    </row>
    <row r="40" spans="1:21" x14ac:dyDescent="0.2">
      <c r="A40" s="153" t="s">
        <v>7</v>
      </c>
      <c r="B40" s="7" t="s">
        <v>1806</v>
      </c>
      <c r="C40" s="133"/>
      <c r="D40" s="133"/>
      <c r="E40" s="133"/>
      <c r="G40" s="133"/>
      <c r="I40" s="133"/>
      <c r="J40" s="2">
        <v>2</v>
      </c>
      <c r="K40" s="133"/>
      <c r="L40" s="133"/>
      <c r="M40" s="9">
        <v>1</v>
      </c>
      <c r="N40" s="9"/>
      <c r="Q40" s="2">
        <v>1</v>
      </c>
      <c r="U40" s="202"/>
    </row>
    <row r="41" spans="1:21" x14ac:dyDescent="0.2">
      <c r="A41" s="153" t="s">
        <v>11</v>
      </c>
      <c r="B41" s="7" t="s">
        <v>47</v>
      </c>
      <c r="C41" s="133"/>
      <c r="D41" s="133"/>
      <c r="E41" s="133"/>
      <c r="F41" s="2">
        <v>1</v>
      </c>
      <c r="G41" s="133"/>
      <c r="H41" s="2">
        <v>2</v>
      </c>
      <c r="I41" s="133"/>
      <c r="J41" s="2">
        <v>3</v>
      </c>
      <c r="K41" s="133"/>
      <c r="L41" s="133"/>
      <c r="M41" s="9">
        <v>2</v>
      </c>
      <c r="N41" s="9"/>
      <c r="Q41" s="2">
        <v>2</v>
      </c>
      <c r="T41" s="2">
        <v>4</v>
      </c>
      <c r="U41" s="202"/>
    </row>
    <row r="42" spans="1:21" x14ac:dyDescent="0.2">
      <c r="A42" s="153" t="s">
        <v>135</v>
      </c>
      <c r="B42" s="7" t="s">
        <v>318</v>
      </c>
      <c r="C42" s="133"/>
      <c r="D42" s="133"/>
      <c r="E42" s="133"/>
      <c r="G42" s="133"/>
      <c r="I42" s="133"/>
      <c r="K42" s="133"/>
      <c r="L42" s="133"/>
      <c r="M42" s="9"/>
      <c r="N42" s="9"/>
      <c r="Q42" s="2">
        <v>1</v>
      </c>
      <c r="U42" s="202"/>
    </row>
    <row r="43" spans="1:21" x14ac:dyDescent="0.2">
      <c r="A43" s="153" t="s">
        <v>226</v>
      </c>
      <c r="B43" s="7" t="s">
        <v>1405</v>
      </c>
      <c r="C43" s="133"/>
      <c r="D43" s="133"/>
      <c r="E43" s="133"/>
      <c r="F43" s="2">
        <v>1</v>
      </c>
      <c r="G43" s="133"/>
      <c r="H43" s="2">
        <v>1</v>
      </c>
      <c r="I43" s="133"/>
      <c r="J43" s="2">
        <v>5</v>
      </c>
      <c r="K43" s="133"/>
      <c r="L43" s="133"/>
      <c r="M43" s="9">
        <v>3</v>
      </c>
      <c r="N43" s="9"/>
      <c r="Q43" s="2">
        <v>1</v>
      </c>
      <c r="T43" s="2">
        <v>1</v>
      </c>
      <c r="U43" s="202"/>
    </row>
    <row r="44" spans="1:21" x14ac:dyDescent="0.2">
      <c r="A44" s="153" t="s">
        <v>45</v>
      </c>
      <c r="B44" s="7" t="s">
        <v>338</v>
      </c>
      <c r="C44" s="133"/>
      <c r="D44" s="133"/>
      <c r="E44" s="133"/>
      <c r="G44" s="133"/>
      <c r="I44" s="133"/>
      <c r="J44" s="2">
        <v>1</v>
      </c>
      <c r="K44" s="133"/>
      <c r="L44" s="133"/>
      <c r="M44" s="9"/>
      <c r="N44" s="9"/>
      <c r="U44" s="202"/>
    </row>
    <row r="45" spans="1:21" x14ac:dyDescent="0.2">
      <c r="A45" s="153" t="s">
        <v>8</v>
      </c>
      <c r="B45" s="7" t="s">
        <v>336</v>
      </c>
      <c r="C45" s="133"/>
      <c r="D45" s="133"/>
      <c r="E45" s="133"/>
      <c r="G45" s="133"/>
      <c r="I45" s="133"/>
      <c r="K45" s="133"/>
      <c r="L45" s="133"/>
      <c r="M45" s="9">
        <v>1</v>
      </c>
      <c r="N45" s="9"/>
      <c r="Q45" s="2">
        <v>1</v>
      </c>
      <c r="T45" s="2">
        <v>1</v>
      </c>
      <c r="U45" s="202"/>
    </row>
    <row r="46" spans="1:21" x14ac:dyDescent="0.2">
      <c r="A46" s="153" t="s">
        <v>138</v>
      </c>
      <c r="B46" s="7" t="s">
        <v>339</v>
      </c>
      <c r="C46" s="133"/>
      <c r="D46" s="133"/>
      <c r="E46" s="133"/>
      <c r="G46" s="133"/>
      <c r="I46" s="133"/>
      <c r="J46" s="2">
        <v>4</v>
      </c>
      <c r="K46" s="133"/>
      <c r="L46" s="133"/>
      <c r="M46" s="9">
        <v>2</v>
      </c>
      <c r="N46" s="9"/>
      <c r="Q46" s="2">
        <v>2</v>
      </c>
      <c r="T46" s="2">
        <v>1</v>
      </c>
      <c r="U46" s="202"/>
    </row>
    <row r="47" spans="1:21" x14ac:dyDescent="0.2">
      <c r="A47" s="153" t="s">
        <v>201</v>
      </c>
      <c r="B47" s="7" t="s">
        <v>358</v>
      </c>
      <c r="C47" s="133"/>
      <c r="D47" s="133"/>
      <c r="E47" s="133"/>
      <c r="F47" s="2">
        <v>3</v>
      </c>
      <c r="G47" s="133"/>
      <c r="H47" s="2">
        <v>5</v>
      </c>
      <c r="I47" s="133"/>
      <c r="J47" s="2">
        <v>4</v>
      </c>
      <c r="K47" s="133"/>
      <c r="L47" s="133"/>
      <c r="M47" s="9">
        <v>3</v>
      </c>
      <c r="N47" s="9">
        <v>6</v>
      </c>
      <c r="Q47" s="2">
        <v>1</v>
      </c>
      <c r="R47" s="2">
        <v>10</v>
      </c>
      <c r="U47" s="202">
        <v>4</v>
      </c>
    </row>
    <row r="48" spans="1:21" x14ac:dyDescent="0.2">
      <c r="A48" s="153" t="s">
        <v>1149</v>
      </c>
      <c r="B48" s="7" t="s">
        <v>1151</v>
      </c>
      <c r="C48" s="133"/>
      <c r="D48" s="133"/>
      <c r="E48" s="133"/>
      <c r="G48" s="133"/>
      <c r="I48" s="133"/>
      <c r="K48" s="133"/>
      <c r="L48" s="133"/>
      <c r="M48" s="9"/>
      <c r="N48" s="9"/>
      <c r="Q48" s="2">
        <v>2</v>
      </c>
      <c r="R48" s="2">
        <v>3</v>
      </c>
      <c r="U48" s="202"/>
    </row>
    <row r="49" spans="1:21" x14ac:dyDescent="0.2">
      <c r="A49" s="153" t="s">
        <v>128</v>
      </c>
      <c r="B49" s="7" t="s">
        <v>328</v>
      </c>
      <c r="C49" s="133"/>
      <c r="D49" s="133"/>
      <c r="E49" s="133"/>
      <c r="G49" s="133"/>
      <c r="I49" s="133"/>
      <c r="K49" s="133"/>
      <c r="L49" s="133"/>
      <c r="M49" s="9">
        <v>1</v>
      </c>
      <c r="N49" s="9"/>
      <c r="Q49" s="2">
        <v>1</v>
      </c>
      <c r="T49" s="2">
        <v>1</v>
      </c>
      <c r="U49" s="202"/>
    </row>
    <row r="50" spans="1:21" x14ac:dyDescent="0.2">
      <c r="A50" s="153" t="s">
        <v>9</v>
      </c>
      <c r="B50" s="7" t="s">
        <v>442</v>
      </c>
      <c r="C50" s="133"/>
      <c r="D50" s="133"/>
      <c r="E50" s="133"/>
      <c r="G50" s="133"/>
      <c r="I50" s="133"/>
      <c r="K50" s="133"/>
      <c r="L50" s="133"/>
      <c r="M50" s="9"/>
      <c r="N50" s="9"/>
      <c r="Q50" s="2">
        <v>1</v>
      </c>
      <c r="U50" s="202"/>
    </row>
    <row r="51" spans="1:21" x14ac:dyDescent="0.2">
      <c r="A51" s="153" t="s">
        <v>215</v>
      </c>
      <c r="B51" s="7" t="s">
        <v>321</v>
      </c>
      <c r="C51" s="133"/>
      <c r="D51" s="133"/>
      <c r="E51" s="133"/>
      <c r="F51" s="2">
        <v>1</v>
      </c>
      <c r="G51" s="133"/>
      <c r="H51" s="2">
        <v>1</v>
      </c>
      <c r="I51" s="133"/>
      <c r="J51" s="2">
        <v>1</v>
      </c>
      <c r="K51" s="133"/>
      <c r="L51" s="133"/>
      <c r="M51" s="9">
        <v>1</v>
      </c>
      <c r="N51" s="9"/>
      <c r="Q51" s="2">
        <v>1</v>
      </c>
      <c r="T51" s="2">
        <v>1</v>
      </c>
      <c r="U51" s="202">
        <v>1</v>
      </c>
    </row>
    <row r="52" spans="1:21" x14ac:dyDescent="0.2">
      <c r="A52" s="153" t="s">
        <v>477</v>
      </c>
      <c r="B52" s="7" t="s">
        <v>533</v>
      </c>
      <c r="R52" s="2">
        <v>1</v>
      </c>
      <c r="U52" s="202">
        <v>3</v>
      </c>
    </row>
    <row r="53" spans="1:21" x14ac:dyDescent="0.2">
      <c r="A53" s="153" t="s">
        <v>292</v>
      </c>
      <c r="B53" s="7" t="s">
        <v>342</v>
      </c>
      <c r="C53" s="133"/>
      <c r="D53" s="133"/>
      <c r="E53" s="133"/>
      <c r="G53" s="133"/>
      <c r="I53" s="133"/>
      <c r="K53" s="133"/>
      <c r="L53" s="133"/>
      <c r="M53" s="9">
        <v>1</v>
      </c>
      <c r="N53" s="9"/>
      <c r="U53" s="202"/>
    </row>
    <row r="54" spans="1:21" x14ac:dyDescent="0.2">
      <c r="A54" s="153" t="s">
        <v>249</v>
      </c>
      <c r="B54" s="7" t="s">
        <v>630</v>
      </c>
      <c r="C54" s="133"/>
      <c r="D54" s="133"/>
      <c r="E54" s="133"/>
      <c r="G54" s="133"/>
      <c r="I54" s="133"/>
      <c r="K54" s="133"/>
      <c r="L54" s="133"/>
      <c r="M54" s="9"/>
      <c r="N54" s="9"/>
      <c r="R54" s="2">
        <v>2</v>
      </c>
      <c r="U54" s="202"/>
    </row>
    <row r="55" spans="1:21" x14ac:dyDescent="0.2">
      <c r="A55" s="153" t="s">
        <v>479</v>
      </c>
      <c r="B55" s="7" t="s">
        <v>480</v>
      </c>
      <c r="C55" s="133"/>
      <c r="D55" s="133"/>
      <c r="E55" s="133"/>
      <c r="G55" s="133"/>
      <c r="I55" s="133"/>
      <c r="K55" s="133"/>
      <c r="L55" s="133"/>
      <c r="M55" s="9"/>
      <c r="N55" s="9"/>
      <c r="R55" s="2">
        <v>1</v>
      </c>
      <c r="U55" s="202">
        <v>3</v>
      </c>
    </row>
    <row r="56" spans="1:21" x14ac:dyDescent="0.2">
      <c r="A56" s="153" t="s">
        <v>173</v>
      </c>
      <c r="B56" s="7" t="s">
        <v>343</v>
      </c>
      <c r="C56" s="133"/>
      <c r="D56" s="133"/>
      <c r="E56" s="133"/>
      <c r="G56" s="133"/>
      <c r="H56" s="2">
        <v>2</v>
      </c>
      <c r="I56" s="133"/>
      <c r="J56" s="2">
        <v>5</v>
      </c>
      <c r="K56" s="133"/>
      <c r="L56" s="133"/>
      <c r="M56" s="9"/>
      <c r="N56" s="9">
        <v>7</v>
      </c>
      <c r="R56" s="2">
        <v>9</v>
      </c>
      <c r="U56" s="202">
        <v>9</v>
      </c>
    </row>
    <row r="57" spans="1:21" x14ac:dyDescent="0.2">
      <c r="A57" s="153" t="s">
        <v>174</v>
      </c>
      <c r="B57" s="7" t="s">
        <v>341</v>
      </c>
      <c r="C57" s="133"/>
      <c r="D57" s="133"/>
      <c r="E57" s="133"/>
      <c r="G57" s="133"/>
      <c r="H57" s="2">
        <v>1</v>
      </c>
      <c r="I57" s="133"/>
      <c r="K57" s="133"/>
      <c r="L57" s="133"/>
      <c r="M57" s="9"/>
      <c r="N57" s="9">
        <v>1</v>
      </c>
      <c r="R57" s="2">
        <v>2</v>
      </c>
      <c r="U57" s="202">
        <v>1</v>
      </c>
    </row>
    <row r="58" spans="1:21" x14ac:dyDescent="0.2">
      <c r="A58" s="153" t="s">
        <v>403</v>
      </c>
      <c r="B58" s="7" t="s">
        <v>415</v>
      </c>
      <c r="C58" s="133"/>
      <c r="D58" s="133"/>
      <c r="E58" s="133"/>
      <c r="G58" s="133"/>
      <c r="I58" s="133"/>
      <c r="K58" s="133"/>
      <c r="L58" s="133"/>
      <c r="M58" s="9"/>
      <c r="N58" s="9">
        <v>1</v>
      </c>
      <c r="R58" s="2">
        <v>2</v>
      </c>
      <c r="U58" s="202">
        <v>1</v>
      </c>
    </row>
    <row r="59" spans="1:21" x14ac:dyDescent="0.2">
      <c r="A59" s="153" t="s">
        <v>288</v>
      </c>
      <c r="B59" s="7" t="s">
        <v>340</v>
      </c>
      <c r="C59" s="133"/>
      <c r="D59" s="133"/>
      <c r="E59" s="133"/>
      <c r="G59" s="133"/>
      <c r="I59" s="133"/>
      <c r="J59" s="2">
        <v>1</v>
      </c>
      <c r="K59" s="133"/>
      <c r="L59" s="133"/>
      <c r="M59" s="9"/>
      <c r="N59" s="9">
        <v>1</v>
      </c>
      <c r="R59" s="2">
        <v>1</v>
      </c>
      <c r="U59" s="202">
        <v>2</v>
      </c>
    </row>
    <row r="60" spans="1:21" x14ac:dyDescent="0.2">
      <c r="A60" s="153" t="s">
        <v>293</v>
      </c>
      <c r="B60" s="7" t="s">
        <v>356</v>
      </c>
      <c r="C60" s="133"/>
      <c r="D60" s="133"/>
      <c r="E60" s="133"/>
      <c r="G60" s="133"/>
      <c r="H60" s="2">
        <v>7</v>
      </c>
      <c r="I60" s="133"/>
      <c r="J60" s="2">
        <v>5</v>
      </c>
      <c r="K60" s="133"/>
      <c r="L60" s="133"/>
      <c r="M60" s="9"/>
      <c r="N60" s="9">
        <v>9</v>
      </c>
      <c r="R60" s="2">
        <v>10</v>
      </c>
      <c r="U60" s="202">
        <v>10</v>
      </c>
    </row>
    <row r="61" spans="1:21" x14ac:dyDescent="0.2">
      <c r="A61" s="153" t="s">
        <v>270</v>
      </c>
      <c r="B61" s="7" t="s">
        <v>355</v>
      </c>
      <c r="C61" s="133"/>
      <c r="D61" s="133"/>
      <c r="E61" s="133"/>
      <c r="G61" s="133"/>
      <c r="H61" s="2">
        <v>1</v>
      </c>
      <c r="I61" s="133"/>
      <c r="J61" s="2">
        <v>4</v>
      </c>
      <c r="K61" s="133"/>
      <c r="L61" s="133"/>
      <c r="M61" s="9"/>
      <c r="N61" s="9">
        <v>1</v>
      </c>
      <c r="R61" s="2">
        <v>4</v>
      </c>
      <c r="U61" s="202">
        <v>4</v>
      </c>
    </row>
    <row r="62" spans="1:21" x14ac:dyDescent="0.2">
      <c r="A62" s="153" t="s">
        <v>405</v>
      </c>
      <c r="B62" s="7" t="s">
        <v>417</v>
      </c>
      <c r="C62" s="133"/>
      <c r="D62" s="133"/>
      <c r="E62" s="133"/>
      <c r="G62" s="133"/>
      <c r="I62" s="133"/>
      <c r="K62" s="133"/>
      <c r="L62" s="133"/>
      <c r="M62" s="9"/>
      <c r="N62" s="9">
        <v>1</v>
      </c>
      <c r="R62" s="2">
        <v>3</v>
      </c>
      <c r="U62" s="202"/>
    </row>
    <row r="63" spans="1:21" x14ac:dyDescent="0.2">
      <c r="A63" s="153" t="s">
        <v>244</v>
      </c>
      <c r="B63" s="7" t="s">
        <v>354</v>
      </c>
      <c r="C63" s="133"/>
      <c r="D63" s="133"/>
      <c r="E63" s="133"/>
      <c r="F63" s="2">
        <v>7</v>
      </c>
      <c r="G63" s="133"/>
      <c r="H63" s="2">
        <v>4</v>
      </c>
      <c r="I63" s="133"/>
      <c r="J63" s="2">
        <v>8</v>
      </c>
      <c r="K63" s="133"/>
      <c r="L63" s="133"/>
      <c r="M63" s="9"/>
      <c r="N63" s="9">
        <v>8</v>
      </c>
      <c r="R63" s="2">
        <v>8</v>
      </c>
      <c r="T63" s="2">
        <v>1</v>
      </c>
      <c r="U63" s="202">
        <v>8</v>
      </c>
    </row>
    <row r="64" spans="1:21" x14ac:dyDescent="0.2">
      <c r="A64" s="153" t="s">
        <v>176</v>
      </c>
      <c r="B64" s="7" t="s">
        <v>353</v>
      </c>
      <c r="C64" s="133"/>
      <c r="D64" s="133"/>
      <c r="E64" s="133"/>
      <c r="F64" s="2">
        <v>3</v>
      </c>
      <c r="G64" s="133"/>
      <c r="H64" s="2">
        <v>7</v>
      </c>
      <c r="I64" s="133"/>
      <c r="J64" s="2">
        <v>2</v>
      </c>
      <c r="K64" s="133"/>
      <c r="L64" s="133"/>
      <c r="M64" s="9"/>
      <c r="N64" s="9">
        <v>5</v>
      </c>
      <c r="Q64" s="2">
        <v>2</v>
      </c>
      <c r="R64" s="2">
        <v>8</v>
      </c>
      <c r="U64" s="202">
        <v>1</v>
      </c>
    </row>
    <row r="65" spans="1:21" x14ac:dyDescent="0.2">
      <c r="A65" s="153" t="s">
        <v>406</v>
      </c>
      <c r="B65" s="7" t="s">
        <v>418</v>
      </c>
      <c r="C65" s="133"/>
      <c r="D65" s="133"/>
      <c r="E65" s="133"/>
      <c r="G65" s="133"/>
      <c r="I65" s="133"/>
      <c r="K65" s="133"/>
      <c r="L65" s="133"/>
      <c r="M65" s="9"/>
      <c r="N65" s="9">
        <v>1</v>
      </c>
      <c r="U65" s="202"/>
    </row>
    <row r="66" spans="1:21" x14ac:dyDescent="0.2">
      <c r="A66" s="153" t="s">
        <v>294</v>
      </c>
      <c r="B66" s="7" t="s">
        <v>450</v>
      </c>
      <c r="C66" s="133"/>
      <c r="D66" s="133"/>
      <c r="E66" s="133"/>
      <c r="G66" s="133"/>
      <c r="H66" s="2">
        <v>3</v>
      </c>
      <c r="I66" s="133"/>
      <c r="K66" s="133"/>
      <c r="L66" s="133"/>
      <c r="M66" s="9"/>
      <c r="N66" s="9"/>
      <c r="R66" s="2">
        <v>2</v>
      </c>
      <c r="U66" s="202">
        <v>4</v>
      </c>
    </row>
    <row r="67" spans="1:21" x14ac:dyDescent="0.2">
      <c r="A67" s="153" t="s">
        <v>407</v>
      </c>
      <c r="B67" s="7" t="s">
        <v>419</v>
      </c>
      <c r="C67" s="133"/>
      <c r="D67" s="133"/>
      <c r="E67" s="133"/>
      <c r="G67" s="133"/>
      <c r="I67" s="133"/>
      <c r="K67" s="133"/>
      <c r="L67" s="133"/>
      <c r="M67" s="9"/>
      <c r="N67" s="9">
        <v>3</v>
      </c>
      <c r="R67" s="2">
        <v>1</v>
      </c>
      <c r="U67" s="202">
        <v>2</v>
      </c>
    </row>
    <row r="68" spans="1:21" x14ac:dyDescent="0.2">
      <c r="A68" s="153" t="s">
        <v>295</v>
      </c>
      <c r="B68" s="7" t="s">
        <v>352</v>
      </c>
      <c r="C68" s="133"/>
      <c r="D68" s="133"/>
      <c r="E68" s="133"/>
      <c r="F68" s="2">
        <v>1</v>
      </c>
      <c r="G68" s="133"/>
      <c r="H68" s="2">
        <v>3</v>
      </c>
      <c r="I68" s="133"/>
      <c r="K68" s="133"/>
      <c r="L68" s="133"/>
      <c r="M68" s="9"/>
      <c r="N68" s="9">
        <v>3</v>
      </c>
      <c r="R68" s="2">
        <v>7</v>
      </c>
      <c r="U68" s="202">
        <v>4</v>
      </c>
    </row>
    <row r="69" spans="1:21" x14ac:dyDescent="0.2">
      <c r="A69" s="153" t="s">
        <v>216</v>
      </c>
      <c r="B69" s="7" t="s">
        <v>351</v>
      </c>
      <c r="C69" s="133"/>
      <c r="D69" s="133"/>
      <c r="E69" s="133"/>
      <c r="G69" s="133"/>
      <c r="H69" s="2">
        <v>4</v>
      </c>
      <c r="I69" s="133"/>
      <c r="J69" s="2">
        <v>8</v>
      </c>
      <c r="K69" s="133"/>
      <c r="L69" s="133"/>
      <c r="M69" s="9"/>
      <c r="N69" s="9">
        <v>8</v>
      </c>
      <c r="R69" s="2">
        <v>9</v>
      </c>
      <c r="U69" s="202">
        <v>6</v>
      </c>
    </row>
    <row r="70" spans="1:21" x14ac:dyDescent="0.2">
      <c r="A70" s="153" t="s">
        <v>1150</v>
      </c>
      <c r="B70" s="7" t="s">
        <v>624</v>
      </c>
      <c r="C70" s="133"/>
      <c r="D70" s="133"/>
      <c r="E70" s="133"/>
      <c r="G70" s="133"/>
      <c r="I70" s="133"/>
      <c r="K70" s="133"/>
      <c r="L70" s="133"/>
      <c r="M70" s="9"/>
      <c r="N70" s="9"/>
      <c r="R70" s="2">
        <v>1</v>
      </c>
      <c r="U70" s="202"/>
    </row>
    <row r="71" spans="1:21" x14ac:dyDescent="0.2">
      <c r="A71" s="153" t="s">
        <v>251</v>
      </c>
      <c r="B71" s="7" t="s">
        <v>350</v>
      </c>
      <c r="C71" s="133"/>
      <c r="D71" s="133"/>
      <c r="E71" s="133"/>
      <c r="G71" s="133"/>
      <c r="I71" s="133"/>
      <c r="J71" s="2">
        <v>1</v>
      </c>
      <c r="K71" s="133"/>
      <c r="L71" s="133"/>
      <c r="M71" s="9"/>
      <c r="N71" s="9"/>
      <c r="U71" s="202"/>
    </row>
    <row r="72" spans="1:21" x14ac:dyDescent="0.2">
      <c r="A72" s="153" t="s">
        <v>156</v>
      </c>
      <c r="B72" s="7" t="s">
        <v>420</v>
      </c>
      <c r="C72" s="133"/>
      <c r="D72" s="133"/>
      <c r="E72" s="133"/>
      <c r="G72" s="133"/>
      <c r="I72" s="133"/>
      <c r="K72" s="133"/>
      <c r="L72" s="133"/>
      <c r="M72" s="9"/>
      <c r="N72" s="9">
        <v>1</v>
      </c>
      <c r="R72" s="2">
        <v>1</v>
      </c>
      <c r="U72" s="202"/>
    </row>
    <row r="73" spans="1:21" x14ac:dyDescent="0.2">
      <c r="A73" s="153" t="s">
        <v>486</v>
      </c>
      <c r="B73" s="7" t="s">
        <v>525</v>
      </c>
      <c r="C73" s="133"/>
      <c r="D73" s="133"/>
      <c r="E73" s="133"/>
      <c r="G73" s="133"/>
      <c r="I73" s="133"/>
      <c r="K73" s="133"/>
      <c r="L73" s="133"/>
      <c r="M73" s="9"/>
      <c r="N73" s="9"/>
      <c r="R73" s="2">
        <v>9</v>
      </c>
      <c r="U73" s="202">
        <v>9</v>
      </c>
    </row>
    <row r="74" spans="1:21" x14ac:dyDescent="0.2">
      <c r="A74" s="153" t="s">
        <v>130</v>
      </c>
      <c r="B74" s="7" t="s">
        <v>349</v>
      </c>
      <c r="C74" s="133"/>
      <c r="D74" s="133"/>
      <c r="E74" s="133"/>
      <c r="F74" s="2">
        <v>4</v>
      </c>
      <c r="G74" s="133"/>
      <c r="H74" s="2">
        <v>5</v>
      </c>
      <c r="I74" s="133"/>
      <c r="J74" s="2">
        <v>4</v>
      </c>
      <c r="K74" s="133"/>
      <c r="L74" s="133"/>
      <c r="M74" s="9">
        <v>1</v>
      </c>
      <c r="N74" s="9">
        <v>2</v>
      </c>
      <c r="Q74" s="2">
        <v>3</v>
      </c>
      <c r="R74" s="2">
        <v>3</v>
      </c>
      <c r="T74" s="2">
        <v>4</v>
      </c>
      <c r="U74" s="202">
        <v>4</v>
      </c>
    </row>
    <row r="75" spans="1:21" x14ac:dyDescent="0.2">
      <c r="A75" s="153" t="s">
        <v>179</v>
      </c>
      <c r="B75" s="7" t="s">
        <v>348</v>
      </c>
      <c r="C75" s="133"/>
      <c r="D75" s="133"/>
      <c r="E75" s="133"/>
      <c r="G75" s="133"/>
      <c r="I75" s="133"/>
      <c r="J75" s="2">
        <v>5</v>
      </c>
      <c r="K75" s="133"/>
      <c r="L75" s="133"/>
      <c r="M75" s="9"/>
      <c r="N75" s="9">
        <v>1</v>
      </c>
      <c r="R75" s="2">
        <v>1</v>
      </c>
      <c r="U75" s="202"/>
    </row>
    <row r="76" spans="1:21" x14ac:dyDescent="0.2">
      <c r="A76" s="153" t="s">
        <v>234</v>
      </c>
      <c r="B76" s="7" t="s">
        <v>448</v>
      </c>
      <c r="C76" s="133"/>
      <c r="D76" s="133"/>
      <c r="E76" s="133"/>
      <c r="F76" s="2">
        <v>4</v>
      </c>
      <c r="G76" s="133"/>
      <c r="H76" s="2">
        <v>4</v>
      </c>
      <c r="I76" s="133"/>
      <c r="J76" s="2">
        <v>8</v>
      </c>
      <c r="K76" s="133"/>
      <c r="L76" s="133"/>
      <c r="M76" s="9"/>
      <c r="N76" s="9">
        <v>6</v>
      </c>
      <c r="R76" s="2">
        <v>9</v>
      </c>
      <c r="U76" s="202">
        <v>9</v>
      </c>
    </row>
    <row r="77" spans="1:21" x14ac:dyDescent="0.2">
      <c r="A77" s="153" t="s">
        <v>123</v>
      </c>
      <c r="B77" s="7" t="s">
        <v>347</v>
      </c>
      <c r="C77" s="133"/>
      <c r="D77" s="133"/>
      <c r="E77" s="133"/>
      <c r="G77" s="133"/>
      <c r="I77" s="133"/>
      <c r="J77" s="2">
        <v>1</v>
      </c>
      <c r="K77" s="133"/>
      <c r="L77" s="133"/>
      <c r="M77" s="9"/>
      <c r="N77" s="9"/>
      <c r="U77" s="202">
        <v>1</v>
      </c>
    </row>
    <row r="78" spans="1:21" x14ac:dyDescent="0.2">
      <c r="A78" s="153" t="s">
        <v>303</v>
      </c>
      <c r="B78" s="7" t="s">
        <v>421</v>
      </c>
      <c r="C78" s="133"/>
      <c r="D78" s="133"/>
      <c r="E78" s="133"/>
      <c r="G78" s="133"/>
      <c r="I78" s="133"/>
      <c r="K78" s="133"/>
      <c r="L78" s="133"/>
      <c r="M78" s="9"/>
      <c r="N78" s="9">
        <v>1</v>
      </c>
      <c r="U78" s="202"/>
    </row>
    <row r="79" spans="1:21" x14ac:dyDescent="0.2">
      <c r="A79" s="153" t="s">
        <v>1429</v>
      </c>
      <c r="B79" s="7" t="s">
        <v>422</v>
      </c>
      <c r="C79" s="133"/>
      <c r="D79" s="133"/>
      <c r="E79" s="133"/>
      <c r="G79" s="133"/>
      <c r="I79" s="133"/>
      <c r="K79" s="133"/>
      <c r="L79" s="133"/>
      <c r="M79" s="9"/>
      <c r="N79" s="9">
        <v>1</v>
      </c>
      <c r="R79" s="2">
        <v>1</v>
      </c>
      <c r="U79" s="202">
        <v>1</v>
      </c>
    </row>
    <row r="80" spans="1:21" x14ac:dyDescent="0.2">
      <c r="A80" s="153" t="s">
        <v>296</v>
      </c>
      <c r="B80" s="7" t="s">
        <v>547</v>
      </c>
      <c r="C80" s="133"/>
      <c r="D80" s="133"/>
      <c r="E80" s="133"/>
      <c r="G80" s="133"/>
      <c r="H80" s="2">
        <v>3</v>
      </c>
      <c r="I80" s="133"/>
      <c r="J80" s="2">
        <v>8</v>
      </c>
      <c r="K80" s="133"/>
      <c r="L80" s="133"/>
      <c r="M80" s="9"/>
      <c r="N80" s="9">
        <v>7</v>
      </c>
      <c r="R80" s="2">
        <v>12</v>
      </c>
      <c r="U80" s="202">
        <v>12</v>
      </c>
    </row>
    <row r="81" spans="1:21" x14ac:dyDescent="0.2">
      <c r="A81" s="153" t="s">
        <v>311</v>
      </c>
      <c r="B81" s="7" t="s">
        <v>345</v>
      </c>
      <c r="C81" s="133"/>
      <c r="D81" s="133"/>
      <c r="E81" s="133"/>
      <c r="F81" s="2">
        <v>1</v>
      </c>
      <c r="G81" s="133"/>
      <c r="H81" s="2">
        <v>6</v>
      </c>
      <c r="I81" s="133"/>
      <c r="J81" s="2">
        <v>8</v>
      </c>
      <c r="K81" s="133"/>
      <c r="L81" s="133"/>
      <c r="M81" s="9"/>
      <c r="N81" s="9">
        <v>8</v>
      </c>
      <c r="R81" s="2">
        <v>11</v>
      </c>
      <c r="U81" s="202">
        <v>11</v>
      </c>
    </row>
    <row r="82" spans="1:21" x14ac:dyDescent="0.2">
      <c r="A82" s="153" t="s">
        <v>1146</v>
      </c>
      <c r="B82" s="7" t="s">
        <v>344</v>
      </c>
      <c r="C82" s="133"/>
      <c r="D82" s="133"/>
      <c r="E82" s="133"/>
      <c r="F82" s="2">
        <v>1</v>
      </c>
      <c r="G82" s="133"/>
      <c r="H82" s="2">
        <v>1</v>
      </c>
      <c r="I82" s="133"/>
      <c r="K82" s="133"/>
      <c r="L82" s="133"/>
      <c r="M82" s="9"/>
      <c r="N82" s="9"/>
      <c r="R82" s="2">
        <v>1</v>
      </c>
      <c r="U82" s="202"/>
    </row>
    <row r="83" spans="1:21" x14ac:dyDescent="0.2">
      <c r="A83" s="153" t="s">
        <v>398</v>
      </c>
      <c r="B83" s="7" t="s">
        <v>378</v>
      </c>
      <c r="C83" s="133"/>
      <c r="D83" s="133"/>
      <c r="E83" s="133"/>
      <c r="G83" s="133"/>
      <c r="H83" s="2">
        <v>1</v>
      </c>
      <c r="I83" s="133"/>
      <c r="K83" s="133"/>
      <c r="L83" s="133"/>
      <c r="M83" s="9"/>
      <c r="N83" s="9"/>
      <c r="U83" s="202">
        <v>1</v>
      </c>
    </row>
    <row r="84" spans="1:21" x14ac:dyDescent="0.2">
      <c r="A84" s="153" t="s">
        <v>397</v>
      </c>
      <c r="B84" s="7" t="s">
        <v>379</v>
      </c>
      <c r="C84" s="133"/>
      <c r="D84" s="133"/>
      <c r="E84" s="133"/>
      <c r="F84" s="2">
        <v>1</v>
      </c>
      <c r="G84" s="133"/>
      <c r="H84" s="2">
        <v>1</v>
      </c>
      <c r="I84" s="133"/>
      <c r="J84" s="2">
        <v>1</v>
      </c>
      <c r="K84" s="133"/>
      <c r="L84" s="133"/>
      <c r="M84" s="9"/>
      <c r="N84" s="9">
        <v>1</v>
      </c>
      <c r="R84" s="2">
        <v>2</v>
      </c>
      <c r="U84" s="202"/>
    </row>
    <row r="85" spans="1:21" x14ac:dyDescent="0.2">
      <c r="A85" s="153" t="s">
        <v>409</v>
      </c>
      <c r="B85" s="7" t="s">
        <v>423</v>
      </c>
      <c r="C85" s="133"/>
      <c r="D85" s="133"/>
      <c r="E85" s="133"/>
      <c r="G85" s="133"/>
      <c r="I85" s="133"/>
      <c r="K85" s="133"/>
      <c r="L85" s="133"/>
      <c r="M85" s="9"/>
      <c r="N85" s="9">
        <v>1</v>
      </c>
      <c r="R85" s="2">
        <v>2</v>
      </c>
      <c r="U85" s="202">
        <v>8</v>
      </c>
    </row>
    <row r="86" spans="1:21" x14ac:dyDescent="0.2">
      <c r="A86" s="153" t="s">
        <v>184</v>
      </c>
      <c r="B86" s="7" t="s">
        <v>424</v>
      </c>
      <c r="C86" s="133"/>
      <c r="D86" s="133"/>
      <c r="E86" s="133"/>
      <c r="G86" s="133"/>
      <c r="I86" s="133"/>
      <c r="K86" s="133"/>
      <c r="L86" s="133"/>
      <c r="M86" s="9"/>
      <c r="N86" s="9">
        <v>1</v>
      </c>
      <c r="U86" s="202"/>
    </row>
    <row r="87" spans="1:21" x14ac:dyDescent="0.2">
      <c r="A87" s="153" t="s">
        <v>185</v>
      </c>
      <c r="B87" s="7" t="s">
        <v>380</v>
      </c>
      <c r="C87" s="133"/>
      <c r="D87" s="133"/>
      <c r="E87" s="133"/>
      <c r="F87" s="2">
        <v>1</v>
      </c>
      <c r="G87" s="133"/>
      <c r="H87" s="2">
        <v>5</v>
      </c>
      <c r="I87" s="133"/>
      <c r="K87" s="133"/>
      <c r="L87" s="133"/>
      <c r="M87" s="9">
        <v>2</v>
      </c>
      <c r="N87" s="9">
        <v>1</v>
      </c>
      <c r="Q87" s="2">
        <v>3</v>
      </c>
      <c r="R87" s="2">
        <v>6</v>
      </c>
      <c r="T87" s="2">
        <v>1</v>
      </c>
      <c r="U87" s="202">
        <v>2</v>
      </c>
    </row>
    <row r="88" spans="1:21" x14ac:dyDescent="0.2">
      <c r="A88" s="153" t="s">
        <v>217</v>
      </c>
      <c r="B88" s="7" t="s">
        <v>381</v>
      </c>
      <c r="C88" s="133"/>
      <c r="D88" s="133"/>
      <c r="E88" s="133"/>
      <c r="F88" s="2">
        <v>1</v>
      </c>
      <c r="G88" s="133"/>
      <c r="H88" s="2">
        <v>1</v>
      </c>
      <c r="I88" s="133"/>
      <c r="K88" s="133"/>
      <c r="L88" s="133"/>
      <c r="M88" s="9">
        <v>1</v>
      </c>
      <c r="N88" s="9"/>
      <c r="R88" s="2">
        <v>1</v>
      </c>
      <c r="U88" s="202">
        <v>1</v>
      </c>
    </row>
    <row r="89" spans="1:21" x14ac:dyDescent="0.2">
      <c r="A89" s="153" t="s">
        <v>253</v>
      </c>
      <c r="B89" s="7" t="s">
        <v>377</v>
      </c>
      <c r="C89" s="133"/>
      <c r="D89" s="133"/>
      <c r="E89" s="133"/>
      <c r="F89" s="2">
        <v>2</v>
      </c>
      <c r="G89" s="133"/>
      <c r="H89" s="2">
        <v>1</v>
      </c>
      <c r="I89" s="133"/>
      <c r="K89" s="133"/>
      <c r="L89" s="133"/>
      <c r="M89" s="9"/>
      <c r="N89" s="9">
        <v>1</v>
      </c>
      <c r="R89" s="2">
        <v>1</v>
      </c>
      <c r="U89" s="202"/>
    </row>
    <row r="90" spans="1:21" x14ac:dyDescent="0.2">
      <c r="A90" s="153" t="s">
        <v>186</v>
      </c>
      <c r="B90" s="7" t="s">
        <v>376</v>
      </c>
      <c r="C90" s="133"/>
      <c r="D90" s="133"/>
      <c r="E90" s="133"/>
      <c r="G90" s="133"/>
      <c r="I90" s="133"/>
      <c r="J90" s="2">
        <v>1</v>
      </c>
      <c r="K90" s="133"/>
      <c r="L90" s="133"/>
      <c r="M90" s="9"/>
      <c r="N90" s="9">
        <v>3</v>
      </c>
      <c r="R90" s="2">
        <v>4</v>
      </c>
      <c r="U90" s="202">
        <v>2</v>
      </c>
    </row>
    <row r="91" spans="1:21" x14ac:dyDescent="0.2">
      <c r="A91" s="153" t="s">
        <v>187</v>
      </c>
      <c r="B91" s="7" t="s">
        <v>375</v>
      </c>
      <c r="C91" s="133"/>
      <c r="D91" s="133"/>
      <c r="E91" s="133"/>
      <c r="F91" s="2">
        <v>1</v>
      </c>
      <c r="G91" s="133"/>
      <c r="H91" s="2">
        <v>4</v>
      </c>
      <c r="I91" s="133"/>
      <c r="J91" s="2">
        <v>3</v>
      </c>
      <c r="K91" s="133"/>
      <c r="L91" s="133"/>
      <c r="M91" s="9"/>
      <c r="N91" s="9">
        <v>3</v>
      </c>
      <c r="R91" s="2">
        <v>4</v>
      </c>
      <c r="U91" s="202">
        <v>5</v>
      </c>
    </row>
    <row r="92" spans="1:21" x14ac:dyDescent="0.2">
      <c r="A92" s="153" t="s">
        <v>410</v>
      </c>
      <c r="B92" s="7" t="s">
        <v>425</v>
      </c>
      <c r="C92" s="133"/>
      <c r="D92" s="133"/>
      <c r="E92" s="133"/>
      <c r="G92" s="133"/>
      <c r="I92" s="133"/>
      <c r="K92" s="133"/>
      <c r="L92" s="133"/>
      <c r="M92" s="9"/>
      <c r="N92" s="9">
        <v>1</v>
      </c>
      <c r="U92" s="202"/>
    </row>
    <row r="93" spans="1:21" x14ac:dyDescent="0.2">
      <c r="A93" s="153" t="s">
        <v>291</v>
      </c>
      <c r="B93" s="7" t="s">
        <v>426</v>
      </c>
      <c r="C93" s="133"/>
      <c r="D93" s="133"/>
      <c r="E93" s="133"/>
      <c r="G93" s="133"/>
      <c r="I93" s="133"/>
      <c r="K93" s="133"/>
      <c r="L93" s="133"/>
      <c r="M93" s="9"/>
      <c r="N93" s="9">
        <v>4</v>
      </c>
      <c r="R93" s="2">
        <v>3</v>
      </c>
      <c r="U93" s="202">
        <v>2</v>
      </c>
    </row>
    <row r="94" spans="1:21" x14ac:dyDescent="0.2">
      <c r="A94" s="153" t="s">
        <v>573</v>
      </c>
      <c r="B94" s="7" t="s">
        <v>620</v>
      </c>
      <c r="C94" s="133"/>
      <c r="D94" s="133"/>
      <c r="E94" s="133"/>
      <c r="G94" s="133"/>
      <c r="I94" s="133"/>
      <c r="K94" s="133"/>
      <c r="L94" s="133"/>
      <c r="M94" s="9"/>
      <c r="N94" s="9"/>
      <c r="R94" s="2">
        <v>1</v>
      </c>
      <c r="U94" s="202">
        <v>2</v>
      </c>
    </row>
    <row r="95" spans="1:21" x14ac:dyDescent="0.2">
      <c r="A95" s="153" t="s">
        <v>218</v>
      </c>
      <c r="B95" s="7" t="s">
        <v>445</v>
      </c>
      <c r="C95" s="133"/>
      <c r="D95" s="133"/>
      <c r="E95" s="133"/>
      <c r="G95" s="133"/>
      <c r="I95" s="133"/>
      <c r="K95" s="133"/>
      <c r="L95" s="133"/>
      <c r="M95" s="9"/>
      <c r="N95" s="9"/>
      <c r="R95" s="2">
        <v>2</v>
      </c>
      <c r="U95" s="202">
        <v>3</v>
      </c>
    </row>
    <row r="96" spans="1:21" x14ac:dyDescent="0.2">
      <c r="A96" s="153" t="s">
        <v>188</v>
      </c>
      <c r="B96" s="7" t="s">
        <v>374</v>
      </c>
      <c r="C96" s="133"/>
      <c r="D96" s="133"/>
      <c r="E96" s="133"/>
      <c r="F96" s="2">
        <v>1</v>
      </c>
      <c r="G96" s="133"/>
      <c r="I96" s="133"/>
      <c r="K96" s="133"/>
      <c r="L96" s="133"/>
      <c r="M96" s="9"/>
      <c r="N96" s="9"/>
      <c r="U96" s="202">
        <v>1</v>
      </c>
    </row>
    <row r="97" spans="1:21" x14ac:dyDescent="0.2">
      <c r="A97" s="153" t="s">
        <v>189</v>
      </c>
      <c r="B97" s="7" t="s">
        <v>373</v>
      </c>
      <c r="C97" s="133"/>
      <c r="D97" s="133"/>
      <c r="E97" s="133"/>
      <c r="F97" s="2">
        <v>7</v>
      </c>
      <c r="G97" s="133"/>
      <c r="H97" s="2">
        <v>8</v>
      </c>
      <c r="I97" s="133"/>
      <c r="J97" s="2">
        <v>7</v>
      </c>
      <c r="K97" s="133"/>
      <c r="L97" s="133"/>
      <c r="M97" s="9">
        <v>2</v>
      </c>
      <c r="N97" s="9">
        <v>7</v>
      </c>
      <c r="Q97" s="2">
        <v>6</v>
      </c>
      <c r="R97" s="2">
        <v>11</v>
      </c>
      <c r="T97" s="2">
        <v>6</v>
      </c>
      <c r="U97" s="202">
        <v>5</v>
      </c>
    </row>
    <row r="98" spans="1:21" x14ac:dyDescent="0.2">
      <c r="A98" s="153" t="s">
        <v>13</v>
      </c>
      <c r="B98" s="7" t="s">
        <v>372</v>
      </c>
      <c r="C98" s="133"/>
      <c r="D98" s="133"/>
      <c r="E98" s="133"/>
      <c r="F98" s="2">
        <v>1</v>
      </c>
      <c r="G98" s="133"/>
      <c r="H98" s="2">
        <v>1</v>
      </c>
      <c r="I98" s="133"/>
      <c r="K98" s="133"/>
      <c r="L98" s="133"/>
      <c r="M98" s="9"/>
      <c r="N98" s="9">
        <v>1</v>
      </c>
      <c r="T98" s="2">
        <v>1</v>
      </c>
      <c r="U98" s="202"/>
    </row>
    <row r="99" spans="1:21" x14ac:dyDescent="0.2">
      <c r="A99" s="153" t="s">
        <v>190</v>
      </c>
      <c r="B99" s="7" t="s">
        <v>371</v>
      </c>
      <c r="C99" s="133"/>
      <c r="D99" s="133"/>
      <c r="E99" s="133"/>
      <c r="F99" s="2">
        <v>5</v>
      </c>
      <c r="G99" s="133"/>
      <c r="H99" s="2">
        <v>6</v>
      </c>
      <c r="I99" s="133"/>
      <c r="J99" s="2">
        <v>6</v>
      </c>
      <c r="K99" s="133"/>
      <c r="L99" s="133"/>
      <c r="M99" s="9"/>
      <c r="N99" s="9">
        <v>8</v>
      </c>
      <c r="R99" s="2">
        <v>11</v>
      </c>
      <c r="U99" s="202">
        <v>10</v>
      </c>
    </row>
    <row r="100" spans="1:21" x14ac:dyDescent="0.2">
      <c r="A100" s="153" t="s">
        <v>158</v>
      </c>
      <c r="B100" s="7" t="s">
        <v>370</v>
      </c>
      <c r="C100" s="133"/>
      <c r="D100" s="133"/>
      <c r="E100" s="133"/>
      <c r="G100" s="133"/>
      <c r="I100" s="133"/>
      <c r="J100" s="2">
        <v>1</v>
      </c>
      <c r="K100" s="133"/>
      <c r="L100" s="133"/>
      <c r="M100" s="9"/>
      <c r="N100" s="9">
        <v>1</v>
      </c>
      <c r="U100" s="202">
        <v>1</v>
      </c>
    </row>
    <row r="101" spans="1:21" x14ac:dyDescent="0.2">
      <c r="A101" s="153" t="s">
        <v>159</v>
      </c>
      <c r="B101" s="7" t="s">
        <v>913</v>
      </c>
      <c r="C101" s="133"/>
      <c r="D101" s="133"/>
      <c r="E101" s="133"/>
      <c r="G101" s="133"/>
      <c r="I101" s="133"/>
      <c r="K101" s="133"/>
      <c r="L101" s="133"/>
      <c r="M101" s="9"/>
      <c r="N101" s="9"/>
      <c r="R101" s="2">
        <v>1</v>
      </c>
      <c r="U101" s="202"/>
    </row>
    <row r="102" spans="1:21" x14ac:dyDescent="0.2">
      <c r="A102" s="153" t="s">
        <v>283</v>
      </c>
      <c r="B102" s="7" t="s">
        <v>369</v>
      </c>
      <c r="C102" s="133"/>
      <c r="D102" s="133"/>
      <c r="E102" s="133"/>
      <c r="G102" s="133"/>
      <c r="H102" s="2">
        <v>1</v>
      </c>
      <c r="I102" s="133"/>
      <c r="K102" s="133"/>
      <c r="L102" s="133"/>
      <c r="M102" s="9"/>
      <c r="N102" s="9">
        <v>1</v>
      </c>
      <c r="R102" s="2">
        <v>1</v>
      </c>
      <c r="U102" s="202">
        <v>1</v>
      </c>
    </row>
    <row r="103" spans="1:21" x14ac:dyDescent="0.2">
      <c r="A103" s="153" t="s">
        <v>256</v>
      </c>
      <c r="B103" s="7" t="s">
        <v>368</v>
      </c>
      <c r="C103" s="133"/>
      <c r="D103" s="133"/>
      <c r="E103" s="133"/>
      <c r="G103" s="133"/>
      <c r="H103" s="2">
        <v>2</v>
      </c>
      <c r="I103" s="133"/>
      <c r="J103" s="2">
        <v>5</v>
      </c>
      <c r="K103" s="133"/>
      <c r="L103" s="133"/>
      <c r="M103" s="9"/>
      <c r="N103" s="9">
        <v>5</v>
      </c>
      <c r="R103" s="2">
        <v>6</v>
      </c>
      <c r="U103" s="202">
        <v>6</v>
      </c>
    </row>
    <row r="104" spans="1:21" x14ac:dyDescent="0.2">
      <c r="A104" s="153" t="s">
        <v>396</v>
      </c>
      <c r="B104" s="7" t="s">
        <v>367</v>
      </c>
      <c r="C104" s="133"/>
      <c r="D104" s="133"/>
      <c r="E104" s="133"/>
      <c r="G104" s="133"/>
      <c r="I104" s="133"/>
      <c r="J104" s="2">
        <v>1</v>
      </c>
      <c r="K104" s="133"/>
      <c r="L104" s="133"/>
      <c r="M104" s="9"/>
      <c r="N104" s="9">
        <v>3</v>
      </c>
      <c r="R104" s="2">
        <v>6</v>
      </c>
      <c r="U104" s="202"/>
    </row>
    <row r="105" spans="1:21" x14ac:dyDescent="0.2">
      <c r="A105" s="153" t="s">
        <v>192</v>
      </c>
      <c r="B105" s="7" t="s">
        <v>366</v>
      </c>
      <c r="C105" s="133"/>
      <c r="D105" s="133"/>
      <c r="E105" s="133"/>
      <c r="G105" s="133"/>
      <c r="H105" s="2">
        <v>1</v>
      </c>
      <c r="I105" s="133"/>
      <c r="K105" s="133"/>
      <c r="L105" s="133"/>
      <c r="M105" s="9"/>
      <c r="N105" s="9"/>
      <c r="U105" s="202">
        <v>1</v>
      </c>
    </row>
    <row r="106" spans="1:21" x14ac:dyDescent="0.2">
      <c r="A106" s="153" t="s">
        <v>860</v>
      </c>
      <c r="B106" s="7" t="s">
        <v>952</v>
      </c>
      <c r="C106" s="133"/>
      <c r="D106" s="133"/>
      <c r="E106" s="133"/>
      <c r="G106" s="133"/>
      <c r="I106" s="133"/>
      <c r="K106" s="133"/>
      <c r="L106" s="133"/>
      <c r="M106" s="9"/>
      <c r="N106" s="9"/>
      <c r="R106" s="2">
        <v>1</v>
      </c>
      <c r="U106" s="202">
        <v>1</v>
      </c>
    </row>
    <row r="107" spans="1:21" x14ac:dyDescent="0.2">
      <c r="A107" s="153" t="s">
        <v>219</v>
      </c>
      <c r="B107" s="7" t="s">
        <v>427</v>
      </c>
      <c r="C107" s="133"/>
      <c r="D107" s="133"/>
      <c r="E107" s="133"/>
      <c r="G107" s="133"/>
      <c r="I107" s="133"/>
      <c r="K107" s="133"/>
      <c r="L107" s="133"/>
      <c r="M107" s="9"/>
      <c r="N107" s="9">
        <v>2</v>
      </c>
      <c r="U107" s="202"/>
    </row>
    <row r="108" spans="1:21" x14ac:dyDescent="0.2">
      <c r="A108" s="153" t="s">
        <v>161</v>
      </c>
      <c r="B108" s="7" t="s">
        <v>365</v>
      </c>
      <c r="C108" s="133"/>
      <c r="D108" s="133"/>
      <c r="E108" s="133"/>
      <c r="F108" s="2">
        <v>2</v>
      </c>
      <c r="G108" s="133"/>
      <c r="H108" s="2">
        <v>1</v>
      </c>
      <c r="I108" s="133"/>
      <c r="K108" s="133"/>
      <c r="L108" s="133"/>
      <c r="M108" s="9"/>
      <c r="N108" s="9">
        <v>1</v>
      </c>
      <c r="R108" s="2">
        <v>1</v>
      </c>
      <c r="U108" s="202">
        <v>1</v>
      </c>
    </row>
    <row r="109" spans="1:21" x14ac:dyDescent="0.2">
      <c r="A109" s="153" t="s">
        <v>579</v>
      </c>
      <c r="B109" s="7" t="s">
        <v>675</v>
      </c>
      <c r="C109" s="133"/>
      <c r="D109" s="133"/>
      <c r="E109" s="133"/>
      <c r="G109" s="133"/>
      <c r="I109" s="133"/>
      <c r="K109" s="133"/>
      <c r="L109" s="133"/>
      <c r="M109" s="9"/>
      <c r="N109" s="9"/>
      <c r="R109" s="2">
        <v>1</v>
      </c>
      <c r="U109" s="202">
        <v>1</v>
      </c>
    </row>
    <row r="110" spans="1:21" x14ac:dyDescent="0.2">
      <c r="A110" s="153" t="s">
        <v>193</v>
      </c>
      <c r="B110" s="7" t="s">
        <v>364</v>
      </c>
      <c r="C110" s="133"/>
      <c r="D110" s="133"/>
      <c r="E110" s="133"/>
      <c r="F110" s="2">
        <v>1</v>
      </c>
      <c r="G110" s="133"/>
      <c r="I110" s="133"/>
      <c r="J110" s="2">
        <v>2</v>
      </c>
      <c r="K110" s="133"/>
      <c r="L110" s="133"/>
      <c r="M110" s="9"/>
      <c r="N110" s="9">
        <v>2</v>
      </c>
      <c r="R110" s="2">
        <v>4</v>
      </c>
      <c r="U110" s="202">
        <v>3</v>
      </c>
    </row>
    <row r="111" spans="1:21" x14ac:dyDescent="0.2">
      <c r="A111" s="153" t="s">
        <v>307</v>
      </c>
      <c r="B111" s="7" t="s">
        <v>363</v>
      </c>
      <c r="C111" s="133"/>
      <c r="D111" s="133"/>
      <c r="E111" s="133"/>
      <c r="G111" s="133"/>
      <c r="H111" s="2">
        <v>1</v>
      </c>
      <c r="I111" s="133"/>
      <c r="J111" s="2">
        <v>1</v>
      </c>
      <c r="K111" s="133"/>
      <c r="L111" s="133"/>
      <c r="M111" s="9"/>
      <c r="N111" s="9">
        <v>1</v>
      </c>
      <c r="R111" s="2">
        <v>3</v>
      </c>
      <c r="U111" s="202">
        <v>3</v>
      </c>
    </row>
    <row r="112" spans="1:21" x14ac:dyDescent="0.2">
      <c r="A112" s="153" t="s">
        <v>465</v>
      </c>
      <c r="B112" s="7" t="s">
        <v>460</v>
      </c>
      <c r="C112" s="133"/>
      <c r="D112" s="133"/>
      <c r="E112" s="133"/>
      <c r="G112" s="133"/>
      <c r="I112" s="133"/>
      <c r="K112" s="133"/>
      <c r="L112" s="133"/>
      <c r="M112" s="9"/>
      <c r="N112" s="9"/>
      <c r="R112" s="2">
        <v>1</v>
      </c>
      <c r="U112" s="202">
        <v>1</v>
      </c>
    </row>
    <row r="113" spans="1:21" x14ac:dyDescent="0.2">
      <c r="A113" s="153" t="s">
        <v>109</v>
      </c>
      <c r="B113" s="7" t="s">
        <v>362</v>
      </c>
      <c r="C113" s="133"/>
      <c r="D113" s="133"/>
      <c r="E113" s="133"/>
      <c r="F113" s="2">
        <v>7</v>
      </c>
      <c r="G113" s="133"/>
      <c r="H113" s="2">
        <v>5</v>
      </c>
      <c r="I113" s="133"/>
      <c r="J113" s="2">
        <v>6</v>
      </c>
      <c r="K113" s="133"/>
      <c r="L113" s="133"/>
      <c r="M113" s="9">
        <v>5</v>
      </c>
      <c r="N113" s="9">
        <v>6</v>
      </c>
      <c r="Q113" s="2">
        <v>3</v>
      </c>
      <c r="R113" s="2">
        <v>8</v>
      </c>
      <c r="T113" s="2">
        <v>1</v>
      </c>
      <c r="U113" s="202">
        <v>8</v>
      </c>
    </row>
    <row r="114" spans="1:21" x14ac:dyDescent="0.2">
      <c r="A114" s="153" t="s">
        <v>195</v>
      </c>
      <c r="B114" s="7" t="s">
        <v>361</v>
      </c>
      <c r="C114" s="133"/>
      <c r="D114" s="133"/>
      <c r="E114" s="133"/>
      <c r="F114" s="2">
        <v>9</v>
      </c>
      <c r="G114" s="133"/>
      <c r="H114" s="2">
        <v>5</v>
      </c>
      <c r="I114" s="133"/>
      <c r="J114" s="2">
        <v>10</v>
      </c>
      <c r="K114" s="133"/>
      <c r="L114" s="133"/>
      <c r="M114" s="9"/>
      <c r="N114" s="9">
        <v>9</v>
      </c>
      <c r="R114" s="2">
        <v>12</v>
      </c>
      <c r="T114" s="2">
        <v>1</v>
      </c>
      <c r="U114" s="202">
        <v>12</v>
      </c>
    </row>
    <row r="115" spans="1:21" x14ac:dyDescent="0.2">
      <c r="A115" s="153" t="s">
        <v>196</v>
      </c>
      <c r="B115" s="7" t="s">
        <v>360</v>
      </c>
      <c r="C115" s="133"/>
      <c r="D115" s="133"/>
      <c r="E115" s="133"/>
      <c r="G115" s="133"/>
      <c r="H115" s="2">
        <v>1</v>
      </c>
      <c r="I115" s="133"/>
      <c r="J115" s="2">
        <v>1</v>
      </c>
      <c r="K115" s="133"/>
      <c r="L115" s="133"/>
      <c r="M115" s="9"/>
      <c r="N115" s="9"/>
      <c r="R115" s="2">
        <v>3</v>
      </c>
      <c r="U115" s="202">
        <v>1</v>
      </c>
    </row>
    <row r="116" spans="1:21" x14ac:dyDescent="0.2">
      <c r="A116" s="153" t="s">
        <v>227</v>
      </c>
      <c r="B116" t="s">
        <v>458</v>
      </c>
      <c r="C116" s="133"/>
      <c r="D116" s="133"/>
      <c r="E116" s="133"/>
      <c r="G116" s="133"/>
      <c r="I116" s="133"/>
      <c r="K116" s="133"/>
      <c r="L116" s="133"/>
      <c r="M116" s="9"/>
      <c r="N116" s="9">
        <v>1</v>
      </c>
      <c r="R116" s="2">
        <v>1</v>
      </c>
      <c r="U116" s="202"/>
    </row>
    <row r="117" spans="1:21" x14ac:dyDescent="0.2">
      <c r="A117" s="153" t="s">
        <v>198</v>
      </c>
      <c r="B117" s="7" t="s">
        <v>508</v>
      </c>
      <c r="C117" s="133"/>
      <c r="D117" s="133"/>
      <c r="E117" s="133"/>
      <c r="G117" s="133"/>
      <c r="I117" s="133"/>
      <c r="K117" s="133"/>
      <c r="L117" s="133"/>
      <c r="M117" s="9"/>
      <c r="N117" s="9"/>
      <c r="R117" s="2">
        <v>1</v>
      </c>
      <c r="U117" s="202">
        <v>4</v>
      </c>
    </row>
    <row r="118" spans="1:21" x14ac:dyDescent="0.2">
      <c r="A118" s="153" t="s">
        <v>220</v>
      </c>
      <c r="B118" s="7" t="s">
        <v>428</v>
      </c>
      <c r="C118" s="133"/>
      <c r="D118" s="133"/>
      <c r="E118" s="133"/>
      <c r="G118" s="133"/>
      <c r="I118" s="133"/>
      <c r="K118" s="133"/>
      <c r="L118" s="133"/>
      <c r="M118" s="9"/>
      <c r="N118" s="9">
        <v>1</v>
      </c>
      <c r="R118" s="2">
        <v>2</v>
      </c>
      <c r="U118" s="202">
        <v>2</v>
      </c>
    </row>
    <row r="119" spans="1:21" x14ac:dyDescent="0.2">
      <c r="A119" s="153" t="s">
        <v>199</v>
      </c>
      <c r="B119" s="7" t="s">
        <v>359</v>
      </c>
      <c r="C119" s="133"/>
      <c r="D119" s="133"/>
      <c r="E119" s="133"/>
      <c r="F119" s="2">
        <v>1</v>
      </c>
      <c r="G119" s="133"/>
      <c r="I119" s="133"/>
      <c r="J119" s="2">
        <v>2</v>
      </c>
      <c r="K119" s="133"/>
      <c r="L119" s="133"/>
      <c r="M119" s="9"/>
      <c r="N119" s="9"/>
      <c r="R119" s="2">
        <v>4</v>
      </c>
      <c r="U119" s="202">
        <v>4</v>
      </c>
    </row>
    <row r="120" spans="1:21" x14ac:dyDescent="0.2">
      <c r="A120" s="153" t="s">
        <v>411</v>
      </c>
      <c r="B120" s="7" t="s">
        <v>429</v>
      </c>
      <c r="C120" s="133"/>
      <c r="D120" s="133"/>
      <c r="E120" s="133"/>
      <c r="G120" s="133"/>
      <c r="I120" s="133"/>
      <c r="K120" s="133"/>
      <c r="L120" s="133"/>
      <c r="M120" s="9"/>
      <c r="N120" s="9">
        <v>1</v>
      </c>
      <c r="U120" s="202"/>
    </row>
    <row r="121" spans="1:21" x14ac:dyDescent="0.2">
      <c r="A121" s="153" t="s">
        <v>587</v>
      </c>
      <c r="B121" s="7" t="s">
        <v>641</v>
      </c>
      <c r="C121" s="133"/>
      <c r="D121" s="133"/>
      <c r="E121" s="133"/>
      <c r="G121" s="133"/>
      <c r="I121" s="133"/>
      <c r="K121" s="133"/>
      <c r="L121" s="133"/>
      <c r="M121" s="9"/>
      <c r="N121" s="9"/>
      <c r="R121" s="2">
        <v>2</v>
      </c>
      <c r="U121" s="202"/>
    </row>
    <row r="122" spans="1:21" x14ac:dyDescent="0.2">
      <c r="A122" s="153" t="s">
        <v>412</v>
      </c>
      <c r="B122" s="7" t="s">
        <v>430</v>
      </c>
      <c r="C122" s="133"/>
      <c r="D122" s="133"/>
      <c r="E122" s="133"/>
      <c r="G122" s="133"/>
      <c r="I122" s="133"/>
      <c r="K122" s="133"/>
      <c r="L122" s="133"/>
      <c r="M122" s="9"/>
      <c r="N122" s="9">
        <v>1</v>
      </c>
      <c r="U122" s="202"/>
    </row>
    <row r="123" spans="1:21" x14ac:dyDescent="0.2">
      <c r="A123" s="153" t="s">
        <v>431</v>
      </c>
      <c r="B123" s="7" t="s">
        <v>432</v>
      </c>
      <c r="C123" s="133"/>
      <c r="D123" s="133"/>
      <c r="E123" s="133"/>
      <c r="G123" s="133"/>
      <c r="I123" s="133"/>
      <c r="K123" s="133"/>
      <c r="L123" s="133"/>
      <c r="M123" s="9"/>
      <c r="N123" s="9">
        <v>3</v>
      </c>
      <c r="R123" s="2">
        <v>1</v>
      </c>
      <c r="U123" s="202"/>
    </row>
    <row r="124" spans="1:21" x14ac:dyDescent="0.2">
      <c r="A124" s="153" t="s">
        <v>200</v>
      </c>
      <c r="B124" s="7" t="s">
        <v>735</v>
      </c>
      <c r="C124" s="133"/>
      <c r="D124" s="133"/>
      <c r="E124" s="133"/>
      <c r="G124" s="133"/>
      <c r="I124" s="133"/>
      <c r="K124" s="133"/>
      <c r="L124" s="133"/>
      <c r="M124" s="9"/>
      <c r="N124" s="9"/>
      <c r="R124" s="2">
        <v>1</v>
      </c>
      <c r="U124" s="202"/>
    </row>
    <row r="125" spans="1:21" x14ac:dyDescent="0.2">
      <c r="A125" s="153" t="s">
        <v>308</v>
      </c>
      <c r="B125" s="7" t="s">
        <v>506</v>
      </c>
      <c r="C125" s="133"/>
      <c r="D125" s="133"/>
      <c r="E125" s="133"/>
      <c r="G125" s="133"/>
      <c r="I125" s="133"/>
      <c r="K125" s="133"/>
      <c r="L125" s="133"/>
      <c r="M125" s="9"/>
      <c r="N125" s="9"/>
      <c r="R125" s="2">
        <v>2</v>
      </c>
      <c r="U125" s="202"/>
    </row>
    <row r="126" spans="1:21" x14ac:dyDescent="0.2">
      <c r="A126" s="153" t="s">
        <v>166</v>
      </c>
      <c r="B126" s="7" t="s">
        <v>433</v>
      </c>
      <c r="C126" s="133"/>
      <c r="D126" s="133"/>
      <c r="E126" s="133"/>
      <c r="G126" s="133"/>
      <c r="I126" s="133"/>
      <c r="K126" s="133"/>
      <c r="L126" s="133"/>
      <c r="M126" s="9"/>
      <c r="N126" s="9">
        <v>1</v>
      </c>
      <c r="U126" s="202"/>
    </row>
    <row r="127" spans="1:21" x14ac:dyDescent="0.2">
      <c r="A127" s="153" t="s">
        <v>395</v>
      </c>
      <c r="B127" s="7" t="s">
        <v>357</v>
      </c>
      <c r="C127" s="133"/>
      <c r="D127" s="133"/>
      <c r="E127" s="133"/>
      <c r="G127" s="133"/>
      <c r="I127" s="133"/>
      <c r="J127" s="2">
        <v>1</v>
      </c>
      <c r="K127" s="133"/>
      <c r="L127" s="133"/>
      <c r="M127" s="9"/>
      <c r="N127" s="9"/>
      <c r="U127" s="202"/>
    </row>
    <row r="128" spans="1:21" x14ac:dyDescent="0.2">
      <c r="A128" s="153" t="s">
        <v>312</v>
      </c>
      <c r="B128" s="7" t="s">
        <v>394</v>
      </c>
      <c r="C128" s="133"/>
      <c r="D128" s="133"/>
      <c r="E128" s="133"/>
      <c r="F128" s="2">
        <v>1</v>
      </c>
      <c r="G128" s="133"/>
      <c r="I128" s="133"/>
      <c r="K128" s="133"/>
      <c r="L128" s="133"/>
      <c r="M128" s="9"/>
      <c r="N128" s="9"/>
      <c r="U128" s="202"/>
    </row>
    <row r="129" spans="1:21" x14ac:dyDescent="0.2">
      <c r="A129" s="153" t="s">
        <v>167</v>
      </c>
      <c r="B129" s="7" t="s">
        <v>393</v>
      </c>
      <c r="C129" s="133"/>
      <c r="D129" s="133"/>
      <c r="E129" s="133"/>
      <c r="F129" s="2">
        <v>1</v>
      </c>
      <c r="G129" s="133"/>
      <c r="I129" s="133"/>
      <c r="J129" s="2">
        <v>1</v>
      </c>
      <c r="K129" s="133"/>
      <c r="L129" s="133"/>
      <c r="M129" s="9"/>
      <c r="N129" s="9"/>
      <c r="R129" s="2">
        <v>5</v>
      </c>
      <c r="T129" s="2">
        <v>1</v>
      </c>
      <c r="U129" s="202">
        <v>3</v>
      </c>
    </row>
    <row r="130" spans="1:21" x14ac:dyDescent="0.2">
      <c r="A130" s="153" t="s">
        <v>202</v>
      </c>
      <c r="B130" s="7" t="s">
        <v>392</v>
      </c>
      <c r="C130" s="133"/>
      <c r="D130" s="133"/>
      <c r="E130" s="133"/>
      <c r="G130" s="133"/>
      <c r="H130" s="2">
        <v>1</v>
      </c>
      <c r="I130" s="133"/>
      <c r="J130" s="2">
        <v>1</v>
      </c>
      <c r="K130" s="133"/>
      <c r="L130" s="133"/>
      <c r="M130" s="9"/>
      <c r="N130" s="9">
        <v>1</v>
      </c>
      <c r="R130" s="2">
        <v>2</v>
      </c>
      <c r="U130" s="202">
        <v>3</v>
      </c>
    </row>
    <row r="131" spans="1:21" x14ac:dyDescent="0.2">
      <c r="A131" s="153" t="s">
        <v>203</v>
      </c>
      <c r="B131" s="7" t="s">
        <v>391</v>
      </c>
      <c r="C131" s="133"/>
      <c r="D131" s="133"/>
      <c r="E131" s="133"/>
      <c r="F131" s="2">
        <v>4</v>
      </c>
      <c r="G131" s="133"/>
      <c r="H131" s="2">
        <v>8</v>
      </c>
      <c r="I131" s="133"/>
      <c r="J131" s="2">
        <v>5</v>
      </c>
      <c r="K131" s="133"/>
      <c r="L131" s="133"/>
      <c r="M131" s="9"/>
      <c r="N131" s="9">
        <v>6</v>
      </c>
      <c r="R131" s="2">
        <v>9</v>
      </c>
      <c r="T131" s="2">
        <v>1</v>
      </c>
      <c r="U131" s="202">
        <v>8</v>
      </c>
    </row>
    <row r="132" spans="1:21" x14ac:dyDescent="0.2">
      <c r="A132" s="153" t="s">
        <v>413</v>
      </c>
      <c r="B132" s="7" t="s">
        <v>434</v>
      </c>
      <c r="C132" s="133"/>
      <c r="D132" s="133"/>
      <c r="E132" s="133"/>
      <c r="G132" s="133"/>
      <c r="I132" s="133"/>
      <c r="K132" s="133"/>
      <c r="L132" s="133"/>
      <c r="M132" s="9"/>
      <c r="N132" s="9">
        <v>1</v>
      </c>
      <c r="R132" s="2">
        <v>1</v>
      </c>
      <c r="U132" s="202">
        <v>1</v>
      </c>
    </row>
    <row r="133" spans="1:21" x14ac:dyDescent="0.2">
      <c r="A133" s="153" t="s">
        <v>169</v>
      </c>
      <c r="B133" s="7" t="s">
        <v>390</v>
      </c>
      <c r="C133" s="133"/>
      <c r="D133" s="133"/>
      <c r="E133" s="133"/>
      <c r="F133" s="2">
        <v>5</v>
      </c>
      <c r="G133" s="133"/>
      <c r="H133" s="2">
        <v>7</v>
      </c>
      <c r="I133" s="133"/>
      <c r="J133" s="2">
        <v>6</v>
      </c>
      <c r="K133" s="133"/>
      <c r="L133" s="133"/>
      <c r="M133" s="9"/>
      <c r="N133" s="9">
        <v>8</v>
      </c>
      <c r="R133" s="2">
        <v>11</v>
      </c>
      <c r="U133" s="202">
        <v>10</v>
      </c>
    </row>
    <row r="134" spans="1:21" x14ac:dyDescent="0.2">
      <c r="A134" s="153" t="s">
        <v>170</v>
      </c>
      <c r="B134" s="7" t="s">
        <v>435</v>
      </c>
      <c r="C134" s="133"/>
      <c r="D134" s="133"/>
      <c r="E134" s="133"/>
      <c r="G134" s="133"/>
      <c r="I134" s="133"/>
      <c r="K134" s="133"/>
      <c r="L134" s="133"/>
      <c r="M134" s="9"/>
      <c r="N134" s="9">
        <v>1</v>
      </c>
      <c r="R134" s="2">
        <v>1</v>
      </c>
      <c r="U134" s="202">
        <v>3</v>
      </c>
    </row>
    <row r="135" spans="1:21" x14ac:dyDescent="0.2">
      <c r="A135" s="153" t="s">
        <v>275</v>
      </c>
      <c r="B135" s="7" t="s">
        <v>436</v>
      </c>
      <c r="C135" s="133"/>
      <c r="D135" s="133"/>
      <c r="E135" s="133"/>
      <c r="G135" s="133"/>
      <c r="I135" s="133"/>
      <c r="K135" s="133"/>
      <c r="L135" s="133"/>
      <c r="M135" s="9"/>
      <c r="N135" s="9">
        <v>1</v>
      </c>
      <c r="R135" s="2">
        <v>1</v>
      </c>
      <c r="U135" s="202">
        <v>1</v>
      </c>
    </row>
    <row r="136" spans="1:21" x14ac:dyDescent="0.2">
      <c r="A136" s="153" t="s">
        <v>207</v>
      </c>
      <c r="B136" s="7" t="s">
        <v>389</v>
      </c>
      <c r="C136" s="133"/>
      <c r="D136" s="133"/>
      <c r="E136" s="133"/>
      <c r="G136" s="133"/>
      <c r="H136" s="2">
        <v>1</v>
      </c>
      <c r="I136" s="133"/>
      <c r="J136" s="2">
        <v>3</v>
      </c>
      <c r="K136" s="133"/>
      <c r="L136" s="133"/>
      <c r="M136" s="9"/>
      <c r="N136" s="9">
        <v>3</v>
      </c>
      <c r="U136" s="202">
        <v>4</v>
      </c>
    </row>
    <row r="137" spans="1:21" x14ac:dyDescent="0.2">
      <c r="A137" s="162" t="s">
        <v>1453</v>
      </c>
      <c r="B137" s="239" t="s">
        <v>1436</v>
      </c>
      <c r="C137" s="133"/>
      <c r="D137" s="133"/>
      <c r="E137" s="133"/>
      <c r="G137" s="133"/>
      <c r="I137" s="133"/>
      <c r="K137" s="133"/>
      <c r="L137" s="133"/>
      <c r="M137" s="9"/>
      <c r="N137" s="9"/>
      <c r="U137" s="202">
        <v>1</v>
      </c>
    </row>
    <row r="138" spans="1:21" x14ac:dyDescent="0.2">
      <c r="A138" s="162" t="s">
        <v>1454</v>
      </c>
      <c r="B138" s="239" t="s">
        <v>1437</v>
      </c>
      <c r="C138" s="133"/>
      <c r="D138" s="133"/>
      <c r="E138" s="133"/>
      <c r="G138" s="133"/>
      <c r="I138" s="133"/>
      <c r="K138" s="133"/>
      <c r="L138" s="133"/>
      <c r="M138" s="9"/>
      <c r="N138" s="9"/>
      <c r="U138" s="202">
        <v>1</v>
      </c>
    </row>
    <row r="139" spans="1:21" x14ac:dyDescent="0.2">
      <c r="A139" s="162" t="s">
        <v>1340</v>
      </c>
      <c r="B139" s="239" t="s">
        <v>1354</v>
      </c>
      <c r="C139" s="133"/>
      <c r="D139" s="133"/>
      <c r="E139" s="133"/>
      <c r="G139" s="133"/>
      <c r="I139" s="133"/>
      <c r="K139" s="133"/>
      <c r="L139" s="133"/>
      <c r="M139" s="9"/>
      <c r="N139" s="9"/>
      <c r="U139" s="202">
        <v>1</v>
      </c>
    </row>
    <row r="140" spans="1:21" x14ac:dyDescent="0.2">
      <c r="A140" s="162" t="s">
        <v>575</v>
      </c>
      <c r="B140" s="239" t="s">
        <v>759</v>
      </c>
      <c r="C140" s="133"/>
      <c r="D140" s="133"/>
      <c r="E140" s="133"/>
      <c r="G140" s="133"/>
      <c r="I140" s="133"/>
      <c r="K140" s="133"/>
      <c r="L140" s="133"/>
      <c r="M140" s="9"/>
      <c r="N140" s="9"/>
      <c r="U140" s="202">
        <v>1</v>
      </c>
    </row>
    <row r="141" spans="1:21" x14ac:dyDescent="0.2">
      <c r="A141" s="162" t="s">
        <v>553</v>
      </c>
      <c r="B141" s="239" t="s">
        <v>1224</v>
      </c>
      <c r="C141" s="133"/>
      <c r="D141" s="133"/>
      <c r="E141" s="133"/>
      <c r="G141" s="133"/>
      <c r="I141" s="133"/>
      <c r="K141" s="133"/>
      <c r="L141" s="133"/>
      <c r="M141" s="9"/>
      <c r="N141" s="9"/>
      <c r="U141" s="202">
        <v>1</v>
      </c>
    </row>
    <row r="142" spans="1:21" x14ac:dyDescent="0.2">
      <c r="A142" s="162" t="s">
        <v>1450</v>
      </c>
      <c r="B142" s="239" t="s">
        <v>1432</v>
      </c>
      <c r="C142" s="133"/>
      <c r="D142" s="133"/>
      <c r="E142" s="133"/>
      <c r="G142" s="133"/>
      <c r="I142" s="133"/>
      <c r="K142" s="133"/>
      <c r="L142" s="133"/>
      <c r="M142" s="9"/>
      <c r="N142" s="9"/>
      <c r="U142" s="202">
        <v>1</v>
      </c>
    </row>
    <row r="143" spans="1:21" x14ac:dyDescent="0.2">
      <c r="A143" s="162" t="s">
        <v>832</v>
      </c>
      <c r="B143" s="239" t="s">
        <v>903</v>
      </c>
      <c r="C143" s="133"/>
      <c r="D143" s="133"/>
      <c r="E143" s="133"/>
      <c r="G143" s="133"/>
      <c r="I143" s="133"/>
      <c r="K143" s="133"/>
      <c r="L143" s="133"/>
      <c r="M143" s="9"/>
      <c r="N143" s="9"/>
      <c r="U143" s="202">
        <v>3</v>
      </c>
    </row>
    <row r="144" spans="1:21" x14ac:dyDescent="0.2">
      <c r="A144" s="162" t="s">
        <v>795</v>
      </c>
      <c r="B144" s="239" t="s">
        <v>800</v>
      </c>
      <c r="C144" s="133"/>
      <c r="D144" s="133"/>
      <c r="E144" s="133"/>
      <c r="G144" s="133"/>
      <c r="I144" s="133"/>
      <c r="K144" s="133"/>
      <c r="L144" s="133"/>
      <c r="M144" s="9"/>
      <c r="N144" s="9"/>
      <c r="U144" s="202">
        <v>1</v>
      </c>
    </row>
    <row r="145" spans="1:28" x14ac:dyDescent="0.2">
      <c r="A145" s="162" t="s">
        <v>482</v>
      </c>
      <c r="B145" s="239" t="s">
        <v>1424</v>
      </c>
      <c r="C145" s="133"/>
      <c r="D145" s="133"/>
      <c r="E145" s="133"/>
      <c r="G145" s="133"/>
      <c r="I145" s="133"/>
      <c r="K145" s="133"/>
      <c r="L145" s="133"/>
      <c r="M145" s="9"/>
      <c r="N145" s="9"/>
      <c r="U145" s="202">
        <v>1</v>
      </c>
    </row>
    <row r="146" spans="1:28" x14ac:dyDescent="0.2">
      <c r="A146" s="162" t="s">
        <v>1225</v>
      </c>
      <c r="B146" s="239" t="s">
        <v>1230</v>
      </c>
      <c r="C146" s="133"/>
      <c r="D146" s="133"/>
      <c r="E146" s="133"/>
      <c r="G146" s="133"/>
      <c r="I146" s="133"/>
      <c r="K146" s="133"/>
      <c r="L146" s="133"/>
      <c r="M146" s="9"/>
      <c r="N146" s="9"/>
      <c r="U146" s="202">
        <v>4</v>
      </c>
    </row>
    <row r="147" spans="1:28" x14ac:dyDescent="0.2">
      <c r="A147" s="162" t="s">
        <v>791</v>
      </c>
      <c r="B147" s="239" t="s">
        <v>803</v>
      </c>
      <c r="C147" s="133"/>
      <c r="D147" s="133"/>
      <c r="E147" s="133"/>
      <c r="G147" s="133"/>
      <c r="I147" s="133"/>
      <c r="K147" s="133"/>
      <c r="L147" s="133"/>
      <c r="M147" s="9"/>
      <c r="N147" s="9"/>
      <c r="U147" s="202">
        <v>1</v>
      </c>
    </row>
    <row r="148" spans="1:28" x14ac:dyDescent="0.2">
      <c r="A148" s="162" t="s">
        <v>1035</v>
      </c>
      <c r="B148" s="239" t="s">
        <v>1044</v>
      </c>
      <c r="C148" s="133"/>
      <c r="D148" s="133"/>
      <c r="E148" s="133"/>
      <c r="G148" s="133"/>
      <c r="I148" s="133"/>
      <c r="K148" s="133"/>
      <c r="L148" s="133"/>
      <c r="M148" s="9"/>
      <c r="N148" s="9"/>
      <c r="U148" s="202">
        <v>1</v>
      </c>
    </row>
    <row r="149" spans="1:28" x14ac:dyDescent="0.2">
      <c r="A149" s="162" t="s">
        <v>1455</v>
      </c>
      <c r="B149" s="239" t="s">
        <v>1438</v>
      </c>
      <c r="C149" s="133"/>
      <c r="D149" s="133"/>
      <c r="E149" s="133"/>
      <c r="G149" s="133"/>
      <c r="I149" s="133"/>
      <c r="K149" s="133"/>
      <c r="L149" s="133"/>
      <c r="M149" s="9"/>
      <c r="N149" s="9"/>
      <c r="U149" s="202">
        <v>1</v>
      </c>
    </row>
    <row r="150" spans="1:28" x14ac:dyDescent="0.2">
      <c r="A150" s="162" t="s">
        <v>1346</v>
      </c>
      <c r="B150" s="239" t="s">
        <v>1348</v>
      </c>
      <c r="C150" s="133"/>
      <c r="D150" s="133"/>
      <c r="E150" s="133"/>
      <c r="G150" s="133"/>
      <c r="I150" s="133"/>
      <c r="K150" s="133"/>
      <c r="L150" s="133"/>
      <c r="M150" s="9"/>
      <c r="N150" s="9"/>
      <c r="U150" s="202">
        <v>1</v>
      </c>
    </row>
    <row r="151" spans="1:28" x14ac:dyDescent="0.2">
      <c r="A151" s="162" t="s">
        <v>254</v>
      </c>
      <c r="B151" s="239" t="s">
        <v>924</v>
      </c>
      <c r="C151" s="133"/>
      <c r="D151" s="133"/>
      <c r="E151" s="133"/>
      <c r="G151" s="133"/>
      <c r="I151" s="133"/>
      <c r="K151" s="133"/>
      <c r="L151" s="133"/>
      <c r="M151" s="9"/>
      <c r="N151" s="9"/>
      <c r="U151" s="202">
        <v>1</v>
      </c>
    </row>
    <row r="152" spans="1:28" x14ac:dyDescent="0.2">
      <c r="A152" s="162" t="s">
        <v>1076</v>
      </c>
      <c r="B152" s="239" t="s">
        <v>1119</v>
      </c>
      <c r="C152" s="133"/>
      <c r="D152" s="133"/>
      <c r="E152" s="133"/>
      <c r="G152" s="133"/>
      <c r="I152" s="133"/>
      <c r="K152" s="133"/>
      <c r="L152" s="133"/>
      <c r="M152" s="9"/>
      <c r="N152" s="9"/>
      <c r="U152" s="202">
        <v>1</v>
      </c>
    </row>
    <row r="153" spans="1:28" x14ac:dyDescent="0.2">
      <c r="A153" s="162" t="s">
        <v>588</v>
      </c>
      <c r="B153" s="239" t="s">
        <v>680</v>
      </c>
      <c r="C153" s="133"/>
      <c r="D153" s="133"/>
      <c r="E153" s="133"/>
      <c r="G153" s="133"/>
      <c r="I153" s="133"/>
      <c r="K153" s="133"/>
      <c r="L153" s="133"/>
      <c r="M153" s="9"/>
      <c r="N153" s="9"/>
      <c r="U153" s="202">
        <v>1</v>
      </c>
    </row>
    <row r="154" spans="1:28" x14ac:dyDescent="0.2">
      <c r="A154" s="162" t="s">
        <v>255</v>
      </c>
      <c r="B154" s="239" t="s">
        <v>662</v>
      </c>
      <c r="C154" s="133"/>
      <c r="D154" s="133"/>
      <c r="E154" s="133"/>
      <c r="G154" s="133"/>
      <c r="I154" s="133"/>
      <c r="K154" s="133"/>
      <c r="L154" s="133"/>
      <c r="M154" s="9"/>
      <c r="N154" s="9"/>
      <c r="U154" s="202">
        <v>2</v>
      </c>
    </row>
    <row r="155" spans="1:28" x14ac:dyDescent="0.2">
      <c r="A155" s="162" t="s">
        <v>299</v>
      </c>
      <c r="B155" s="239" t="s">
        <v>459</v>
      </c>
      <c r="C155" s="133"/>
      <c r="D155" s="133"/>
      <c r="E155" s="133"/>
      <c r="G155" s="133"/>
      <c r="I155" s="133"/>
      <c r="K155" s="133"/>
      <c r="L155" s="133"/>
      <c r="M155" s="9"/>
      <c r="N155" s="9"/>
      <c r="U155" s="202">
        <v>2</v>
      </c>
    </row>
    <row r="156" spans="1:28" x14ac:dyDescent="0.2">
      <c r="A156" s="162" t="s">
        <v>688</v>
      </c>
      <c r="B156" s="239" t="s">
        <v>704</v>
      </c>
      <c r="C156" s="133"/>
      <c r="D156" s="133"/>
      <c r="E156" s="133"/>
      <c r="G156" s="133"/>
      <c r="I156" s="133"/>
      <c r="K156" s="133"/>
      <c r="L156" s="133"/>
      <c r="M156" s="9"/>
      <c r="N156" s="9"/>
      <c r="U156" s="202">
        <v>1</v>
      </c>
    </row>
    <row r="157" spans="1:28" x14ac:dyDescent="0.2">
      <c r="A157" s="162" t="s">
        <v>710</v>
      </c>
      <c r="B157" s="239" t="s">
        <v>1439</v>
      </c>
      <c r="C157" s="133"/>
      <c r="D157" s="133"/>
      <c r="E157" s="133"/>
      <c r="G157" s="133"/>
      <c r="I157" s="133"/>
      <c r="K157" s="133"/>
      <c r="L157" s="133"/>
      <c r="M157" s="9"/>
      <c r="N157" s="9"/>
      <c r="U157" s="202">
        <v>1</v>
      </c>
    </row>
    <row r="158" spans="1:28" x14ac:dyDescent="0.2">
      <c r="A158" s="162" t="s">
        <v>816</v>
      </c>
      <c r="B158" s="239" t="s">
        <v>893</v>
      </c>
      <c r="C158" s="133"/>
      <c r="D158" s="133"/>
      <c r="E158" s="133"/>
      <c r="G158" s="133"/>
      <c r="I158" s="133"/>
      <c r="K158" s="133"/>
      <c r="L158" s="133"/>
      <c r="M158" s="9"/>
      <c r="N158" s="9"/>
      <c r="U158" s="202">
        <v>1</v>
      </c>
    </row>
    <row r="159" spans="1:28" x14ac:dyDescent="0.2">
      <c r="A159" s="162" t="s">
        <v>1456</v>
      </c>
      <c r="B159" s="239" t="s">
        <v>1440</v>
      </c>
      <c r="C159" s="133"/>
      <c r="D159" s="133"/>
      <c r="E159" s="133"/>
      <c r="G159" s="133"/>
      <c r="I159" s="133"/>
      <c r="K159" s="133"/>
      <c r="L159" s="133"/>
      <c r="M159" s="9"/>
      <c r="N159" s="9"/>
      <c r="U159" s="202">
        <v>1</v>
      </c>
    </row>
    <row r="160" spans="1:28" s="1" customFormat="1" ht="15" x14ac:dyDescent="0.25">
      <c r="A160" s="206" t="s">
        <v>500</v>
      </c>
      <c r="B160" s="240" t="s">
        <v>505</v>
      </c>
      <c r="C160" s="204"/>
      <c r="D160" s="204"/>
      <c r="E160" s="204"/>
      <c r="F160" s="158"/>
      <c r="G160" s="204"/>
      <c r="H160" s="158"/>
      <c r="I160" s="204"/>
      <c r="J160" s="158"/>
      <c r="K160" s="204"/>
      <c r="L160" s="204"/>
      <c r="M160" s="161"/>
      <c r="N160" s="161"/>
      <c r="O160" s="157"/>
      <c r="P160" s="157"/>
      <c r="Q160" s="158"/>
      <c r="R160" s="158"/>
      <c r="S160" s="157"/>
      <c r="T160" s="158"/>
      <c r="U160" s="205">
        <v>4</v>
      </c>
      <c r="V160" s="8"/>
      <c r="W160" s="8"/>
      <c r="X160" s="8"/>
      <c r="Y160" s="8"/>
      <c r="Z160" s="8"/>
      <c r="AA160" s="8"/>
      <c r="AB160" s="8"/>
    </row>
    <row r="161" spans="1:28" s="1" customFormat="1" ht="15" x14ac:dyDescent="0.25">
      <c r="A161" s="1" t="s">
        <v>1411</v>
      </c>
      <c r="B161" s="5"/>
      <c r="C161" s="163"/>
      <c r="D161" s="163"/>
      <c r="E161" s="163"/>
      <c r="F161" s="8">
        <v>37</v>
      </c>
      <c r="G161" s="133"/>
      <c r="H161" s="8">
        <v>48</v>
      </c>
      <c r="I161" s="133"/>
      <c r="J161" s="8">
        <v>50</v>
      </c>
      <c r="K161" s="133"/>
      <c r="L161" s="133"/>
      <c r="M161" s="8">
        <v>20</v>
      </c>
      <c r="N161" s="8">
        <v>57</v>
      </c>
      <c r="O161" s="15"/>
      <c r="P161" s="15"/>
      <c r="Q161" s="8">
        <v>26</v>
      </c>
      <c r="R161" s="8">
        <v>68</v>
      </c>
      <c r="S161" s="15"/>
      <c r="T161" s="8">
        <v>25</v>
      </c>
      <c r="U161" s="8">
        <v>83</v>
      </c>
      <c r="V161" s="8"/>
      <c r="W161" s="8"/>
      <c r="X161" s="8"/>
      <c r="Y161" s="8"/>
      <c r="Z161" s="8"/>
      <c r="AA161" s="8"/>
      <c r="AB161" s="8"/>
    </row>
    <row r="162" spans="1:28" s="1" customFormat="1" ht="15" x14ac:dyDescent="0.25">
      <c r="B162" s="5"/>
      <c r="C162" s="25"/>
      <c r="D162" s="25"/>
      <c r="E162" s="25"/>
      <c r="F162" s="8"/>
      <c r="G162" s="133"/>
      <c r="H162" s="8"/>
      <c r="I162" s="25"/>
      <c r="J162" s="8"/>
      <c r="K162" s="25"/>
      <c r="L162" s="25"/>
      <c r="M162" s="8"/>
      <c r="N162" s="8"/>
      <c r="O162" s="25"/>
      <c r="P162" s="25"/>
      <c r="Q162" s="8"/>
      <c r="R162" s="8"/>
      <c r="S162" s="15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5" x14ac:dyDescent="0.25">
      <c r="A163" s="1" t="s">
        <v>1396</v>
      </c>
      <c r="B163" s="5"/>
      <c r="C163" s="163"/>
      <c r="D163" s="163"/>
      <c r="E163" s="163"/>
      <c r="F163" s="8"/>
      <c r="G163" s="163"/>
      <c r="H163" s="8"/>
      <c r="I163" s="163"/>
      <c r="J163" s="8"/>
      <c r="K163" s="163"/>
      <c r="L163" s="163"/>
      <c r="M163" s="33"/>
      <c r="N163" s="33"/>
      <c r="O163" s="25"/>
      <c r="P163" s="25"/>
      <c r="Q163" s="8"/>
      <c r="R163" s="8"/>
      <c r="S163" s="25"/>
      <c r="T163" s="8"/>
      <c r="U163" s="8"/>
    </row>
    <row r="164" spans="1:28" x14ac:dyDescent="0.2">
      <c r="A164" s="148" t="s">
        <v>55</v>
      </c>
      <c r="B164" s="149" t="s">
        <v>388</v>
      </c>
      <c r="C164" s="200"/>
      <c r="D164" s="200"/>
      <c r="E164" s="200"/>
      <c r="F164" s="152">
        <v>5</v>
      </c>
      <c r="G164" s="200"/>
      <c r="H164" s="152">
        <v>3</v>
      </c>
      <c r="I164" s="200"/>
      <c r="J164" s="152">
        <v>3</v>
      </c>
      <c r="K164" s="200"/>
      <c r="L164" s="200"/>
      <c r="M164" s="159"/>
      <c r="N164" s="159">
        <v>1</v>
      </c>
      <c r="O164" s="151"/>
      <c r="P164" s="151"/>
      <c r="Q164" s="152"/>
      <c r="R164" s="152">
        <v>4</v>
      </c>
      <c r="S164" s="151"/>
      <c r="T164" s="152"/>
      <c r="U164" s="201">
        <v>4</v>
      </c>
    </row>
    <row r="165" spans="1:28" x14ac:dyDescent="0.2">
      <c r="A165" s="153" t="s">
        <v>404</v>
      </c>
      <c r="B165" s="7" t="s">
        <v>416</v>
      </c>
      <c r="C165" s="133"/>
      <c r="D165" s="133"/>
      <c r="E165" s="133"/>
      <c r="G165" s="133"/>
      <c r="I165" s="133"/>
      <c r="K165" s="133"/>
      <c r="L165" s="133"/>
      <c r="M165" s="9"/>
      <c r="N165" s="9">
        <v>1</v>
      </c>
      <c r="U165" s="202"/>
    </row>
    <row r="166" spans="1:28" x14ac:dyDescent="0.2">
      <c r="A166" s="153" t="s">
        <v>1016</v>
      </c>
      <c r="B166" s="7" t="s">
        <v>1091</v>
      </c>
      <c r="C166" s="133"/>
      <c r="D166" s="133"/>
      <c r="E166" s="133"/>
      <c r="G166" s="133"/>
      <c r="I166" s="133"/>
      <c r="K166" s="133"/>
      <c r="L166" s="133"/>
      <c r="M166" s="9"/>
      <c r="N166" s="9"/>
      <c r="R166" s="2">
        <v>1</v>
      </c>
      <c r="U166" s="202"/>
    </row>
    <row r="167" spans="1:28" x14ac:dyDescent="0.2">
      <c r="A167" s="153" t="s">
        <v>150</v>
      </c>
      <c r="B167" s="7" t="s">
        <v>386</v>
      </c>
      <c r="C167" s="133"/>
      <c r="D167" s="133"/>
      <c r="E167" s="133"/>
      <c r="F167" s="2">
        <v>3</v>
      </c>
      <c r="G167" s="133"/>
      <c r="H167" s="2">
        <v>2</v>
      </c>
      <c r="I167" s="133"/>
      <c r="J167" s="2">
        <v>2</v>
      </c>
      <c r="K167" s="133"/>
      <c r="L167" s="133"/>
      <c r="M167" s="9">
        <v>2</v>
      </c>
      <c r="N167" s="9"/>
      <c r="R167" s="2">
        <v>1</v>
      </c>
      <c r="T167" s="2">
        <v>2</v>
      </c>
      <c r="U167" s="202"/>
    </row>
    <row r="168" spans="1:28" x14ac:dyDescent="0.2">
      <c r="A168" s="153" t="s">
        <v>981</v>
      </c>
      <c r="B168" s="7" t="s">
        <v>942</v>
      </c>
      <c r="C168" s="133"/>
      <c r="D168" s="133"/>
      <c r="E168" s="133"/>
      <c r="G168" s="133"/>
      <c r="I168" s="133"/>
      <c r="K168" s="133"/>
      <c r="L168" s="133"/>
      <c r="M168" s="9"/>
      <c r="N168" s="9"/>
      <c r="R168" s="2">
        <v>3</v>
      </c>
      <c r="U168" s="202">
        <v>1</v>
      </c>
    </row>
    <row r="169" spans="1:28" x14ac:dyDescent="0.2">
      <c r="A169" s="153" t="s">
        <v>211</v>
      </c>
      <c r="B169" s="7" t="s">
        <v>387</v>
      </c>
      <c r="C169" s="133"/>
      <c r="D169" s="133"/>
      <c r="E169" s="133"/>
      <c r="F169" s="2">
        <v>1</v>
      </c>
      <c r="G169" s="133"/>
      <c r="I169" s="133"/>
      <c r="K169" s="133"/>
      <c r="L169" s="133"/>
      <c r="M169" s="9"/>
      <c r="N169" s="9"/>
      <c r="U169" s="202"/>
    </row>
    <row r="170" spans="1:28" x14ac:dyDescent="0.2">
      <c r="A170" s="153" t="s">
        <v>400</v>
      </c>
      <c r="B170" s="7" t="s">
        <v>329</v>
      </c>
      <c r="C170" s="133"/>
      <c r="D170" s="133"/>
      <c r="E170" s="133"/>
      <c r="G170" s="133"/>
      <c r="H170" s="2">
        <v>1</v>
      </c>
      <c r="I170" s="133"/>
      <c r="K170" s="133"/>
      <c r="L170" s="133"/>
      <c r="M170" s="9"/>
      <c r="N170" s="9"/>
      <c r="U170" s="202"/>
    </row>
    <row r="171" spans="1:28" x14ac:dyDescent="0.2">
      <c r="A171" s="153" t="s">
        <v>842</v>
      </c>
      <c r="B171" s="7" t="s">
        <v>921</v>
      </c>
      <c r="C171" s="133"/>
      <c r="D171" s="133"/>
      <c r="E171" s="133"/>
      <c r="G171" s="133"/>
      <c r="I171" s="133"/>
      <c r="K171" s="133"/>
      <c r="L171" s="133"/>
      <c r="M171" s="9"/>
      <c r="N171" s="9"/>
      <c r="R171" s="2">
        <v>1</v>
      </c>
      <c r="U171" s="202">
        <v>1</v>
      </c>
    </row>
    <row r="172" spans="1:28" x14ac:dyDescent="0.2">
      <c r="A172" s="153" t="s">
        <v>50</v>
      </c>
      <c r="B172" s="7" t="s">
        <v>51</v>
      </c>
      <c r="C172" s="133"/>
      <c r="D172" s="133"/>
      <c r="E172" s="133"/>
      <c r="F172" s="2">
        <v>1</v>
      </c>
      <c r="G172" s="133"/>
      <c r="H172" s="2">
        <v>5</v>
      </c>
      <c r="I172" s="133"/>
      <c r="J172" s="2">
        <v>2</v>
      </c>
      <c r="K172" s="133"/>
      <c r="L172" s="133"/>
      <c r="M172" s="9"/>
      <c r="N172" s="9">
        <v>1</v>
      </c>
      <c r="U172" s="202"/>
    </row>
    <row r="173" spans="1:28" x14ac:dyDescent="0.2">
      <c r="A173" s="153" t="s">
        <v>171</v>
      </c>
      <c r="B173" s="7" t="s">
        <v>384</v>
      </c>
      <c r="C173" s="133"/>
      <c r="D173" s="133"/>
      <c r="E173" s="133"/>
      <c r="G173" s="133"/>
      <c r="H173" s="2">
        <v>2</v>
      </c>
      <c r="I173" s="133"/>
      <c r="K173" s="133"/>
      <c r="L173" s="133"/>
      <c r="M173" s="9"/>
      <c r="N173" s="9"/>
      <c r="U173" s="202"/>
    </row>
    <row r="174" spans="1:28" x14ac:dyDescent="0.2">
      <c r="A174" s="153" t="s">
        <v>52</v>
      </c>
      <c r="B174" s="7" t="s">
        <v>383</v>
      </c>
      <c r="C174" s="133"/>
      <c r="D174" s="133"/>
      <c r="E174" s="133"/>
      <c r="F174" s="2">
        <v>1</v>
      </c>
      <c r="G174" s="133"/>
      <c r="I174" s="133"/>
      <c r="J174" s="2">
        <v>1</v>
      </c>
      <c r="K174" s="133"/>
      <c r="L174" s="133"/>
      <c r="M174" s="9"/>
      <c r="N174" s="9"/>
      <c r="U174" s="202">
        <v>1</v>
      </c>
    </row>
    <row r="175" spans="1:28" x14ac:dyDescent="0.2">
      <c r="A175" s="153" t="s">
        <v>582</v>
      </c>
      <c r="B175" s="7" t="s">
        <v>642</v>
      </c>
      <c r="C175" s="133"/>
      <c r="D175" s="133"/>
      <c r="E175" s="133"/>
      <c r="G175" s="133"/>
      <c r="I175" s="133"/>
      <c r="K175" s="133"/>
      <c r="L175" s="133"/>
      <c r="M175" s="9"/>
      <c r="N175" s="9"/>
      <c r="R175" s="2">
        <v>1</v>
      </c>
      <c r="U175" s="202"/>
    </row>
    <row r="176" spans="1:28" x14ac:dyDescent="0.2">
      <c r="A176" s="153" t="s">
        <v>313</v>
      </c>
      <c r="B176" s="7" t="s">
        <v>382</v>
      </c>
      <c r="C176" s="133"/>
      <c r="D176" s="133"/>
      <c r="E176" s="133"/>
      <c r="F176" s="2">
        <v>1</v>
      </c>
      <c r="G176" s="133"/>
      <c r="I176" s="133"/>
      <c r="K176" s="133"/>
      <c r="L176" s="133"/>
      <c r="M176" s="9"/>
      <c r="N176" s="9"/>
      <c r="U176" s="202"/>
    </row>
    <row r="177" spans="1:21" x14ac:dyDescent="0.2">
      <c r="A177" s="153" t="s">
        <v>53</v>
      </c>
      <c r="B177" s="7" t="s">
        <v>464</v>
      </c>
      <c r="R177" s="2">
        <v>2</v>
      </c>
      <c r="U177" s="202">
        <v>1</v>
      </c>
    </row>
    <row r="178" spans="1:21" x14ac:dyDescent="0.2">
      <c r="A178" s="153" t="s">
        <v>172</v>
      </c>
      <c r="B178" s="7" t="s">
        <v>385</v>
      </c>
      <c r="C178" s="133"/>
      <c r="D178" s="133"/>
      <c r="E178" s="133"/>
      <c r="G178" s="133"/>
      <c r="I178" s="133"/>
      <c r="J178" s="2">
        <v>1</v>
      </c>
      <c r="K178" s="133"/>
      <c r="L178" s="133"/>
      <c r="M178" s="9"/>
      <c r="N178" s="9"/>
      <c r="R178" s="2">
        <v>1</v>
      </c>
      <c r="U178" s="202"/>
    </row>
    <row r="179" spans="1:21" x14ac:dyDescent="0.2">
      <c r="A179" s="162" t="s">
        <v>484</v>
      </c>
      <c r="B179" s="239" t="s">
        <v>523</v>
      </c>
      <c r="C179" s="134"/>
      <c r="D179" s="134"/>
      <c r="E179" s="134"/>
      <c r="F179" s="4"/>
      <c r="G179" s="134"/>
      <c r="H179" s="4"/>
      <c r="I179" s="134"/>
      <c r="J179" s="4"/>
      <c r="K179" s="133"/>
      <c r="L179" s="133"/>
      <c r="M179" s="4"/>
      <c r="N179" s="4"/>
      <c r="U179" s="202">
        <v>1</v>
      </c>
    </row>
    <row r="180" spans="1:21" x14ac:dyDescent="0.2">
      <c r="A180" s="162" t="s">
        <v>1023</v>
      </c>
      <c r="B180" s="239" t="s">
        <v>1503</v>
      </c>
      <c r="C180" s="134"/>
      <c r="D180" s="134"/>
      <c r="E180" s="134"/>
      <c r="F180" s="4"/>
      <c r="G180" s="134"/>
      <c r="H180" s="4"/>
      <c r="I180" s="134"/>
      <c r="J180" s="4"/>
      <c r="K180" s="133"/>
      <c r="L180" s="133"/>
      <c r="M180" s="4"/>
      <c r="N180" s="4"/>
      <c r="U180" s="202">
        <v>2</v>
      </c>
    </row>
    <row r="181" spans="1:21" x14ac:dyDescent="0.2">
      <c r="A181" s="162" t="s">
        <v>1017</v>
      </c>
      <c r="B181" s="239" t="s">
        <v>1092</v>
      </c>
      <c r="C181" s="134"/>
      <c r="D181" s="134"/>
      <c r="E181" s="134"/>
      <c r="F181" s="4"/>
      <c r="G181" s="134"/>
      <c r="H181" s="4"/>
      <c r="I181" s="134"/>
      <c r="J181" s="4"/>
      <c r="K181" s="133"/>
      <c r="L181" s="133"/>
      <c r="M181" s="4"/>
      <c r="N181" s="4"/>
      <c r="U181" s="202">
        <v>1</v>
      </c>
    </row>
    <row r="182" spans="1:21" x14ac:dyDescent="0.2">
      <c r="A182" s="162" t="s">
        <v>1001</v>
      </c>
      <c r="B182" s="239" t="s">
        <v>1007</v>
      </c>
      <c r="C182" s="134"/>
      <c r="D182" s="134"/>
      <c r="E182" s="134"/>
      <c r="F182" s="4"/>
      <c r="G182" s="134"/>
      <c r="H182" s="4"/>
      <c r="I182" s="134"/>
      <c r="J182" s="4"/>
      <c r="K182" s="133"/>
      <c r="L182" s="133"/>
      <c r="M182" s="4"/>
      <c r="N182" s="4"/>
      <c r="U182" s="202">
        <v>2</v>
      </c>
    </row>
    <row r="183" spans="1:21" x14ac:dyDescent="0.2">
      <c r="A183" s="162" t="s">
        <v>284</v>
      </c>
      <c r="B183" s="239" t="s">
        <v>729</v>
      </c>
      <c r="M183" s="4"/>
      <c r="N183" s="4"/>
      <c r="U183" s="202">
        <v>1</v>
      </c>
    </row>
    <row r="184" spans="1:21" x14ac:dyDescent="0.2">
      <c r="A184" s="162" t="s">
        <v>1024</v>
      </c>
      <c r="B184" s="239" t="s">
        <v>1511</v>
      </c>
      <c r="M184" s="4"/>
      <c r="N184" s="4"/>
      <c r="U184" s="202">
        <v>1</v>
      </c>
    </row>
    <row r="185" spans="1:21" x14ac:dyDescent="0.2">
      <c r="A185" s="162" t="s">
        <v>494</v>
      </c>
      <c r="B185" s="239" t="s">
        <v>516</v>
      </c>
      <c r="C185" s="134"/>
      <c r="D185" s="134"/>
      <c r="E185" s="134"/>
      <c r="F185" s="4"/>
      <c r="G185" s="134"/>
      <c r="H185" s="4"/>
      <c r="I185" s="134"/>
      <c r="J185" s="4"/>
      <c r="K185" s="133"/>
      <c r="L185" s="133"/>
      <c r="M185" s="4"/>
      <c r="N185" s="4"/>
      <c r="U185" s="202">
        <v>1</v>
      </c>
    </row>
    <row r="186" spans="1:21" x14ac:dyDescent="0.2">
      <c r="A186" s="162" t="s">
        <v>38</v>
      </c>
      <c r="B186" s="239" t="s">
        <v>652</v>
      </c>
      <c r="C186" s="134"/>
      <c r="D186" s="134"/>
      <c r="E186" s="134"/>
      <c r="F186" s="4"/>
      <c r="G186" s="134"/>
      <c r="H186" s="4"/>
      <c r="I186" s="134"/>
      <c r="J186" s="4"/>
      <c r="K186" s="133"/>
      <c r="L186" s="133"/>
      <c r="M186" s="4"/>
      <c r="N186" s="4"/>
      <c r="U186" s="202">
        <v>1</v>
      </c>
    </row>
    <row r="187" spans="1:21" x14ac:dyDescent="0.2">
      <c r="A187" s="162" t="s">
        <v>1004</v>
      </c>
      <c r="B187" s="239" t="s">
        <v>1009</v>
      </c>
      <c r="C187" s="134"/>
      <c r="D187" s="134"/>
      <c r="E187" s="134"/>
      <c r="F187" s="4"/>
      <c r="G187" s="134"/>
      <c r="H187" s="4"/>
      <c r="I187" s="134"/>
      <c r="J187" s="4"/>
      <c r="K187" s="133"/>
      <c r="L187" s="133"/>
      <c r="M187" s="4"/>
      <c r="N187" s="4"/>
      <c r="U187" s="202">
        <v>1</v>
      </c>
    </row>
    <row r="188" spans="1:21" x14ac:dyDescent="0.2">
      <c r="A188" s="206" t="s">
        <v>986</v>
      </c>
      <c r="B188" s="240" t="s">
        <v>989</v>
      </c>
      <c r="C188" s="203"/>
      <c r="D188" s="203"/>
      <c r="E188" s="203"/>
      <c r="F188" s="156"/>
      <c r="G188" s="203"/>
      <c r="H188" s="156"/>
      <c r="I188" s="203"/>
      <c r="J188" s="156"/>
      <c r="K188" s="204"/>
      <c r="L188" s="204"/>
      <c r="M188" s="156"/>
      <c r="N188" s="156"/>
      <c r="O188" s="157"/>
      <c r="P188" s="157"/>
      <c r="Q188" s="158"/>
      <c r="R188" s="158"/>
      <c r="S188" s="157"/>
      <c r="T188" s="158"/>
      <c r="U188" s="205">
        <v>1</v>
      </c>
    </row>
    <row r="189" spans="1:21" ht="15" x14ac:dyDescent="0.25">
      <c r="A189" s="1" t="s">
        <v>1411</v>
      </c>
      <c r="C189" s="134"/>
      <c r="D189" s="134"/>
      <c r="E189" s="134"/>
      <c r="F189" s="9">
        <v>6</v>
      </c>
      <c r="G189" s="245"/>
      <c r="H189" s="9">
        <v>5</v>
      </c>
      <c r="I189" s="245"/>
      <c r="J189" s="9">
        <v>5</v>
      </c>
      <c r="K189" s="245"/>
      <c r="L189" s="245"/>
      <c r="M189" s="9">
        <v>1</v>
      </c>
      <c r="N189" s="9">
        <v>3</v>
      </c>
      <c r="O189" s="18"/>
      <c r="P189" s="18"/>
      <c r="Q189" s="9">
        <v>0</v>
      </c>
      <c r="R189" s="9">
        <v>8</v>
      </c>
      <c r="S189" s="18"/>
      <c r="T189" s="9">
        <v>1</v>
      </c>
      <c r="U189" s="9">
        <v>15</v>
      </c>
    </row>
    <row r="190" spans="1:21" x14ac:dyDescent="0.2">
      <c r="C190" s="134"/>
      <c r="D190" s="134"/>
      <c r="E190" s="134"/>
      <c r="F190" s="4"/>
      <c r="G190" s="134"/>
      <c r="H190" s="4"/>
      <c r="I190" s="134"/>
      <c r="J190" s="4"/>
      <c r="K190" s="133"/>
      <c r="L190" s="133"/>
      <c r="M190" s="4"/>
      <c r="N190" s="4"/>
    </row>
    <row r="191" spans="1:21" x14ac:dyDescent="0.2">
      <c r="M191" s="4"/>
      <c r="N191" s="4"/>
    </row>
    <row r="192" spans="1:21" x14ac:dyDescent="0.2">
      <c r="C192" s="134"/>
      <c r="D192" s="134"/>
      <c r="E192" s="134"/>
      <c r="F192" s="4"/>
      <c r="G192" s="134"/>
      <c r="H192" s="4"/>
      <c r="I192" s="134"/>
      <c r="J192" s="4"/>
      <c r="K192" s="133"/>
      <c r="L192" s="133"/>
      <c r="M192" s="4"/>
      <c r="N192" s="4"/>
    </row>
    <row r="193" spans="3:14" x14ac:dyDescent="0.2">
      <c r="C193" s="134"/>
      <c r="D193" s="134"/>
      <c r="E193" s="134"/>
      <c r="F193" s="4"/>
      <c r="G193" s="134"/>
      <c r="H193" s="4"/>
      <c r="I193" s="134"/>
      <c r="J193" s="4"/>
      <c r="K193" s="133"/>
      <c r="L193" s="133"/>
      <c r="M193" s="4"/>
      <c r="N193" s="4"/>
    </row>
    <row r="194" spans="3:14" x14ac:dyDescent="0.2">
      <c r="C194" s="134"/>
      <c r="D194" s="134"/>
      <c r="E194" s="134"/>
      <c r="F194" s="4"/>
      <c r="G194" s="134"/>
      <c r="H194" s="4"/>
      <c r="I194" s="134"/>
      <c r="J194" s="4"/>
      <c r="K194" s="133"/>
      <c r="L194" s="133"/>
      <c r="M194" s="4"/>
      <c r="N194" s="4"/>
    </row>
    <row r="196" spans="3:14" x14ac:dyDescent="0.2">
      <c r="C196" s="134"/>
      <c r="D196" s="134"/>
      <c r="E196" s="134"/>
      <c r="F196" s="4"/>
      <c r="G196" s="134"/>
      <c r="H196" s="4"/>
      <c r="I196" s="134"/>
      <c r="J196" s="4"/>
      <c r="K196" s="133"/>
      <c r="L196" s="133"/>
      <c r="M196" s="4"/>
      <c r="N196" s="4"/>
    </row>
    <row r="198" spans="3:14" x14ac:dyDescent="0.2">
      <c r="C198" s="134"/>
      <c r="D198" s="134"/>
      <c r="E198" s="134"/>
      <c r="F198" s="4"/>
      <c r="G198" s="134"/>
      <c r="H198" s="4"/>
      <c r="I198" s="134"/>
      <c r="J198" s="4"/>
      <c r="K198" s="133"/>
      <c r="L198" s="133"/>
      <c r="M198" s="4"/>
      <c r="N198" s="4"/>
    </row>
    <row r="199" spans="3:14" x14ac:dyDescent="0.2">
      <c r="C199" s="134"/>
      <c r="D199" s="134"/>
      <c r="E199" s="134"/>
      <c r="F199" s="4"/>
      <c r="G199" s="134"/>
      <c r="H199" s="4"/>
      <c r="I199" s="134"/>
      <c r="J199" s="4"/>
      <c r="K199" s="133"/>
      <c r="L199" s="133"/>
      <c r="M199" s="4"/>
      <c r="N199" s="4"/>
    </row>
    <row r="200" spans="3:14" x14ac:dyDescent="0.2">
      <c r="C200" s="134"/>
      <c r="D200" s="134"/>
      <c r="E200" s="134"/>
      <c r="F200" s="4"/>
      <c r="G200" s="134"/>
      <c r="H200" s="4"/>
      <c r="I200" s="134"/>
      <c r="J200" s="4"/>
      <c r="K200" s="133"/>
      <c r="L200" s="133"/>
      <c r="M200" s="4"/>
      <c r="N200" s="4"/>
    </row>
    <row r="201" spans="3:14" x14ac:dyDescent="0.2">
      <c r="C201" s="134"/>
      <c r="D201" s="134"/>
      <c r="E201" s="134"/>
      <c r="F201" s="4"/>
      <c r="G201" s="134"/>
      <c r="H201" s="4"/>
      <c r="I201" s="134"/>
      <c r="J201" s="4"/>
      <c r="K201" s="133"/>
      <c r="L201" s="133"/>
      <c r="M201" s="4"/>
      <c r="N201" s="4"/>
    </row>
    <row r="202" spans="3:14" x14ac:dyDescent="0.2">
      <c r="C202" s="134"/>
      <c r="D202" s="134"/>
      <c r="E202" s="134"/>
      <c r="F202" s="4"/>
      <c r="G202" s="134"/>
      <c r="H202" s="4"/>
      <c r="I202" s="134"/>
      <c r="J202" s="4"/>
      <c r="K202" s="133"/>
      <c r="L202" s="133"/>
      <c r="M202" s="4"/>
      <c r="N202" s="4"/>
    </row>
    <row r="203" spans="3:14" x14ac:dyDescent="0.2">
      <c r="C203" s="134"/>
      <c r="D203" s="134"/>
      <c r="E203" s="134"/>
      <c r="F203" s="4"/>
      <c r="G203" s="134"/>
      <c r="H203" s="4"/>
      <c r="I203" s="134"/>
      <c r="J203" s="4"/>
      <c r="K203" s="133"/>
      <c r="L203" s="133"/>
      <c r="M203" s="4"/>
      <c r="N203" s="4"/>
    </row>
    <row r="204" spans="3:14" x14ac:dyDescent="0.2">
      <c r="C204" s="134"/>
      <c r="D204" s="134"/>
      <c r="E204" s="134"/>
      <c r="F204" s="4"/>
      <c r="G204" s="134"/>
      <c r="H204" s="4"/>
      <c r="I204" s="134"/>
      <c r="J204" s="4"/>
      <c r="K204" s="133"/>
      <c r="L204" s="133"/>
      <c r="M204" s="4"/>
      <c r="N204" s="4"/>
    </row>
    <row r="205" spans="3:14" x14ac:dyDescent="0.2">
      <c r="C205" s="134"/>
      <c r="D205" s="134"/>
      <c r="E205" s="134"/>
      <c r="F205" s="4"/>
      <c r="G205" s="134"/>
      <c r="H205" s="4"/>
      <c r="I205" s="134"/>
      <c r="J205" s="4"/>
      <c r="K205" s="133"/>
      <c r="L205" s="133"/>
      <c r="M205" s="4"/>
      <c r="N205" s="4"/>
    </row>
    <row r="207" spans="3:14" x14ac:dyDescent="0.2">
      <c r="C207" s="134"/>
      <c r="D207" s="134"/>
      <c r="E207" s="134"/>
      <c r="F207" s="4"/>
      <c r="G207" s="134"/>
      <c r="H207" s="4"/>
      <c r="I207" s="134"/>
      <c r="J207" s="4"/>
      <c r="K207" s="133"/>
      <c r="L207" s="133"/>
      <c r="M207" s="4"/>
      <c r="N207" s="4"/>
    </row>
    <row r="208" spans="3:14" x14ac:dyDescent="0.2">
      <c r="C208" s="134"/>
      <c r="D208" s="134"/>
      <c r="E208" s="134"/>
      <c r="F208" s="4"/>
      <c r="G208" s="134"/>
      <c r="H208" s="4"/>
      <c r="I208" s="134"/>
      <c r="J208" s="4"/>
      <c r="K208" s="133"/>
      <c r="L208" s="133"/>
      <c r="M208" s="4"/>
      <c r="N208" s="4"/>
    </row>
    <row r="209" spans="3:14" x14ac:dyDescent="0.2">
      <c r="C209" s="134"/>
      <c r="D209" s="134"/>
      <c r="E209" s="134"/>
      <c r="F209" s="4"/>
      <c r="G209" s="134"/>
      <c r="H209" s="4"/>
      <c r="I209" s="134"/>
      <c r="J209" s="4"/>
      <c r="K209" s="133"/>
      <c r="L209" s="133"/>
      <c r="M209" s="4"/>
      <c r="N209" s="4"/>
    </row>
    <row r="210" spans="3:14" x14ac:dyDescent="0.2">
      <c r="C210" s="134"/>
      <c r="D210" s="134"/>
      <c r="E210" s="134"/>
      <c r="F210" s="4"/>
      <c r="G210" s="134"/>
      <c r="H210" s="4"/>
      <c r="I210" s="134"/>
      <c r="J210" s="4"/>
      <c r="K210" s="133"/>
      <c r="L210" s="133"/>
      <c r="M210" s="4"/>
      <c r="N210" s="4"/>
    </row>
    <row r="211" spans="3:14" x14ac:dyDescent="0.2">
      <c r="C211" s="134"/>
      <c r="D211" s="134"/>
      <c r="E211" s="134"/>
      <c r="F211" s="4"/>
      <c r="G211" s="134"/>
      <c r="H211" s="4"/>
      <c r="I211" s="134"/>
      <c r="J211" s="4"/>
      <c r="K211" s="133"/>
      <c r="L211" s="133"/>
      <c r="M211" s="4"/>
      <c r="N211" s="4"/>
    </row>
    <row r="212" spans="3:14" x14ac:dyDescent="0.2">
      <c r="C212" s="134"/>
      <c r="D212" s="134"/>
      <c r="E212" s="134"/>
      <c r="F212" s="4"/>
      <c r="G212" s="134"/>
      <c r="H212" s="4"/>
      <c r="I212" s="134"/>
      <c r="J212" s="4"/>
      <c r="K212" s="133"/>
      <c r="L212" s="133"/>
      <c r="M212" s="4"/>
      <c r="N212" s="4"/>
    </row>
    <row r="215" spans="3:14" x14ac:dyDescent="0.2">
      <c r="C215" s="134"/>
      <c r="D215" s="134"/>
      <c r="E215" s="134"/>
      <c r="F215" s="4"/>
      <c r="G215" s="134"/>
      <c r="H215" s="4"/>
      <c r="I215" s="134"/>
      <c r="J215" s="4"/>
      <c r="K215" s="133"/>
      <c r="L215" s="133"/>
      <c r="M215" s="4"/>
      <c r="N215" s="4"/>
    </row>
    <row r="216" spans="3:14" x14ac:dyDescent="0.2">
      <c r="C216" s="134"/>
      <c r="D216" s="134"/>
      <c r="E216" s="134"/>
      <c r="F216" s="4"/>
      <c r="G216" s="134"/>
      <c r="H216" s="4"/>
      <c r="I216" s="134"/>
      <c r="J216" s="4"/>
      <c r="K216" s="133"/>
      <c r="L216" s="133"/>
      <c r="M216" s="4"/>
      <c r="N216" s="4"/>
    </row>
    <row r="217" spans="3:14" x14ac:dyDescent="0.2">
      <c r="C217" s="134"/>
      <c r="D217" s="134"/>
      <c r="E217" s="134"/>
      <c r="F217" s="4"/>
      <c r="G217" s="134"/>
      <c r="H217" s="4"/>
      <c r="I217" s="134"/>
      <c r="J217" s="4"/>
      <c r="K217" s="133"/>
      <c r="L217" s="133"/>
      <c r="M217" s="4"/>
      <c r="N217" s="4"/>
    </row>
    <row r="218" spans="3:14" x14ac:dyDescent="0.2">
      <c r="C218" s="134"/>
      <c r="D218" s="134"/>
      <c r="E218" s="134"/>
      <c r="F218" s="4"/>
      <c r="G218" s="134"/>
      <c r="H218" s="4"/>
      <c r="I218" s="134"/>
      <c r="J218" s="4"/>
      <c r="K218" s="133"/>
      <c r="L218" s="133"/>
      <c r="M218" s="4"/>
      <c r="N218" s="4"/>
    </row>
    <row r="219" spans="3:14" x14ac:dyDescent="0.2">
      <c r="C219" s="134"/>
      <c r="D219" s="134"/>
      <c r="E219" s="134"/>
      <c r="F219" s="4"/>
      <c r="G219" s="134"/>
      <c r="H219" s="4"/>
      <c r="I219" s="134"/>
      <c r="J219" s="4"/>
      <c r="K219" s="133"/>
      <c r="L219" s="133"/>
      <c r="M219" s="4"/>
      <c r="N219" s="4"/>
    </row>
    <row r="220" spans="3:14" x14ac:dyDescent="0.2">
      <c r="C220" s="134"/>
      <c r="D220" s="134"/>
      <c r="E220" s="134"/>
      <c r="F220" s="4"/>
      <c r="G220" s="134"/>
      <c r="H220" s="4"/>
      <c r="I220" s="134"/>
      <c r="J220" s="4"/>
      <c r="K220" s="133"/>
      <c r="L220" s="133"/>
      <c r="M220" s="4"/>
      <c r="N220" s="4"/>
    </row>
    <row r="223" spans="3:14" x14ac:dyDescent="0.2">
      <c r="C223" s="134"/>
      <c r="D223" s="134"/>
      <c r="E223" s="134"/>
      <c r="F223" s="4"/>
      <c r="G223" s="134"/>
      <c r="H223" s="4"/>
      <c r="I223" s="134"/>
      <c r="J223" s="4"/>
      <c r="K223" s="133"/>
      <c r="L223" s="133"/>
      <c r="M223" s="4"/>
      <c r="N223" s="4"/>
    </row>
    <row r="224" spans="3:14" x14ac:dyDescent="0.2">
      <c r="C224" s="134"/>
      <c r="D224" s="134"/>
      <c r="E224" s="134"/>
      <c r="F224" s="4"/>
      <c r="G224" s="134"/>
      <c r="H224" s="4"/>
      <c r="I224" s="134"/>
      <c r="J224" s="4"/>
      <c r="K224" s="133"/>
      <c r="L224" s="133"/>
      <c r="M224" s="4"/>
      <c r="N224" s="4"/>
    </row>
    <row r="225" spans="3:14" x14ac:dyDescent="0.2">
      <c r="C225" s="134"/>
      <c r="D225" s="134"/>
      <c r="E225" s="134"/>
      <c r="F225" s="4"/>
      <c r="G225" s="134"/>
      <c r="H225" s="4"/>
      <c r="I225" s="134"/>
      <c r="J225" s="4"/>
      <c r="K225" s="133"/>
      <c r="L225" s="133"/>
      <c r="M225" s="4"/>
      <c r="N225" s="4"/>
    </row>
    <row r="226" spans="3:14" x14ac:dyDescent="0.2">
      <c r="C226" s="134"/>
      <c r="D226" s="134"/>
      <c r="E226" s="134"/>
      <c r="F226" s="4"/>
      <c r="G226" s="134"/>
      <c r="H226" s="4"/>
      <c r="I226" s="134"/>
      <c r="J226" s="4"/>
      <c r="K226" s="133"/>
      <c r="L226" s="133"/>
      <c r="M226" s="4"/>
      <c r="N226" s="4"/>
    </row>
    <row r="227" spans="3:14" x14ac:dyDescent="0.2">
      <c r="C227" s="134"/>
      <c r="D227" s="134"/>
      <c r="E227" s="134"/>
      <c r="F227" s="4"/>
      <c r="G227" s="134"/>
      <c r="H227" s="4"/>
      <c r="I227" s="134"/>
      <c r="J227" s="4"/>
      <c r="K227" s="133"/>
      <c r="L227" s="133"/>
      <c r="M227" s="4"/>
      <c r="N227" s="4"/>
    </row>
    <row r="228" spans="3:14" x14ac:dyDescent="0.2">
      <c r="C228" s="134"/>
      <c r="D228" s="134"/>
      <c r="E228" s="134"/>
      <c r="F228" s="4"/>
      <c r="G228" s="134"/>
      <c r="H228" s="4"/>
      <c r="I228" s="134"/>
      <c r="J228" s="4"/>
      <c r="K228" s="133"/>
      <c r="L228" s="133"/>
      <c r="M228" s="4"/>
      <c r="N228" s="4"/>
    </row>
    <row r="229" spans="3:14" x14ac:dyDescent="0.2">
      <c r="C229" s="134"/>
      <c r="D229" s="134"/>
      <c r="E229" s="134"/>
      <c r="F229" s="4"/>
      <c r="G229" s="134"/>
      <c r="H229" s="4"/>
      <c r="I229" s="134"/>
      <c r="J229" s="4"/>
      <c r="K229" s="133"/>
      <c r="L229" s="133"/>
      <c r="M229" s="4"/>
      <c r="N229" s="4"/>
    </row>
    <row r="230" spans="3:14" x14ac:dyDescent="0.2">
      <c r="C230" s="134"/>
      <c r="D230" s="134"/>
      <c r="E230" s="134"/>
      <c r="F230" s="4"/>
      <c r="G230" s="134"/>
      <c r="H230" s="4"/>
      <c r="I230" s="134"/>
      <c r="J230" s="4"/>
      <c r="K230" s="133"/>
      <c r="L230" s="133"/>
      <c r="M230" s="4"/>
      <c r="N230" s="4"/>
    </row>
    <row r="232" spans="3:14" x14ac:dyDescent="0.2">
      <c r="C232" s="134"/>
      <c r="D232" s="134"/>
      <c r="E232" s="134"/>
      <c r="F232" s="4"/>
      <c r="G232" s="134"/>
      <c r="H232" s="4"/>
      <c r="I232" s="134"/>
      <c r="J232" s="4"/>
      <c r="K232" s="133"/>
      <c r="L232" s="133"/>
      <c r="M232" s="4"/>
      <c r="N232" s="4"/>
    </row>
    <row r="233" spans="3:14" x14ac:dyDescent="0.2">
      <c r="C233" s="134"/>
      <c r="D233" s="134"/>
      <c r="E233" s="134"/>
      <c r="F233" s="4"/>
      <c r="G233" s="134"/>
      <c r="H233" s="4"/>
      <c r="I233" s="134"/>
      <c r="J233" s="4"/>
      <c r="K233" s="133"/>
      <c r="L233" s="133"/>
      <c r="M233" s="4"/>
      <c r="N233" s="4"/>
    </row>
    <row r="235" spans="3:14" x14ac:dyDescent="0.2">
      <c r="C235" s="134"/>
      <c r="D235" s="134"/>
      <c r="E235" s="134"/>
      <c r="F235" s="4"/>
      <c r="G235" s="134"/>
      <c r="H235" s="4"/>
      <c r="I235" s="134"/>
      <c r="J235" s="4"/>
      <c r="K235" s="133"/>
      <c r="L235" s="133"/>
      <c r="M235" s="4"/>
      <c r="N235" s="4"/>
    </row>
    <row r="236" spans="3:14" x14ac:dyDescent="0.2">
      <c r="C236" s="134"/>
      <c r="D236" s="134"/>
      <c r="E236" s="134"/>
      <c r="F236" s="4"/>
      <c r="G236" s="134"/>
      <c r="H236" s="4"/>
      <c r="I236" s="134"/>
      <c r="J236" s="4"/>
      <c r="K236" s="133"/>
      <c r="L236" s="133"/>
      <c r="M236" s="4"/>
      <c r="N236" s="4"/>
    </row>
    <row r="237" spans="3:14" x14ac:dyDescent="0.2">
      <c r="C237" s="134"/>
      <c r="D237" s="134"/>
      <c r="E237" s="134"/>
      <c r="F237" s="4"/>
      <c r="G237" s="134"/>
      <c r="H237" s="4"/>
      <c r="I237" s="134"/>
      <c r="J237" s="4"/>
      <c r="K237" s="133"/>
      <c r="L237" s="133"/>
      <c r="M237" s="4"/>
      <c r="N237" s="4"/>
    </row>
    <row r="238" spans="3:14" x14ac:dyDescent="0.2">
      <c r="C238" s="134"/>
      <c r="D238" s="134"/>
      <c r="E238" s="134"/>
      <c r="F238" s="4"/>
      <c r="G238" s="134"/>
      <c r="H238" s="4"/>
      <c r="I238" s="134"/>
      <c r="J238" s="4"/>
      <c r="K238" s="133"/>
      <c r="L238" s="133"/>
      <c r="M238" s="4"/>
      <c r="N238" s="4"/>
    </row>
    <row r="239" spans="3:14" x14ac:dyDescent="0.2">
      <c r="C239" s="134"/>
      <c r="D239" s="134"/>
      <c r="E239" s="134"/>
      <c r="F239" s="4"/>
      <c r="G239" s="134"/>
      <c r="H239" s="4"/>
      <c r="I239" s="134"/>
      <c r="J239" s="4"/>
      <c r="K239" s="133"/>
      <c r="L239" s="133"/>
      <c r="M239" s="4"/>
      <c r="N239" s="4"/>
    </row>
    <row r="240" spans="3:14" x14ac:dyDescent="0.2">
      <c r="C240" s="134"/>
      <c r="D240" s="134"/>
      <c r="E240" s="134"/>
      <c r="F240" s="4"/>
      <c r="G240" s="134"/>
      <c r="H240" s="4"/>
      <c r="I240" s="134"/>
      <c r="J240" s="4"/>
      <c r="K240" s="133"/>
      <c r="L240" s="133"/>
      <c r="M240" s="4"/>
      <c r="N240" s="4"/>
    </row>
    <row r="241" spans="3:14" x14ac:dyDescent="0.2">
      <c r="C241" s="134"/>
      <c r="D241" s="134"/>
      <c r="E241" s="134"/>
      <c r="F241" s="4"/>
      <c r="G241" s="134"/>
      <c r="H241" s="4"/>
      <c r="I241" s="134"/>
      <c r="J241" s="4"/>
      <c r="K241" s="133"/>
      <c r="L241" s="133"/>
      <c r="M241" s="4"/>
      <c r="N241" s="4"/>
    </row>
    <row r="242" spans="3:14" x14ac:dyDescent="0.2">
      <c r="C242" s="134"/>
      <c r="D242" s="134"/>
      <c r="E242" s="134"/>
      <c r="F242" s="4"/>
      <c r="G242" s="134"/>
      <c r="H242" s="4"/>
      <c r="I242" s="134"/>
      <c r="J242" s="4"/>
      <c r="K242" s="133"/>
      <c r="L242" s="133"/>
      <c r="M242" s="4"/>
      <c r="N242" s="4"/>
    </row>
    <row r="243" spans="3:14" x14ac:dyDescent="0.2">
      <c r="C243" s="134"/>
      <c r="D243" s="134"/>
      <c r="E243" s="134"/>
      <c r="F243" s="4"/>
      <c r="G243" s="134"/>
      <c r="H243" s="4"/>
      <c r="I243" s="134"/>
      <c r="J243" s="4"/>
      <c r="K243" s="133"/>
      <c r="L243" s="133"/>
      <c r="M243" s="4"/>
      <c r="N243" s="4"/>
    </row>
    <row r="245" spans="3:14" x14ac:dyDescent="0.2">
      <c r="C245" s="134"/>
      <c r="D245" s="134"/>
      <c r="E245" s="134"/>
      <c r="F245" s="4"/>
      <c r="G245" s="134"/>
      <c r="H245" s="4"/>
      <c r="I245" s="134"/>
      <c r="J245" s="4"/>
      <c r="K245" s="133"/>
      <c r="L245" s="133"/>
      <c r="M245" s="4"/>
      <c r="N245" s="4"/>
    </row>
    <row r="246" spans="3:14" x14ac:dyDescent="0.2">
      <c r="C246" s="134"/>
      <c r="D246" s="134"/>
      <c r="E246" s="134"/>
      <c r="F246" s="4"/>
      <c r="G246" s="134"/>
      <c r="H246" s="4"/>
      <c r="I246" s="134"/>
      <c r="J246" s="4"/>
      <c r="K246" s="133"/>
      <c r="L246" s="133"/>
      <c r="M246" s="4"/>
      <c r="N246" s="4"/>
    </row>
    <row r="247" spans="3:14" x14ac:dyDescent="0.2">
      <c r="C247" s="134"/>
      <c r="D247" s="134"/>
      <c r="E247" s="134"/>
      <c r="F247" s="4"/>
      <c r="G247" s="134"/>
      <c r="H247" s="4"/>
      <c r="I247" s="134"/>
      <c r="J247" s="4"/>
      <c r="K247" s="133"/>
      <c r="L247" s="133"/>
      <c r="M247" s="4"/>
      <c r="N247" s="4"/>
    </row>
    <row r="248" spans="3:14" x14ac:dyDescent="0.2">
      <c r="C248" s="134"/>
      <c r="D248" s="134"/>
      <c r="E248" s="134"/>
      <c r="F248" s="4"/>
      <c r="G248" s="134"/>
      <c r="H248" s="4"/>
      <c r="I248" s="134"/>
      <c r="J248" s="4"/>
      <c r="K248" s="133"/>
      <c r="L248" s="133"/>
      <c r="M248" s="4"/>
      <c r="N248" s="4"/>
    </row>
    <row r="249" spans="3:14" x14ac:dyDescent="0.2">
      <c r="C249" s="134"/>
      <c r="D249" s="134"/>
      <c r="E249" s="134"/>
      <c r="F249" s="4"/>
      <c r="G249" s="134"/>
      <c r="H249" s="4"/>
      <c r="I249" s="134"/>
      <c r="J249" s="4"/>
      <c r="K249" s="133"/>
      <c r="L249" s="133"/>
      <c r="M249" s="4"/>
      <c r="N249" s="4"/>
    </row>
    <row r="250" spans="3:14" x14ac:dyDescent="0.2">
      <c r="C250" s="134"/>
      <c r="D250" s="134"/>
      <c r="E250" s="134"/>
      <c r="F250" s="4"/>
      <c r="G250" s="134"/>
      <c r="H250" s="4"/>
      <c r="I250" s="134"/>
      <c r="J250" s="4"/>
      <c r="K250" s="133"/>
      <c r="L250" s="133"/>
      <c r="M250" s="4"/>
      <c r="N250" s="4"/>
    </row>
    <row r="251" spans="3:14" x14ac:dyDescent="0.2">
      <c r="C251" s="134"/>
      <c r="D251" s="134"/>
      <c r="E251" s="134"/>
      <c r="F251" s="4"/>
      <c r="G251" s="134"/>
      <c r="H251" s="4"/>
      <c r="I251" s="134"/>
      <c r="J251" s="4"/>
      <c r="K251" s="133"/>
      <c r="L251" s="133"/>
      <c r="M251" s="4"/>
      <c r="N251" s="4"/>
    </row>
    <row r="252" spans="3:14" x14ac:dyDescent="0.2">
      <c r="C252" s="134"/>
      <c r="D252" s="134"/>
      <c r="E252" s="134"/>
      <c r="F252" s="4"/>
      <c r="G252" s="134"/>
      <c r="H252" s="4"/>
      <c r="I252" s="134"/>
      <c r="J252" s="4"/>
      <c r="K252" s="133"/>
      <c r="L252" s="133"/>
      <c r="M252" s="4"/>
      <c r="N252" s="4"/>
    </row>
    <row r="253" spans="3:14" x14ac:dyDescent="0.2">
      <c r="C253" s="134"/>
      <c r="D253" s="134"/>
      <c r="E253" s="134"/>
      <c r="F253" s="4"/>
      <c r="G253" s="134"/>
      <c r="H253" s="4"/>
      <c r="I253" s="134"/>
      <c r="J253" s="4"/>
      <c r="K253" s="133"/>
      <c r="L253" s="133"/>
      <c r="M253" s="4"/>
      <c r="N253" s="4"/>
    </row>
    <row r="254" spans="3:14" x14ac:dyDescent="0.2">
      <c r="C254" s="134"/>
      <c r="D254" s="134"/>
      <c r="E254" s="134"/>
      <c r="F254" s="4"/>
      <c r="G254" s="134"/>
      <c r="H254" s="4"/>
      <c r="I254" s="134"/>
      <c r="J254" s="4"/>
      <c r="K254" s="133"/>
      <c r="L254" s="133"/>
      <c r="M254" s="4"/>
      <c r="N254" s="4"/>
    </row>
    <row r="256" spans="3:14" x14ac:dyDescent="0.2">
      <c r="C256" s="134"/>
      <c r="D256" s="134"/>
      <c r="E256" s="134"/>
      <c r="F256" s="4"/>
      <c r="G256" s="134"/>
      <c r="H256" s="4"/>
      <c r="I256" s="134"/>
      <c r="J256" s="4"/>
      <c r="K256" s="133"/>
      <c r="L256" s="133"/>
      <c r="M256" s="4"/>
      <c r="N256" s="4"/>
    </row>
    <row r="258" spans="3:14" x14ac:dyDescent="0.2">
      <c r="C258" s="134"/>
      <c r="D258" s="134"/>
      <c r="E258" s="134"/>
      <c r="F258" s="4"/>
      <c r="G258" s="134"/>
      <c r="H258" s="4"/>
      <c r="I258" s="134"/>
      <c r="J258" s="4"/>
      <c r="K258" s="133"/>
      <c r="L258" s="133"/>
      <c r="M258" s="4"/>
      <c r="N258" s="4"/>
    </row>
    <row r="259" spans="3:14" x14ac:dyDescent="0.2">
      <c r="C259" s="134"/>
      <c r="D259" s="134"/>
      <c r="E259" s="134"/>
      <c r="F259" s="4"/>
      <c r="G259" s="134"/>
      <c r="H259" s="4"/>
      <c r="I259" s="134"/>
      <c r="J259" s="4"/>
      <c r="K259" s="133"/>
      <c r="L259" s="133"/>
      <c r="M259" s="4"/>
      <c r="N259" s="4"/>
    </row>
    <row r="261" spans="3:14" x14ac:dyDescent="0.2">
      <c r="C261" s="134"/>
      <c r="D261" s="134"/>
      <c r="E261" s="134"/>
      <c r="F261" s="4"/>
      <c r="G261" s="134"/>
      <c r="H261" s="4"/>
      <c r="I261" s="134"/>
      <c r="J261" s="4"/>
      <c r="K261" s="133"/>
      <c r="L261" s="133"/>
      <c r="M261" s="4"/>
      <c r="N261" s="4"/>
    </row>
    <row r="262" spans="3:14" x14ac:dyDescent="0.2">
      <c r="C262" s="134"/>
      <c r="D262" s="134"/>
      <c r="E262" s="134"/>
      <c r="F262" s="4"/>
      <c r="G262" s="134"/>
      <c r="H262" s="4"/>
      <c r="I262" s="134"/>
      <c r="J262" s="4"/>
      <c r="K262" s="133"/>
      <c r="L262" s="133"/>
      <c r="M262" s="4"/>
      <c r="N262" s="4"/>
    </row>
    <row r="263" spans="3:14" x14ac:dyDescent="0.2">
      <c r="C263" s="134"/>
      <c r="D263" s="134"/>
      <c r="E263" s="134"/>
      <c r="F263" s="4"/>
      <c r="G263" s="134"/>
      <c r="H263" s="4"/>
      <c r="I263" s="134"/>
      <c r="J263" s="4"/>
      <c r="K263" s="133"/>
      <c r="L263" s="133"/>
      <c r="M263" s="4"/>
      <c r="N263" s="4"/>
    </row>
    <row r="264" spans="3:14" x14ac:dyDescent="0.2">
      <c r="C264" s="134"/>
      <c r="D264" s="134"/>
      <c r="E264" s="134"/>
      <c r="F264" s="4"/>
      <c r="G264" s="134"/>
      <c r="H264" s="4"/>
      <c r="I264" s="134"/>
      <c r="J264" s="4"/>
      <c r="K264" s="133"/>
      <c r="L264" s="133"/>
      <c r="M264" s="4"/>
      <c r="N264" s="4"/>
    </row>
    <row r="265" spans="3:14" x14ac:dyDescent="0.2">
      <c r="C265" s="134"/>
      <c r="D265" s="134"/>
      <c r="E265" s="134"/>
      <c r="F265" s="4"/>
      <c r="G265" s="134"/>
      <c r="H265" s="4"/>
      <c r="I265" s="134"/>
      <c r="J265" s="4"/>
      <c r="K265" s="133"/>
      <c r="L265" s="133"/>
      <c r="M265" s="4"/>
      <c r="N265" s="4"/>
    </row>
    <row r="268" spans="3:14" x14ac:dyDescent="0.2">
      <c r="C268" s="134"/>
      <c r="D268" s="134"/>
      <c r="E268" s="134"/>
      <c r="F268" s="4"/>
      <c r="G268" s="134"/>
      <c r="H268" s="4"/>
      <c r="I268" s="134"/>
      <c r="J268" s="4"/>
      <c r="K268" s="133"/>
      <c r="L268" s="133"/>
      <c r="M268" s="4"/>
      <c r="N268" s="4"/>
    </row>
    <row r="269" spans="3:14" x14ac:dyDescent="0.2">
      <c r="C269" s="134"/>
      <c r="D269" s="134"/>
      <c r="E269" s="134"/>
      <c r="F269" s="4"/>
      <c r="G269" s="134"/>
      <c r="H269" s="4"/>
      <c r="I269" s="134"/>
      <c r="J269" s="4"/>
      <c r="K269" s="133"/>
      <c r="L269" s="133"/>
      <c r="M269" s="4"/>
      <c r="N269" s="4"/>
    </row>
    <row r="271" spans="3:14" x14ac:dyDescent="0.2">
      <c r="C271" s="134"/>
      <c r="D271" s="134"/>
      <c r="E271" s="134"/>
      <c r="F271" s="4"/>
      <c r="G271" s="134"/>
      <c r="H271" s="4"/>
      <c r="I271" s="134"/>
      <c r="J271" s="4"/>
      <c r="K271" s="133"/>
      <c r="L271" s="133"/>
      <c r="M271" s="4"/>
      <c r="N271" s="4"/>
    </row>
    <row r="272" spans="3:14" x14ac:dyDescent="0.2">
      <c r="C272" s="134"/>
      <c r="D272" s="134"/>
      <c r="E272" s="134"/>
      <c r="F272" s="4"/>
      <c r="G272" s="134"/>
      <c r="H272" s="4"/>
      <c r="I272" s="134"/>
      <c r="J272" s="4"/>
      <c r="K272" s="133"/>
      <c r="L272" s="133"/>
      <c r="M272" s="4"/>
      <c r="N272" s="4"/>
    </row>
    <row r="273" spans="3:14" x14ac:dyDescent="0.2">
      <c r="C273" s="134"/>
      <c r="D273" s="134"/>
      <c r="E273" s="134"/>
      <c r="F273" s="4"/>
      <c r="G273" s="134"/>
      <c r="H273" s="4"/>
      <c r="I273" s="134"/>
      <c r="J273" s="4"/>
      <c r="K273" s="133"/>
      <c r="L273" s="133"/>
      <c r="M273" s="4"/>
      <c r="N273" s="4"/>
    </row>
    <row r="274" spans="3:14" x14ac:dyDescent="0.2">
      <c r="C274" s="134"/>
      <c r="D274" s="134"/>
      <c r="E274" s="134"/>
      <c r="F274" s="4"/>
      <c r="G274" s="134"/>
      <c r="H274" s="4"/>
      <c r="I274" s="134"/>
      <c r="J274" s="4"/>
      <c r="K274" s="133"/>
      <c r="L274" s="133"/>
      <c r="M274" s="4"/>
      <c r="N274" s="4"/>
    </row>
    <row r="275" spans="3:14" x14ac:dyDescent="0.2">
      <c r="C275" s="134"/>
      <c r="D275" s="134"/>
      <c r="E275" s="134"/>
      <c r="F275" s="4"/>
      <c r="G275" s="134"/>
      <c r="H275" s="4"/>
      <c r="I275" s="134"/>
      <c r="J275" s="4"/>
      <c r="K275" s="133"/>
      <c r="L275" s="133"/>
      <c r="M275" s="4"/>
      <c r="N275" s="4"/>
    </row>
    <row r="276" spans="3:14" x14ac:dyDescent="0.2">
      <c r="C276" s="134"/>
      <c r="D276" s="134"/>
      <c r="E276" s="134"/>
      <c r="F276" s="4"/>
      <c r="G276" s="134"/>
      <c r="H276" s="4"/>
      <c r="I276" s="134"/>
      <c r="J276" s="4"/>
      <c r="K276" s="133"/>
      <c r="L276" s="133"/>
      <c r="M276" s="4"/>
      <c r="N276" s="4"/>
    </row>
    <row r="278" spans="3:14" x14ac:dyDescent="0.2">
      <c r="C278" s="134"/>
      <c r="D278" s="134"/>
      <c r="E278" s="134"/>
      <c r="F278" s="4"/>
      <c r="G278" s="134"/>
      <c r="H278" s="4"/>
      <c r="I278" s="134"/>
      <c r="J278" s="4"/>
      <c r="K278" s="133"/>
      <c r="L278" s="133"/>
      <c r="M278" s="4"/>
      <c r="N278" s="4"/>
    </row>
    <row r="279" spans="3:14" x14ac:dyDescent="0.2">
      <c r="C279" s="134"/>
      <c r="D279" s="134"/>
      <c r="E279" s="134"/>
      <c r="F279" s="4"/>
      <c r="G279" s="134"/>
      <c r="H279" s="4"/>
      <c r="I279" s="134"/>
      <c r="J279" s="4"/>
      <c r="K279" s="133"/>
      <c r="L279" s="133"/>
      <c r="M279" s="4"/>
      <c r="N279" s="4"/>
    </row>
    <row r="282" spans="3:14" x14ac:dyDescent="0.2">
      <c r="C282" s="134"/>
      <c r="D282" s="134"/>
      <c r="E282" s="134"/>
      <c r="F282" s="4"/>
      <c r="G282" s="134"/>
      <c r="H282" s="4"/>
      <c r="I282" s="134"/>
      <c r="J282" s="4"/>
      <c r="K282" s="133"/>
      <c r="L282" s="133"/>
      <c r="M282" s="4"/>
      <c r="N282" s="4"/>
    </row>
    <row r="283" spans="3:14" x14ac:dyDescent="0.2">
      <c r="C283" s="134"/>
      <c r="D283" s="134"/>
      <c r="E283" s="134"/>
      <c r="F283" s="4"/>
      <c r="G283" s="134"/>
      <c r="H283" s="4"/>
      <c r="I283" s="134"/>
      <c r="J283" s="4"/>
      <c r="K283" s="133"/>
      <c r="L283" s="133"/>
      <c r="M283" s="4"/>
      <c r="N283" s="4"/>
    </row>
  </sheetData>
  <sortState ref="A126:AML135">
    <sortCondition ref="A19:A28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C13"/>
  <sheetViews>
    <sheetView zoomScale="85" zoomScaleNormal="85" workbookViewId="0"/>
  </sheetViews>
  <sheetFormatPr defaultColWidth="9" defaultRowHeight="14.25" x14ac:dyDescent="0.2"/>
  <cols>
    <col min="1" max="1" width="31.25" customWidth="1"/>
    <col min="2" max="2" width="27.5" customWidth="1"/>
    <col min="3" max="13" width="8" style="19" customWidth="1"/>
    <col min="14" max="14" width="8" customWidth="1"/>
    <col min="15" max="16" width="8" style="19" customWidth="1"/>
    <col min="17" max="17" width="9" style="19"/>
  </cols>
  <sheetData>
    <row r="1" spans="1:29" ht="15" x14ac:dyDescent="0.25">
      <c r="A1" t="s">
        <v>1310</v>
      </c>
      <c r="B1" s="1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2"/>
      <c r="O1" s="15"/>
      <c r="P1" s="15"/>
      <c r="Q1" s="15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9" ht="15" x14ac:dyDescent="0.25">
      <c r="A2" s="1" t="s">
        <v>1307</v>
      </c>
      <c r="B2" s="1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2"/>
      <c r="O2" s="15"/>
      <c r="P2" s="15"/>
      <c r="Q2" s="15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9" ht="15" x14ac:dyDescent="0.25">
      <c r="A3" s="1"/>
      <c r="B3" s="1"/>
    </row>
    <row r="4" spans="1:29" ht="15" x14ac:dyDescent="0.25">
      <c r="A4" s="1" t="s">
        <v>98</v>
      </c>
      <c r="B4" s="1"/>
      <c r="C4" s="25">
        <v>2005</v>
      </c>
      <c r="D4" s="25">
        <v>2006</v>
      </c>
      <c r="E4" s="25">
        <v>2007</v>
      </c>
      <c r="F4" s="25">
        <v>2008</v>
      </c>
      <c r="G4" s="25">
        <v>2009</v>
      </c>
      <c r="H4" s="25">
        <v>2010</v>
      </c>
      <c r="I4" s="25">
        <v>2011</v>
      </c>
      <c r="J4" s="25">
        <v>2012</v>
      </c>
      <c r="K4" s="25">
        <v>2013</v>
      </c>
      <c r="L4" s="25">
        <v>2014</v>
      </c>
      <c r="M4" s="25">
        <v>2015</v>
      </c>
      <c r="N4" s="8">
        <v>2016</v>
      </c>
      <c r="O4" s="25">
        <v>2017</v>
      </c>
      <c r="P4" s="25">
        <v>2018</v>
      </c>
      <c r="Q4" s="34">
        <v>2019</v>
      </c>
    </row>
    <row r="5" spans="1:29" ht="15" x14ac:dyDescent="0.25">
      <c r="A5" s="10" t="s">
        <v>265</v>
      </c>
      <c r="B5" s="10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2"/>
      <c r="O5" s="15"/>
    </row>
    <row r="6" spans="1:29" x14ac:dyDescent="0.2">
      <c r="A6" t="s">
        <v>26</v>
      </c>
      <c r="C6" s="135"/>
      <c r="D6" s="135"/>
      <c r="E6" s="135"/>
      <c r="F6" s="135"/>
      <c r="G6" s="135"/>
      <c r="H6" s="135"/>
      <c r="I6" s="135"/>
      <c r="J6" s="135"/>
      <c r="K6" s="15"/>
      <c r="L6" s="15"/>
      <c r="M6" s="15"/>
      <c r="N6" s="2">
        <v>0</v>
      </c>
      <c r="O6" s="15"/>
    </row>
    <row r="7" spans="1:29" x14ac:dyDescent="0.2">
      <c r="A7" t="s">
        <v>27</v>
      </c>
      <c r="C7" s="135"/>
      <c r="D7" s="135"/>
      <c r="E7" s="135"/>
      <c r="F7" s="135"/>
      <c r="G7" s="135"/>
      <c r="H7" s="135"/>
      <c r="I7" s="135"/>
      <c r="J7" s="135"/>
      <c r="K7" s="15"/>
      <c r="L7" s="15"/>
      <c r="M7" s="15"/>
      <c r="N7" s="2">
        <v>0</v>
      </c>
      <c r="O7" s="15"/>
    </row>
    <row r="8" spans="1:29" x14ac:dyDescent="0.2">
      <c r="A8" t="s">
        <v>100</v>
      </c>
      <c r="C8" s="135"/>
      <c r="D8" s="135"/>
      <c r="E8" s="135"/>
      <c r="F8" s="135"/>
      <c r="G8" s="135"/>
      <c r="H8" s="135"/>
      <c r="I8" s="135"/>
      <c r="J8" s="135"/>
      <c r="K8" s="15"/>
      <c r="L8" s="15"/>
      <c r="M8" s="15"/>
      <c r="N8" s="2">
        <v>0</v>
      </c>
      <c r="O8" s="15"/>
    </row>
    <row r="9" spans="1:29" x14ac:dyDescent="0.2">
      <c r="A9" t="s">
        <v>23</v>
      </c>
      <c r="C9" s="135"/>
      <c r="D9" s="135"/>
      <c r="E9" s="135"/>
      <c r="F9" s="135"/>
      <c r="G9" s="135"/>
      <c r="H9" s="135"/>
      <c r="I9" s="135"/>
      <c r="J9" s="135"/>
      <c r="K9" s="15"/>
      <c r="L9" s="15"/>
      <c r="M9" s="15"/>
      <c r="N9" s="2">
        <v>0</v>
      </c>
      <c r="O9" s="15"/>
    </row>
    <row r="10" spans="1:29" x14ac:dyDescent="0.2">
      <c r="A10" t="s">
        <v>101</v>
      </c>
      <c r="C10" s="135"/>
      <c r="D10" s="135"/>
      <c r="E10" s="135"/>
      <c r="F10" s="135"/>
      <c r="G10" s="135"/>
      <c r="H10" s="135"/>
      <c r="I10" s="135"/>
      <c r="J10" s="135"/>
      <c r="K10" s="15"/>
      <c r="L10" s="15"/>
      <c r="M10" s="15"/>
      <c r="N10" s="2">
        <v>0</v>
      </c>
      <c r="O10" s="15"/>
    </row>
    <row r="11" spans="1:29" ht="15" x14ac:dyDescent="0.25">
      <c r="A11" s="1" t="s">
        <v>104</v>
      </c>
      <c r="B11" s="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8"/>
      <c r="O11" s="25"/>
    </row>
    <row r="13" spans="1:29" s="1" customFormat="1" ht="15" x14ac:dyDescent="0.25">
      <c r="A13" s="1" t="s">
        <v>110</v>
      </c>
      <c r="C13" s="34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33"/>
      <c r="O13" s="32"/>
      <c r="P13" s="25"/>
      <c r="Q13" s="25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C115"/>
  <sheetViews>
    <sheetView zoomScale="85" zoomScaleNormal="85" workbookViewId="0"/>
  </sheetViews>
  <sheetFormatPr defaultColWidth="9" defaultRowHeight="14.25" x14ac:dyDescent="0.2"/>
  <cols>
    <col min="1" max="1" width="32.375" customWidth="1"/>
    <col min="2" max="2" width="32.375" style="7" customWidth="1"/>
    <col min="3" max="13" width="5.875" style="19" customWidth="1"/>
    <col min="15" max="17" width="9" style="19"/>
  </cols>
  <sheetData>
    <row r="1" spans="1:28" ht="15" x14ac:dyDescent="0.25">
      <c r="A1" t="s">
        <v>1310</v>
      </c>
      <c r="B1" s="1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2"/>
      <c r="O1" s="15"/>
      <c r="P1" s="15"/>
      <c r="Q1" s="15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" x14ac:dyDescent="0.25">
      <c r="A2" s="1" t="s">
        <v>1381</v>
      </c>
      <c r="B2" s="1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2"/>
      <c r="O2" s="15"/>
      <c r="P2" s="15"/>
      <c r="Q2" s="15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" x14ac:dyDescent="0.25">
      <c r="A3" s="1"/>
      <c r="B3" s="5"/>
    </row>
    <row r="4" spans="1:28" ht="15" x14ac:dyDescent="0.25">
      <c r="C4" s="25">
        <v>2005</v>
      </c>
      <c r="D4" s="25">
        <v>2006</v>
      </c>
      <c r="E4" s="25">
        <v>2007</v>
      </c>
      <c r="F4" s="25">
        <v>2008</v>
      </c>
      <c r="G4" s="25">
        <v>2009</v>
      </c>
      <c r="H4" s="25">
        <v>2010</v>
      </c>
      <c r="I4" s="25">
        <v>2011</v>
      </c>
      <c r="J4" s="25">
        <v>2012</v>
      </c>
      <c r="K4" s="25">
        <v>2013</v>
      </c>
      <c r="L4" s="25">
        <v>2014</v>
      </c>
      <c r="M4" s="25">
        <v>2015</v>
      </c>
      <c r="N4" s="8">
        <v>2016</v>
      </c>
      <c r="O4" s="25">
        <v>2017</v>
      </c>
      <c r="P4" s="25">
        <v>2018</v>
      </c>
      <c r="Q4" s="34">
        <v>2019</v>
      </c>
    </row>
    <row r="5" spans="1:28" s="1" customFormat="1" ht="15" x14ac:dyDescent="0.25">
      <c r="A5" s="1" t="s">
        <v>978</v>
      </c>
      <c r="B5" s="5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8">
        <v>8</v>
      </c>
      <c r="O5" s="34"/>
      <c r="P5" s="34"/>
      <c r="Q5" s="34"/>
    </row>
    <row r="6" spans="1:28" ht="15" x14ac:dyDescent="0.25">
      <c r="A6" s="1" t="s">
        <v>98</v>
      </c>
      <c r="B6" s="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8"/>
      <c r="O6" s="25"/>
    </row>
    <row r="7" spans="1:28" ht="15" x14ac:dyDescent="0.25">
      <c r="A7" s="10" t="s">
        <v>265</v>
      </c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2"/>
      <c r="O7" s="15"/>
    </row>
    <row r="8" spans="1:28" x14ac:dyDescent="0.2">
      <c r="A8" t="s">
        <v>26</v>
      </c>
      <c r="C8" s="135"/>
      <c r="D8" s="135"/>
      <c r="E8" s="135"/>
      <c r="F8" s="135"/>
      <c r="G8" s="135"/>
      <c r="H8" s="135"/>
      <c r="I8" s="135"/>
      <c r="J8" s="135"/>
      <c r="K8" s="15"/>
      <c r="L8" s="15"/>
      <c r="M8" s="15"/>
      <c r="N8" s="4">
        <v>4.75</v>
      </c>
      <c r="O8" s="15"/>
    </row>
    <row r="9" spans="1:28" x14ac:dyDescent="0.2">
      <c r="A9" t="s">
        <v>27</v>
      </c>
      <c r="C9" s="135"/>
      <c r="D9" s="135"/>
      <c r="E9" s="135"/>
      <c r="F9" s="135"/>
      <c r="G9" s="135"/>
      <c r="H9" s="135"/>
      <c r="I9" s="135"/>
      <c r="J9" s="135"/>
      <c r="K9" s="15"/>
      <c r="L9" s="15"/>
      <c r="M9" s="15"/>
      <c r="N9" s="4">
        <v>0.28000000000000003</v>
      </c>
      <c r="O9" s="15"/>
    </row>
    <row r="10" spans="1:28" x14ac:dyDescent="0.2">
      <c r="A10" t="s">
        <v>100</v>
      </c>
      <c r="C10" s="135"/>
      <c r="D10" s="135"/>
      <c r="E10" s="135"/>
      <c r="F10" s="135"/>
      <c r="G10" s="135"/>
      <c r="H10" s="135"/>
      <c r="I10" s="135"/>
      <c r="J10" s="135"/>
      <c r="K10" s="15"/>
      <c r="L10" s="15"/>
      <c r="M10" s="15"/>
      <c r="N10" s="4">
        <v>9.4</v>
      </c>
      <c r="O10" s="15"/>
    </row>
    <row r="11" spans="1:28" x14ac:dyDescent="0.2">
      <c r="A11" t="s">
        <v>322</v>
      </c>
      <c r="C11" s="135"/>
      <c r="D11" s="135"/>
      <c r="E11" s="135"/>
      <c r="F11" s="135"/>
      <c r="G11" s="135"/>
      <c r="H11" s="135"/>
      <c r="I11" s="135"/>
      <c r="J11" s="135"/>
      <c r="K11" s="15"/>
      <c r="L11" s="15"/>
      <c r="M11" s="15"/>
      <c r="N11" s="4">
        <v>0.78</v>
      </c>
      <c r="O11" s="15"/>
    </row>
    <row r="12" spans="1:28" x14ac:dyDescent="0.2">
      <c r="A12" t="s">
        <v>23</v>
      </c>
      <c r="C12" s="135"/>
      <c r="D12" s="135"/>
      <c r="E12" s="135"/>
      <c r="F12" s="135"/>
      <c r="G12" s="135"/>
      <c r="H12" s="135"/>
      <c r="I12" s="135"/>
      <c r="J12" s="135"/>
      <c r="K12" s="15"/>
      <c r="L12" s="15"/>
      <c r="M12" s="15"/>
      <c r="N12" s="4">
        <v>18.600000000000001</v>
      </c>
      <c r="O12" s="15"/>
    </row>
    <row r="13" spans="1:28" x14ac:dyDescent="0.2">
      <c r="A13" t="s">
        <v>101</v>
      </c>
      <c r="C13" s="135"/>
      <c r="D13" s="135"/>
      <c r="E13" s="135"/>
      <c r="F13" s="135"/>
      <c r="G13" s="135"/>
      <c r="H13" s="135"/>
      <c r="I13" s="135"/>
      <c r="J13" s="135"/>
      <c r="K13" s="15"/>
      <c r="L13" s="15"/>
      <c r="M13" s="15"/>
      <c r="N13" s="4">
        <v>6.89</v>
      </c>
      <c r="O13" s="15"/>
    </row>
    <row r="14" spans="1:28" x14ac:dyDescent="0.2">
      <c r="C14" s="135"/>
      <c r="D14" s="135"/>
      <c r="E14" s="135"/>
      <c r="F14" s="135"/>
      <c r="G14" s="135"/>
      <c r="H14" s="135"/>
      <c r="I14" s="135"/>
      <c r="J14" s="135"/>
      <c r="K14" s="15"/>
      <c r="L14" s="15"/>
      <c r="M14" s="15"/>
      <c r="N14" s="2"/>
      <c r="O14" s="15"/>
    </row>
    <row r="15" spans="1:28" ht="15" x14ac:dyDescent="0.25">
      <c r="A15" s="1" t="s">
        <v>104</v>
      </c>
      <c r="B15" s="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8"/>
      <c r="O15" s="25"/>
    </row>
    <row r="16" spans="1:28" x14ac:dyDescent="0.2">
      <c r="A16" t="s">
        <v>105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2">
        <v>1</v>
      </c>
      <c r="O16" s="15"/>
    </row>
    <row r="17" spans="1:15" x14ac:dyDescent="0.2">
      <c r="A17" t="s">
        <v>106</v>
      </c>
      <c r="B17" s="7" t="s">
        <v>438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2">
        <v>1</v>
      </c>
      <c r="O17" s="15"/>
    </row>
    <row r="18" spans="1:15" x14ac:dyDescent="0.2">
      <c r="A18" t="s">
        <v>36</v>
      </c>
      <c r="B18" s="7" t="s">
        <v>37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2">
        <v>2</v>
      </c>
      <c r="O18" s="15"/>
    </row>
    <row r="19" spans="1:15" x14ac:dyDescent="0.2"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2"/>
      <c r="O19" s="15"/>
    </row>
    <row r="20" spans="1:15" x14ac:dyDescent="0.2">
      <c r="A20" t="s">
        <v>69</v>
      </c>
      <c r="B20" s="7" t="s">
        <v>70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2">
        <v>1</v>
      </c>
      <c r="O20" s="15"/>
    </row>
    <row r="21" spans="1:15" x14ac:dyDescent="0.2"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2"/>
      <c r="O21" s="15"/>
    </row>
    <row r="22" spans="1:15" x14ac:dyDescent="0.2">
      <c r="A22" t="s">
        <v>121</v>
      </c>
      <c r="B22" s="7" t="s">
        <v>317</v>
      </c>
      <c r="N22" s="2">
        <v>1</v>
      </c>
    </row>
    <row r="23" spans="1:15" x14ac:dyDescent="0.2">
      <c r="A23" t="s">
        <v>54</v>
      </c>
      <c r="B23" s="7" t="s">
        <v>870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2">
        <v>1</v>
      </c>
      <c r="O23" s="15"/>
    </row>
    <row r="24" spans="1:15" x14ac:dyDescent="0.2">
      <c r="A24" t="s">
        <v>20</v>
      </c>
      <c r="B24" s="7" t="s">
        <v>319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2">
        <v>2</v>
      </c>
      <c r="O24" s="15"/>
    </row>
    <row r="25" spans="1:15" x14ac:dyDescent="0.2">
      <c r="A25" t="s">
        <v>31</v>
      </c>
      <c r="B25" s="7" t="s">
        <v>327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2">
        <v>1</v>
      </c>
      <c r="O25" s="15"/>
    </row>
    <row r="26" spans="1:15" x14ac:dyDescent="0.2">
      <c r="A26" t="s">
        <v>399</v>
      </c>
      <c r="B26" s="7" t="s">
        <v>46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2">
        <v>1</v>
      </c>
      <c r="O26" s="15"/>
    </row>
    <row r="27" spans="1:15" x14ac:dyDescent="0.2">
      <c r="A27" t="s">
        <v>233</v>
      </c>
      <c r="B27" s="7" t="s">
        <v>331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">
        <v>2</v>
      </c>
      <c r="O27" s="15"/>
    </row>
    <row r="28" spans="1:15" x14ac:dyDescent="0.2">
      <c r="A28" t="s">
        <v>28</v>
      </c>
      <c r="B28" s="7" t="s">
        <v>332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2">
        <v>4</v>
      </c>
      <c r="O28" s="15"/>
    </row>
    <row r="29" spans="1:15" ht="15" x14ac:dyDescent="0.25">
      <c r="A29" t="s">
        <v>281</v>
      </c>
      <c r="B29" s="7" t="s">
        <v>871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">
        <v>2</v>
      </c>
      <c r="O29" s="25"/>
    </row>
    <row r="30" spans="1:15" ht="15" x14ac:dyDescent="0.25">
      <c r="A30" t="s">
        <v>24</v>
      </c>
      <c r="B30" s="7" t="s">
        <v>320</v>
      </c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">
        <v>2</v>
      </c>
      <c r="O30" s="25"/>
    </row>
    <row r="31" spans="1:15" ht="15" x14ac:dyDescent="0.25">
      <c r="A31" t="s">
        <v>134</v>
      </c>
      <c r="B31" s="7" t="s">
        <v>334</v>
      </c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">
        <v>3</v>
      </c>
      <c r="O31" s="25"/>
    </row>
    <row r="32" spans="1:15" x14ac:dyDescent="0.2">
      <c r="A32" t="s">
        <v>7</v>
      </c>
      <c r="B32" s="7" t="s">
        <v>335</v>
      </c>
      <c r="N32" s="2">
        <v>3</v>
      </c>
    </row>
    <row r="33" spans="1:29" s="1" customFormat="1" ht="15" x14ac:dyDescent="0.25">
      <c r="A33" t="s">
        <v>11</v>
      </c>
      <c r="B33" s="7" t="s">
        <v>47</v>
      </c>
      <c r="C33" s="34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9">
        <v>4</v>
      </c>
      <c r="O33" s="32"/>
      <c r="P33" s="25"/>
      <c r="Q33" s="25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">
      <c r="A34" t="s">
        <v>439</v>
      </c>
      <c r="B34" s="7" t="s">
        <v>337</v>
      </c>
      <c r="N34" s="2">
        <v>1</v>
      </c>
    </row>
    <row r="35" spans="1:29" x14ac:dyDescent="0.2">
      <c r="A35" t="s">
        <v>45</v>
      </c>
      <c r="B35" s="7" t="s">
        <v>338</v>
      </c>
      <c r="N35" s="2">
        <v>1</v>
      </c>
    </row>
    <row r="36" spans="1:29" x14ac:dyDescent="0.2">
      <c r="A36" t="s">
        <v>8</v>
      </c>
      <c r="B36" s="7" t="s">
        <v>336</v>
      </c>
      <c r="N36" s="2">
        <v>2</v>
      </c>
    </row>
    <row r="37" spans="1:29" x14ac:dyDescent="0.2">
      <c r="A37" t="s">
        <v>138</v>
      </c>
      <c r="B37" s="7" t="s">
        <v>339</v>
      </c>
      <c r="N37" s="2">
        <v>2</v>
      </c>
    </row>
    <row r="38" spans="1:29" x14ac:dyDescent="0.2">
      <c r="A38" t="s">
        <v>201</v>
      </c>
      <c r="B38" s="7" t="s">
        <v>358</v>
      </c>
      <c r="N38" s="2">
        <v>2</v>
      </c>
    </row>
    <row r="39" spans="1:29" x14ac:dyDescent="0.2">
      <c r="A39" t="s">
        <v>863</v>
      </c>
      <c r="B39" s="7" t="s">
        <v>329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2">
        <v>1</v>
      </c>
      <c r="O39" s="15"/>
    </row>
    <row r="40" spans="1:29" x14ac:dyDescent="0.2">
      <c r="A40" t="s">
        <v>128</v>
      </c>
      <c r="B40" s="7" t="s">
        <v>328</v>
      </c>
      <c r="N40" s="2">
        <v>1</v>
      </c>
    </row>
    <row r="41" spans="1:29" x14ac:dyDescent="0.2">
      <c r="A41" t="s">
        <v>9</v>
      </c>
      <c r="B41" s="7" t="s">
        <v>442</v>
      </c>
      <c r="N41" s="2">
        <v>1</v>
      </c>
    </row>
    <row r="42" spans="1:29" x14ac:dyDescent="0.2">
      <c r="N42" s="2"/>
    </row>
    <row r="43" spans="1:29" x14ac:dyDescent="0.2">
      <c r="A43" t="s">
        <v>477</v>
      </c>
      <c r="B43" s="7" t="s">
        <v>533</v>
      </c>
      <c r="N43" s="2">
        <v>1</v>
      </c>
    </row>
    <row r="44" spans="1:29" x14ac:dyDescent="0.2">
      <c r="A44" t="s">
        <v>155</v>
      </c>
      <c r="B44" s="7" t="s">
        <v>892</v>
      </c>
      <c r="N44" s="2">
        <v>1</v>
      </c>
    </row>
    <row r="45" spans="1:29" x14ac:dyDescent="0.2">
      <c r="A45" t="s">
        <v>864</v>
      </c>
      <c r="B45" s="7" t="s">
        <v>932</v>
      </c>
      <c r="N45" s="2">
        <v>1</v>
      </c>
    </row>
    <row r="46" spans="1:29" x14ac:dyDescent="0.2">
      <c r="A46" t="s">
        <v>865</v>
      </c>
      <c r="B46" s="7" t="s">
        <v>931</v>
      </c>
      <c r="N46" s="2">
        <v>2</v>
      </c>
    </row>
    <row r="47" spans="1:29" x14ac:dyDescent="0.2">
      <c r="A47" t="s">
        <v>173</v>
      </c>
      <c r="B47" s="7" t="s">
        <v>343</v>
      </c>
      <c r="N47" s="2">
        <v>3</v>
      </c>
    </row>
    <row r="48" spans="1:29" x14ac:dyDescent="0.2">
      <c r="A48" t="s">
        <v>264</v>
      </c>
      <c r="B48" s="7" t="s">
        <v>631</v>
      </c>
      <c r="N48" s="2">
        <v>1</v>
      </c>
    </row>
    <row r="49" spans="1:14" x14ac:dyDescent="0.2">
      <c r="A49" t="s">
        <v>867</v>
      </c>
      <c r="B49" s="7" t="s">
        <v>930</v>
      </c>
      <c r="N49" s="2">
        <v>1</v>
      </c>
    </row>
    <row r="50" spans="1:14" x14ac:dyDescent="0.2">
      <c r="A50" t="s">
        <v>270</v>
      </c>
      <c r="B50" s="7" t="s">
        <v>355</v>
      </c>
      <c r="N50" s="2">
        <v>1</v>
      </c>
    </row>
    <row r="51" spans="1:14" x14ac:dyDescent="0.2">
      <c r="A51" t="s">
        <v>711</v>
      </c>
      <c r="B51" s="7" t="s">
        <v>723</v>
      </c>
      <c r="N51" s="2">
        <v>1</v>
      </c>
    </row>
    <row r="52" spans="1:14" x14ac:dyDescent="0.2">
      <c r="A52" t="s">
        <v>244</v>
      </c>
      <c r="B52" s="7" t="s">
        <v>354</v>
      </c>
      <c r="N52" s="2">
        <v>4</v>
      </c>
    </row>
    <row r="53" spans="1:14" x14ac:dyDescent="0.2">
      <c r="A53" t="s">
        <v>176</v>
      </c>
      <c r="B53" s="7" t="s">
        <v>353</v>
      </c>
      <c r="N53" s="2">
        <v>3</v>
      </c>
    </row>
    <row r="54" spans="1:14" x14ac:dyDescent="0.2">
      <c r="A54" t="s">
        <v>406</v>
      </c>
      <c r="B54" s="7" t="s">
        <v>418</v>
      </c>
      <c r="N54" s="2">
        <v>1</v>
      </c>
    </row>
    <row r="55" spans="1:14" x14ac:dyDescent="0.2">
      <c r="A55" t="s">
        <v>295</v>
      </c>
      <c r="B55" s="7" t="s">
        <v>352</v>
      </c>
      <c r="N55" s="2">
        <v>2</v>
      </c>
    </row>
    <row r="56" spans="1:14" x14ac:dyDescent="0.2">
      <c r="A56" t="s">
        <v>216</v>
      </c>
      <c r="B56" s="7" t="s">
        <v>351</v>
      </c>
      <c r="N56" s="2">
        <v>2</v>
      </c>
    </row>
    <row r="57" spans="1:14" x14ac:dyDescent="0.2">
      <c r="A57" t="s">
        <v>868</v>
      </c>
      <c r="B57" s="7" t="s">
        <v>526</v>
      </c>
      <c r="N57" s="2">
        <v>1</v>
      </c>
    </row>
    <row r="58" spans="1:14" x14ac:dyDescent="0.2">
      <c r="A58" t="s">
        <v>486</v>
      </c>
      <c r="B58" s="7" t="s">
        <v>525</v>
      </c>
      <c r="N58" s="2">
        <v>1</v>
      </c>
    </row>
    <row r="59" spans="1:14" x14ac:dyDescent="0.2">
      <c r="A59" t="s">
        <v>130</v>
      </c>
      <c r="B59" s="7" t="s">
        <v>349</v>
      </c>
      <c r="N59" s="2">
        <v>1</v>
      </c>
    </row>
    <row r="60" spans="1:14" x14ac:dyDescent="0.2">
      <c r="A60" t="s">
        <v>234</v>
      </c>
      <c r="B60" s="7" t="s">
        <v>448</v>
      </c>
      <c r="N60" s="2">
        <v>3</v>
      </c>
    </row>
    <row r="61" spans="1:14" x14ac:dyDescent="0.2">
      <c r="A61" t="s">
        <v>123</v>
      </c>
      <c r="B61" s="7" t="s">
        <v>347</v>
      </c>
      <c r="N61" s="2">
        <v>3</v>
      </c>
    </row>
    <row r="62" spans="1:14" x14ac:dyDescent="0.2">
      <c r="A62" t="s">
        <v>303</v>
      </c>
      <c r="B62" s="7" t="s">
        <v>421</v>
      </c>
      <c r="N62" s="2">
        <v>3</v>
      </c>
    </row>
    <row r="63" spans="1:14" x14ac:dyDescent="0.2">
      <c r="A63" t="s">
        <v>408</v>
      </c>
      <c r="B63" s="7" t="s">
        <v>422</v>
      </c>
      <c r="N63" s="2">
        <v>1</v>
      </c>
    </row>
    <row r="64" spans="1:14" x14ac:dyDescent="0.2">
      <c r="A64" t="s">
        <v>296</v>
      </c>
      <c r="B64" s="7" t="s">
        <v>656</v>
      </c>
      <c r="N64" s="2">
        <v>2</v>
      </c>
    </row>
    <row r="65" spans="1:14" x14ac:dyDescent="0.2">
      <c r="A65" t="s">
        <v>304</v>
      </c>
      <c r="B65" s="7" t="s">
        <v>345</v>
      </c>
      <c r="N65" s="2">
        <v>4</v>
      </c>
    </row>
    <row r="66" spans="1:14" x14ac:dyDescent="0.2">
      <c r="A66" t="s">
        <v>487</v>
      </c>
      <c r="B66" s="7" t="s">
        <v>529</v>
      </c>
      <c r="N66" s="2">
        <v>1</v>
      </c>
    </row>
    <row r="67" spans="1:14" x14ac:dyDescent="0.2">
      <c r="A67" t="s">
        <v>185</v>
      </c>
      <c r="B67" s="7" t="s">
        <v>380</v>
      </c>
      <c r="N67" s="2">
        <v>1</v>
      </c>
    </row>
    <row r="68" spans="1:14" x14ac:dyDescent="0.2">
      <c r="A68" t="s">
        <v>29</v>
      </c>
      <c r="B68" s="7" t="s">
        <v>333</v>
      </c>
      <c r="N68" s="2">
        <v>1</v>
      </c>
    </row>
    <row r="69" spans="1:14" x14ac:dyDescent="0.2">
      <c r="A69" t="s">
        <v>253</v>
      </c>
      <c r="B69" s="7" t="s">
        <v>377</v>
      </c>
      <c r="N69" s="2">
        <v>1</v>
      </c>
    </row>
    <row r="70" spans="1:14" x14ac:dyDescent="0.2">
      <c r="A70" t="s">
        <v>186</v>
      </c>
      <c r="B70" s="7" t="s">
        <v>376</v>
      </c>
      <c r="N70" s="2">
        <v>1</v>
      </c>
    </row>
    <row r="71" spans="1:14" x14ac:dyDescent="0.2">
      <c r="A71" t="s">
        <v>187</v>
      </c>
      <c r="B71" s="7" t="s">
        <v>375</v>
      </c>
      <c r="N71" s="2">
        <v>1</v>
      </c>
    </row>
    <row r="72" spans="1:14" x14ac:dyDescent="0.2">
      <c r="A72" t="s">
        <v>291</v>
      </c>
      <c r="B72" s="7" t="s">
        <v>426</v>
      </c>
      <c r="N72" s="2">
        <v>1</v>
      </c>
    </row>
    <row r="73" spans="1:14" x14ac:dyDescent="0.2">
      <c r="A73" t="s">
        <v>573</v>
      </c>
      <c r="B73" s="7" t="s">
        <v>620</v>
      </c>
      <c r="N73" s="2">
        <v>1</v>
      </c>
    </row>
    <row r="74" spans="1:14" x14ac:dyDescent="0.2">
      <c r="A74" t="s">
        <v>188</v>
      </c>
      <c r="B74" s="7" t="s">
        <v>374</v>
      </c>
      <c r="N74" s="2">
        <v>1</v>
      </c>
    </row>
    <row r="75" spans="1:14" x14ac:dyDescent="0.2">
      <c r="A75" t="s">
        <v>189</v>
      </c>
      <c r="B75" s="7" t="s">
        <v>373</v>
      </c>
      <c r="N75" s="2">
        <v>3</v>
      </c>
    </row>
    <row r="76" spans="1:14" x14ac:dyDescent="0.2">
      <c r="A76" t="s">
        <v>514</v>
      </c>
      <c r="B76" s="7" t="s">
        <v>515</v>
      </c>
      <c r="N76" s="2">
        <v>1</v>
      </c>
    </row>
    <row r="77" spans="1:14" x14ac:dyDescent="0.2">
      <c r="A77" t="s">
        <v>13</v>
      </c>
      <c r="B77" s="7" t="s">
        <v>372</v>
      </c>
      <c r="N77" s="2">
        <v>1</v>
      </c>
    </row>
    <row r="78" spans="1:14" x14ac:dyDescent="0.2">
      <c r="A78" t="s">
        <v>190</v>
      </c>
      <c r="B78" s="7" t="s">
        <v>371</v>
      </c>
      <c r="N78" s="2">
        <v>4</v>
      </c>
    </row>
    <row r="79" spans="1:14" x14ac:dyDescent="0.2">
      <c r="A79" t="s">
        <v>158</v>
      </c>
      <c r="B79" s="7" t="s">
        <v>370</v>
      </c>
      <c r="N79" s="2">
        <v>1</v>
      </c>
    </row>
    <row r="80" spans="1:14" x14ac:dyDescent="0.2">
      <c r="A80" t="s">
        <v>256</v>
      </c>
      <c r="B80" s="7" t="s">
        <v>368</v>
      </c>
      <c r="N80" s="2">
        <v>2</v>
      </c>
    </row>
    <row r="81" spans="1:14" x14ac:dyDescent="0.2">
      <c r="A81" t="s">
        <v>396</v>
      </c>
      <c r="B81" s="7" t="s">
        <v>367</v>
      </c>
      <c r="N81" s="2">
        <v>1</v>
      </c>
    </row>
    <row r="82" spans="1:14" x14ac:dyDescent="0.2">
      <c r="A82" t="s">
        <v>860</v>
      </c>
      <c r="B82" s="7" t="s">
        <v>929</v>
      </c>
      <c r="N82" s="2">
        <v>1</v>
      </c>
    </row>
    <row r="83" spans="1:14" x14ac:dyDescent="0.2">
      <c r="A83" t="s">
        <v>161</v>
      </c>
      <c r="B83" s="7" t="s">
        <v>365</v>
      </c>
      <c r="N83" s="2">
        <v>2</v>
      </c>
    </row>
    <row r="84" spans="1:14" x14ac:dyDescent="0.2">
      <c r="A84" t="s">
        <v>671</v>
      </c>
      <c r="B84" s="7" t="s">
        <v>676</v>
      </c>
      <c r="N84" s="2">
        <v>4</v>
      </c>
    </row>
    <row r="85" spans="1:14" x14ac:dyDescent="0.2">
      <c r="A85" t="s">
        <v>193</v>
      </c>
      <c r="B85" s="7" t="s">
        <v>364</v>
      </c>
      <c r="N85" s="2">
        <v>2</v>
      </c>
    </row>
    <row r="86" spans="1:14" x14ac:dyDescent="0.2">
      <c r="A86" t="s">
        <v>307</v>
      </c>
      <c r="B86" s="7" t="s">
        <v>363</v>
      </c>
      <c r="N86" s="2">
        <v>1</v>
      </c>
    </row>
    <row r="87" spans="1:14" x14ac:dyDescent="0.2">
      <c r="A87" t="s">
        <v>299</v>
      </c>
      <c r="B87" s="7" t="s">
        <v>459</v>
      </c>
      <c r="N87" s="2">
        <v>1</v>
      </c>
    </row>
    <row r="88" spans="1:14" x14ac:dyDescent="0.2">
      <c r="A88" t="s">
        <v>109</v>
      </c>
      <c r="B88" s="7" t="s">
        <v>362</v>
      </c>
      <c r="N88" s="2">
        <v>6</v>
      </c>
    </row>
    <row r="89" spans="1:14" x14ac:dyDescent="0.2">
      <c r="A89" t="s">
        <v>195</v>
      </c>
      <c r="B89" s="7" t="s">
        <v>361</v>
      </c>
      <c r="N89" s="2">
        <v>3</v>
      </c>
    </row>
    <row r="90" spans="1:14" x14ac:dyDescent="0.2">
      <c r="A90" t="s">
        <v>220</v>
      </c>
      <c r="B90" s="7" t="s">
        <v>428</v>
      </c>
      <c r="N90" s="2">
        <v>1</v>
      </c>
    </row>
    <row r="91" spans="1:14" x14ac:dyDescent="0.2">
      <c r="A91" t="s">
        <v>199</v>
      </c>
      <c r="B91" s="7" t="s">
        <v>359</v>
      </c>
      <c r="N91" s="2">
        <v>1</v>
      </c>
    </row>
    <row r="92" spans="1:14" x14ac:dyDescent="0.2">
      <c r="A92" t="s">
        <v>135</v>
      </c>
      <c r="B92" s="7" t="s">
        <v>318</v>
      </c>
      <c r="N92" s="2">
        <v>1</v>
      </c>
    </row>
    <row r="93" spans="1:14" x14ac:dyDescent="0.2">
      <c r="A93" t="s">
        <v>869</v>
      </c>
      <c r="B93" s="7" t="s">
        <v>928</v>
      </c>
      <c r="N93" s="2">
        <v>1</v>
      </c>
    </row>
    <row r="94" spans="1:14" x14ac:dyDescent="0.2">
      <c r="A94" t="s">
        <v>308</v>
      </c>
      <c r="B94" s="7" t="s">
        <v>506</v>
      </c>
      <c r="N94" s="2">
        <v>5</v>
      </c>
    </row>
    <row r="95" spans="1:14" x14ac:dyDescent="0.2">
      <c r="A95" t="s">
        <v>866</v>
      </c>
      <c r="B95" s="7" t="s">
        <v>927</v>
      </c>
      <c r="N95" s="2">
        <v>2</v>
      </c>
    </row>
    <row r="96" spans="1:14" x14ac:dyDescent="0.2">
      <c r="A96" t="s">
        <v>167</v>
      </c>
      <c r="B96" s="7" t="s">
        <v>393</v>
      </c>
      <c r="N96" s="2">
        <v>3</v>
      </c>
    </row>
    <row r="97" spans="1:14" x14ac:dyDescent="0.2">
      <c r="A97" t="s">
        <v>203</v>
      </c>
      <c r="B97" s="7" t="s">
        <v>391</v>
      </c>
      <c r="N97" s="2">
        <v>4</v>
      </c>
    </row>
    <row r="98" spans="1:14" x14ac:dyDescent="0.2">
      <c r="A98" t="s">
        <v>413</v>
      </c>
      <c r="B98" s="7" t="s">
        <v>434</v>
      </c>
      <c r="N98" s="2">
        <v>1</v>
      </c>
    </row>
    <row r="99" spans="1:14" x14ac:dyDescent="0.2">
      <c r="A99" t="s">
        <v>169</v>
      </c>
      <c r="B99" s="7" t="s">
        <v>390</v>
      </c>
      <c r="N99" s="2">
        <v>3</v>
      </c>
    </row>
    <row r="100" spans="1:14" x14ac:dyDescent="0.2">
      <c r="A100" t="s">
        <v>840</v>
      </c>
      <c r="B100" s="7" t="s">
        <v>896</v>
      </c>
      <c r="N100" s="2">
        <v>1</v>
      </c>
    </row>
    <row r="101" spans="1:14" x14ac:dyDescent="0.2">
      <c r="A101" t="s">
        <v>275</v>
      </c>
      <c r="B101" s="7" t="s">
        <v>436</v>
      </c>
      <c r="N101" s="2">
        <v>1</v>
      </c>
    </row>
    <row r="102" spans="1:14" x14ac:dyDescent="0.2">
      <c r="A102" t="s">
        <v>215</v>
      </c>
      <c r="B102" s="7" t="s">
        <v>321</v>
      </c>
      <c r="N102" s="2">
        <v>1</v>
      </c>
    </row>
    <row r="103" spans="1:14" x14ac:dyDescent="0.2">
      <c r="N103" s="2"/>
    </row>
    <row r="104" spans="1:14" x14ac:dyDescent="0.2">
      <c r="N104" s="2"/>
    </row>
    <row r="105" spans="1:14" x14ac:dyDescent="0.2">
      <c r="N105" s="2"/>
    </row>
    <row r="106" spans="1:14" x14ac:dyDescent="0.2">
      <c r="N106" s="2"/>
    </row>
    <row r="107" spans="1:14" x14ac:dyDescent="0.2">
      <c r="N107" s="2"/>
    </row>
    <row r="108" spans="1:14" x14ac:dyDescent="0.2">
      <c r="N108" s="2"/>
    </row>
    <row r="109" spans="1:14" x14ac:dyDescent="0.2">
      <c r="N109" s="2"/>
    </row>
    <row r="110" spans="1:14" x14ac:dyDescent="0.2">
      <c r="N110" s="2"/>
    </row>
    <row r="111" spans="1:14" x14ac:dyDescent="0.2">
      <c r="N111" s="2"/>
    </row>
    <row r="112" spans="1:14" x14ac:dyDescent="0.2">
      <c r="N112" s="2"/>
    </row>
    <row r="113" spans="14:14" x14ac:dyDescent="0.2">
      <c r="N113" s="2"/>
    </row>
    <row r="114" spans="14:14" x14ac:dyDescent="0.2">
      <c r="N114" s="2"/>
    </row>
    <row r="115" spans="14:14" x14ac:dyDescent="0.2">
      <c r="N115" s="2"/>
    </row>
  </sheetData>
  <sortState ref="A41:AB101">
    <sortCondition ref="A41:A10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20"/>
  <sheetViews>
    <sheetView topLeftCell="A4" zoomScale="85" zoomScaleNormal="85" workbookViewId="0">
      <pane ySplit="1" topLeftCell="A5" activePane="bottomLeft" state="frozen"/>
      <selection activeCell="A4" sqref="A4"/>
      <selection pane="bottomLeft" activeCell="A5" sqref="A5"/>
    </sheetView>
  </sheetViews>
  <sheetFormatPr defaultColWidth="9" defaultRowHeight="14.25" x14ac:dyDescent="0.2"/>
  <cols>
    <col min="1" max="1" width="22" customWidth="1"/>
    <col min="3" max="3" width="13.75" customWidth="1"/>
    <col min="8" max="8" width="6.25" customWidth="1"/>
    <col min="9" max="9" width="13.75" bestFit="1" customWidth="1"/>
    <col min="10" max="10" width="14" bestFit="1" customWidth="1"/>
  </cols>
  <sheetData>
    <row r="1" spans="1:11" ht="15" x14ac:dyDescent="0.25">
      <c r="A1" s="1" t="s">
        <v>1308</v>
      </c>
    </row>
    <row r="2" spans="1:11" ht="15" x14ac:dyDescent="0.25">
      <c r="A2" s="327" t="s">
        <v>1636</v>
      </c>
    </row>
    <row r="5" spans="1:11" ht="15" x14ac:dyDescent="0.25">
      <c r="A5" s="1" t="s">
        <v>1417</v>
      </c>
      <c r="B5" s="1" t="s">
        <v>1414</v>
      </c>
      <c r="C5" s="10" t="s">
        <v>1416</v>
      </c>
      <c r="D5" s="1" t="s">
        <v>26</v>
      </c>
      <c r="E5" s="1" t="s">
        <v>27</v>
      </c>
      <c r="F5" s="1" t="s">
        <v>100</v>
      </c>
      <c r="G5" s="1" t="s">
        <v>322</v>
      </c>
      <c r="H5" s="1" t="s">
        <v>323</v>
      </c>
      <c r="I5" s="1" t="s">
        <v>105</v>
      </c>
      <c r="J5" s="1" t="s">
        <v>17</v>
      </c>
      <c r="K5" s="1" t="s">
        <v>1415</v>
      </c>
    </row>
    <row r="6" spans="1:11" x14ac:dyDescent="0.2">
      <c r="A6" t="s">
        <v>1763</v>
      </c>
      <c r="B6" s="2">
        <v>2005</v>
      </c>
      <c r="C6" s="2"/>
      <c r="D6" s="4"/>
      <c r="E6" s="4"/>
      <c r="F6" s="4"/>
      <c r="G6" s="4"/>
      <c r="H6" s="4"/>
      <c r="I6" s="4"/>
      <c r="J6" s="4"/>
      <c r="K6" s="2"/>
    </row>
    <row r="7" spans="1:11" x14ac:dyDescent="0.2">
      <c r="A7" t="s">
        <v>1763</v>
      </c>
      <c r="B7" s="2">
        <v>2006</v>
      </c>
      <c r="C7" s="2"/>
      <c r="D7" s="4"/>
      <c r="E7" s="4"/>
      <c r="F7" s="4"/>
      <c r="G7" s="4"/>
      <c r="H7" s="4"/>
      <c r="I7" s="4"/>
      <c r="J7" s="4"/>
      <c r="K7" s="2"/>
    </row>
    <row r="8" spans="1:11" x14ac:dyDescent="0.2">
      <c r="A8" t="s">
        <v>1763</v>
      </c>
      <c r="B8" s="2">
        <v>2007</v>
      </c>
      <c r="C8" s="9">
        <v>6</v>
      </c>
      <c r="D8" s="4">
        <v>18.350000000000001</v>
      </c>
      <c r="E8" s="4">
        <v>7.5166666666666702</v>
      </c>
      <c r="F8" s="4">
        <v>1.7</v>
      </c>
      <c r="G8" s="4">
        <v>0</v>
      </c>
      <c r="H8" s="4">
        <v>0</v>
      </c>
      <c r="I8" s="4">
        <v>48.3333333333333</v>
      </c>
      <c r="J8" s="4">
        <v>21.683333333333302</v>
      </c>
      <c r="K8" s="2"/>
    </row>
    <row r="9" spans="1:11" x14ac:dyDescent="0.2">
      <c r="A9" t="s">
        <v>1763</v>
      </c>
      <c r="B9" s="2">
        <v>2008</v>
      </c>
      <c r="C9" s="9">
        <v>5</v>
      </c>
      <c r="D9" s="4">
        <v>7.4</v>
      </c>
      <c r="E9" s="4">
        <v>7.4</v>
      </c>
      <c r="F9" s="4">
        <v>3.8</v>
      </c>
      <c r="G9" s="4">
        <v>0</v>
      </c>
      <c r="H9" s="4">
        <v>0</v>
      </c>
      <c r="I9" s="4">
        <v>1.64</v>
      </c>
      <c r="J9" s="4">
        <v>9</v>
      </c>
      <c r="K9" s="2"/>
    </row>
    <row r="10" spans="1:11" x14ac:dyDescent="0.2">
      <c r="A10" t="s">
        <v>1763</v>
      </c>
      <c r="B10" s="2">
        <v>2009</v>
      </c>
      <c r="C10" s="9">
        <v>6</v>
      </c>
      <c r="D10" s="4">
        <v>26.6666666666667</v>
      </c>
      <c r="E10" s="4">
        <v>14.1666666666667</v>
      </c>
      <c r="F10" s="4">
        <v>2.68333333333333</v>
      </c>
      <c r="G10" s="4">
        <v>0</v>
      </c>
      <c r="H10" s="4">
        <v>0</v>
      </c>
      <c r="I10" s="4">
        <v>6.1666666666666696</v>
      </c>
      <c r="J10" s="4">
        <v>36.6666666666667</v>
      </c>
      <c r="K10" s="2"/>
    </row>
    <row r="11" spans="1:11" x14ac:dyDescent="0.2">
      <c r="A11" t="s">
        <v>1763</v>
      </c>
      <c r="B11" s="2">
        <v>2010</v>
      </c>
      <c r="C11" s="9">
        <v>5</v>
      </c>
      <c r="D11" s="4">
        <v>53</v>
      </c>
      <c r="E11" s="4">
        <v>13.4</v>
      </c>
      <c r="F11" s="4">
        <v>1.22</v>
      </c>
      <c r="G11" s="4">
        <v>0</v>
      </c>
      <c r="H11" s="4">
        <v>0</v>
      </c>
      <c r="I11" s="4">
        <v>11.02</v>
      </c>
      <c r="J11" s="4">
        <v>58</v>
      </c>
      <c r="K11" s="2"/>
    </row>
    <row r="12" spans="1:11" x14ac:dyDescent="0.2">
      <c r="A12" t="s">
        <v>1763</v>
      </c>
      <c r="B12" s="2">
        <v>2011</v>
      </c>
      <c r="C12" s="9">
        <v>6</v>
      </c>
      <c r="D12" s="4">
        <v>14</v>
      </c>
      <c r="E12" s="4">
        <v>3.68333333333333</v>
      </c>
      <c r="F12" s="4">
        <v>0.38333333333333303</v>
      </c>
      <c r="G12" s="4">
        <v>0</v>
      </c>
      <c r="H12" s="4">
        <v>0</v>
      </c>
      <c r="I12" s="4">
        <v>1.6666666666666701</v>
      </c>
      <c r="J12" s="4">
        <v>14</v>
      </c>
      <c r="K12" s="2"/>
    </row>
    <row r="13" spans="1:11" x14ac:dyDescent="0.2">
      <c r="A13" t="s">
        <v>1763</v>
      </c>
      <c r="B13" s="2">
        <v>2012</v>
      </c>
      <c r="C13" s="9"/>
      <c r="D13" s="4"/>
      <c r="E13" s="4"/>
      <c r="F13" s="4"/>
      <c r="G13" s="4"/>
      <c r="H13" s="4"/>
      <c r="I13" s="4"/>
      <c r="J13" s="4"/>
      <c r="K13" s="2"/>
    </row>
    <row r="14" spans="1:11" x14ac:dyDescent="0.2">
      <c r="A14" t="s">
        <v>1763</v>
      </c>
      <c r="B14" s="2">
        <v>2013</v>
      </c>
      <c r="C14" s="9"/>
      <c r="D14" s="2"/>
      <c r="E14" s="2"/>
      <c r="F14" s="2"/>
      <c r="G14" s="2"/>
      <c r="H14" s="2"/>
      <c r="I14" s="2"/>
      <c r="J14" s="2"/>
      <c r="K14" s="2"/>
    </row>
    <row r="15" spans="1:11" x14ac:dyDescent="0.2">
      <c r="A15" t="s">
        <v>1763</v>
      </c>
      <c r="B15" s="2">
        <v>2014</v>
      </c>
      <c r="C15" s="9">
        <v>6</v>
      </c>
      <c r="D15" s="2">
        <v>19.670000000000002</v>
      </c>
      <c r="E15" s="2">
        <v>5.67</v>
      </c>
      <c r="F15" s="2">
        <v>2.0499999999999998</v>
      </c>
      <c r="G15" s="2">
        <v>0</v>
      </c>
      <c r="H15" s="4">
        <v>0</v>
      </c>
      <c r="I15" s="2">
        <v>0.17</v>
      </c>
      <c r="J15" s="2">
        <v>21.17</v>
      </c>
      <c r="K15" s="2"/>
    </row>
    <row r="16" spans="1:11" x14ac:dyDescent="0.2">
      <c r="A16" t="s">
        <v>1763</v>
      </c>
      <c r="B16" s="2">
        <v>2015</v>
      </c>
      <c r="C16" s="9"/>
      <c r="D16" s="2"/>
      <c r="E16" s="2"/>
      <c r="F16" s="2"/>
      <c r="G16" s="2"/>
      <c r="H16" s="2"/>
      <c r="I16" s="2"/>
      <c r="J16" s="2"/>
      <c r="K16" s="9" t="s">
        <v>324</v>
      </c>
    </row>
    <row r="17" spans="1:11" x14ac:dyDescent="0.2">
      <c r="A17" t="s">
        <v>1763</v>
      </c>
      <c r="B17" s="2">
        <v>2016</v>
      </c>
      <c r="C17" s="9"/>
      <c r="E17" s="2"/>
      <c r="F17" s="2"/>
      <c r="G17" s="2"/>
      <c r="H17" s="2"/>
      <c r="I17" s="2"/>
      <c r="J17" s="2"/>
      <c r="K17" s="2"/>
    </row>
    <row r="18" spans="1:11" x14ac:dyDescent="0.2">
      <c r="A18" t="s">
        <v>1763</v>
      </c>
      <c r="B18" s="2">
        <v>2017</v>
      </c>
      <c r="C18" s="9">
        <v>6</v>
      </c>
      <c r="D18" s="2">
        <v>34.17</v>
      </c>
      <c r="E18" s="2">
        <v>4.83</v>
      </c>
      <c r="F18" s="2">
        <v>0.25</v>
      </c>
      <c r="G18" s="2">
        <v>15.37</v>
      </c>
      <c r="H18" s="2">
        <v>2.52</v>
      </c>
      <c r="I18" s="2">
        <v>5.67</v>
      </c>
      <c r="J18" s="2">
        <v>38.33</v>
      </c>
      <c r="K18" s="2" t="s">
        <v>324</v>
      </c>
    </row>
    <row r="19" spans="1:11" x14ac:dyDescent="0.2">
      <c r="A19" t="s">
        <v>1763</v>
      </c>
      <c r="B19" s="2">
        <v>2017</v>
      </c>
      <c r="C19" s="9"/>
      <c r="D19" s="2"/>
      <c r="E19" s="2"/>
      <c r="F19" s="2"/>
      <c r="G19" s="2"/>
      <c r="H19" s="2"/>
      <c r="I19" s="2"/>
      <c r="J19" s="2">
        <v>38.75</v>
      </c>
      <c r="K19" s="2" t="s">
        <v>325</v>
      </c>
    </row>
    <row r="20" spans="1:11" x14ac:dyDescent="0.2">
      <c r="A20" t="s">
        <v>1763</v>
      </c>
      <c r="B20" s="2">
        <v>2018</v>
      </c>
      <c r="C20" s="9"/>
      <c r="K20" s="2" t="s">
        <v>324</v>
      </c>
    </row>
    <row r="21" spans="1:11" x14ac:dyDescent="0.2">
      <c r="A21" t="s">
        <v>1763</v>
      </c>
      <c r="B21" s="2">
        <v>2019</v>
      </c>
      <c r="C21" s="9">
        <v>7</v>
      </c>
      <c r="D21" s="2">
        <v>23.57</v>
      </c>
      <c r="E21" s="2">
        <v>8.43</v>
      </c>
      <c r="F21" s="2">
        <v>0.06</v>
      </c>
      <c r="G21" s="2">
        <v>1.17</v>
      </c>
      <c r="H21" s="2">
        <v>2.71</v>
      </c>
      <c r="I21" s="2">
        <v>12.86</v>
      </c>
      <c r="J21" s="2">
        <v>32.86</v>
      </c>
      <c r="K21" s="2" t="s">
        <v>324</v>
      </c>
    </row>
    <row r="22" spans="1:11" x14ac:dyDescent="0.2">
      <c r="A22" t="s">
        <v>1763</v>
      </c>
      <c r="B22" s="2">
        <v>2019</v>
      </c>
      <c r="C22" s="9"/>
      <c r="D22" s="2"/>
      <c r="E22" s="2"/>
      <c r="F22" s="2"/>
      <c r="G22" s="2"/>
      <c r="H22" s="2"/>
      <c r="I22" s="2"/>
      <c r="J22" s="2">
        <v>48.57</v>
      </c>
      <c r="K22" s="2" t="s">
        <v>325</v>
      </c>
    </row>
    <row r="23" spans="1:11" x14ac:dyDescent="0.2">
      <c r="A23" t="s">
        <v>1763</v>
      </c>
      <c r="B23" s="2">
        <v>2020</v>
      </c>
      <c r="C23" s="2"/>
      <c r="D23" s="2"/>
      <c r="E23" s="2"/>
      <c r="F23" s="2"/>
      <c r="G23" s="2"/>
      <c r="H23" s="2"/>
      <c r="I23" s="2"/>
      <c r="J23" s="2"/>
      <c r="K23" s="2"/>
    </row>
    <row r="24" spans="1:11" x14ac:dyDescent="0.2">
      <c r="A24" t="s">
        <v>1763</v>
      </c>
      <c r="B24" s="2">
        <v>2021</v>
      </c>
      <c r="C24" s="2"/>
      <c r="D24" s="4"/>
      <c r="E24" s="4"/>
      <c r="F24" s="4"/>
      <c r="G24" s="4"/>
      <c r="H24" s="4"/>
      <c r="I24" s="4"/>
      <c r="J24" s="4"/>
      <c r="K24" s="2"/>
    </row>
    <row r="25" spans="1:11" x14ac:dyDescent="0.2">
      <c r="A25" t="s">
        <v>1763</v>
      </c>
      <c r="B25" s="2">
        <v>2021</v>
      </c>
      <c r="C25" s="2"/>
      <c r="D25" s="4"/>
      <c r="E25" s="2"/>
      <c r="F25" s="2"/>
      <c r="G25" s="2"/>
      <c r="H25" s="2"/>
      <c r="I25" s="2"/>
      <c r="J25" s="2"/>
      <c r="K25" s="2"/>
    </row>
    <row r="26" spans="1:11" x14ac:dyDescent="0.2">
      <c r="A26" t="s">
        <v>1763</v>
      </c>
      <c r="B26" s="2">
        <v>2022</v>
      </c>
      <c r="C26" s="2">
        <v>7</v>
      </c>
      <c r="D26" s="4">
        <v>10.142857142857142</v>
      </c>
      <c r="E26" s="4">
        <v>2.1714285714285713</v>
      </c>
      <c r="F26" s="4">
        <v>0.35714285714285715</v>
      </c>
      <c r="G26" s="4">
        <v>5.7142857142857148E-2</v>
      </c>
      <c r="H26" s="4">
        <v>5.8857142857142861</v>
      </c>
      <c r="I26" s="4">
        <v>14.87142857142857</v>
      </c>
      <c r="J26" s="4">
        <v>11.714285714285714</v>
      </c>
      <c r="K26" s="2" t="s">
        <v>324</v>
      </c>
    </row>
    <row r="27" spans="1:11" x14ac:dyDescent="0.2">
      <c r="A27" t="s">
        <v>1763</v>
      </c>
      <c r="B27" s="2">
        <v>2022</v>
      </c>
      <c r="C27" s="2">
        <v>7</v>
      </c>
      <c r="D27" s="4"/>
      <c r="E27" s="4"/>
      <c r="F27" s="4"/>
      <c r="G27" s="4"/>
      <c r="H27" s="4"/>
      <c r="I27" s="4"/>
      <c r="J27" s="4">
        <v>75</v>
      </c>
      <c r="K27" s="2" t="s">
        <v>325</v>
      </c>
    </row>
    <row r="28" spans="1:11" x14ac:dyDescent="0.2">
      <c r="A28" t="s">
        <v>965</v>
      </c>
      <c r="B28" s="2">
        <v>2005</v>
      </c>
      <c r="C28" s="2"/>
      <c r="D28" s="4"/>
      <c r="E28" s="4"/>
      <c r="F28" s="4"/>
      <c r="G28" s="4"/>
      <c r="H28" s="4"/>
      <c r="I28" s="4"/>
      <c r="J28" s="4"/>
      <c r="K28" s="2"/>
    </row>
    <row r="29" spans="1:11" x14ac:dyDescent="0.2">
      <c r="A29" t="s">
        <v>965</v>
      </c>
      <c r="B29" s="2">
        <v>2006</v>
      </c>
      <c r="C29" s="2"/>
      <c r="D29" s="4"/>
      <c r="E29" s="4"/>
      <c r="F29" s="4"/>
      <c r="G29" s="4"/>
      <c r="H29" s="4"/>
      <c r="I29" s="4"/>
      <c r="J29" s="4"/>
      <c r="K29" s="2"/>
    </row>
    <row r="30" spans="1:11" x14ac:dyDescent="0.2">
      <c r="A30" t="s">
        <v>965</v>
      </c>
      <c r="B30" s="2">
        <v>2007</v>
      </c>
      <c r="C30" s="2">
        <v>24</v>
      </c>
      <c r="D30" s="4">
        <v>3.69</v>
      </c>
      <c r="E30" s="4">
        <v>5.8458333333333297</v>
      </c>
      <c r="F30" s="4">
        <v>3.9208333333333298</v>
      </c>
      <c r="G30" s="4"/>
      <c r="H30" s="4"/>
      <c r="I30" s="4">
        <v>11.670833333333301</v>
      </c>
      <c r="J30" s="4">
        <v>11.54</v>
      </c>
      <c r="K30" s="2"/>
    </row>
    <row r="31" spans="1:11" x14ac:dyDescent="0.2">
      <c r="A31" t="s">
        <v>965</v>
      </c>
      <c r="B31" s="2">
        <v>2008</v>
      </c>
      <c r="C31" s="2">
        <v>25</v>
      </c>
      <c r="D31" s="4">
        <v>5.2560000000000002</v>
      </c>
      <c r="E31" s="4">
        <v>4.968</v>
      </c>
      <c r="F31" s="4">
        <v>3.7120000000000002</v>
      </c>
      <c r="G31" s="4"/>
      <c r="H31" s="4"/>
      <c r="I31" s="4">
        <v>4.62</v>
      </c>
      <c r="J31" s="4">
        <v>15.523999999999999</v>
      </c>
      <c r="K31" s="2"/>
    </row>
    <row r="32" spans="1:11" x14ac:dyDescent="0.2">
      <c r="A32" t="s">
        <v>965</v>
      </c>
      <c r="B32" s="2">
        <v>2009</v>
      </c>
      <c r="C32" s="2">
        <v>26</v>
      </c>
      <c r="D32" s="4">
        <v>8.9692307692307693</v>
      </c>
      <c r="E32" s="4">
        <v>7.0038461538461503</v>
      </c>
      <c r="F32" s="4">
        <v>3.16923076923077</v>
      </c>
      <c r="G32" s="4"/>
      <c r="H32" s="4"/>
      <c r="I32" s="4">
        <v>2.4730769230769201</v>
      </c>
      <c r="J32" s="4">
        <v>15.1230769230769</v>
      </c>
      <c r="K32" s="2"/>
    </row>
    <row r="33" spans="1:11" x14ac:dyDescent="0.2">
      <c r="A33" t="s">
        <v>965</v>
      </c>
      <c r="B33" s="2">
        <v>2010</v>
      </c>
      <c r="C33" s="2">
        <v>24</v>
      </c>
      <c r="D33" s="4">
        <v>15.7541666666667</v>
      </c>
      <c r="E33" s="4">
        <v>5.7958333333333298</v>
      </c>
      <c r="F33" s="4">
        <v>13.0833333333333</v>
      </c>
      <c r="G33" s="4"/>
      <c r="H33" s="4"/>
      <c r="I33" s="4">
        <v>1.9208333333333301</v>
      </c>
      <c r="J33" s="4">
        <v>32.125</v>
      </c>
      <c r="K33" s="2"/>
    </row>
    <row r="34" spans="1:11" x14ac:dyDescent="0.2">
      <c r="A34" t="s">
        <v>965</v>
      </c>
      <c r="B34" s="2">
        <v>2011</v>
      </c>
      <c r="C34" s="2">
        <v>26</v>
      </c>
      <c r="D34" s="4">
        <v>20.3576923076923</v>
      </c>
      <c r="E34" s="4">
        <v>4.7461538461538497</v>
      </c>
      <c r="F34" s="4">
        <v>1.62307692307692</v>
      </c>
      <c r="G34" s="4"/>
      <c r="H34" s="4"/>
      <c r="I34" s="4">
        <v>3.6769230769230798</v>
      </c>
      <c r="J34" s="4">
        <v>21.896153846153801</v>
      </c>
      <c r="K34" s="2"/>
    </row>
    <row r="35" spans="1:11" x14ac:dyDescent="0.2">
      <c r="A35" t="s">
        <v>965</v>
      </c>
      <c r="B35" s="2">
        <v>2012</v>
      </c>
      <c r="C35" s="2"/>
      <c r="D35" s="4"/>
      <c r="E35" s="4"/>
      <c r="F35" s="4"/>
      <c r="G35" s="4"/>
      <c r="H35" s="4"/>
      <c r="I35" s="4"/>
      <c r="J35" s="4"/>
      <c r="K35" s="2"/>
    </row>
    <row r="36" spans="1:11" x14ac:dyDescent="0.2">
      <c r="A36" t="s">
        <v>965</v>
      </c>
      <c r="B36" s="2">
        <v>2013</v>
      </c>
      <c r="C36" s="2"/>
      <c r="D36" s="4"/>
      <c r="E36" s="4"/>
      <c r="F36" s="4"/>
      <c r="G36" s="4"/>
      <c r="H36" s="4"/>
      <c r="I36" s="4"/>
      <c r="J36" s="4"/>
      <c r="K36" s="2"/>
    </row>
    <row r="37" spans="1:11" x14ac:dyDescent="0.2">
      <c r="A37" t="s">
        <v>965</v>
      </c>
      <c r="B37" s="2">
        <v>2014</v>
      </c>
      <c r="C37" s="2">
        <v>26</v>
      </c>
      <c r="D37" s="4">
        <v>22.391999999999999</v>
      </c>
      <c r="E37" s="4">
        <v>5.3150000000000004</v>
      </c>
      <c r="F37" s="4">
        <v>1.931</v>
      </c>
      <c r="G37" s="4"/>
      <c r="H37" s="4"/>
      <c r="I37" s="4">
        <v>7.3150000000000004</v>
      </c>
      <c r="J37" s="4">
        <v>22.969000000000001</v>
      </c>
      <c r="K37" s="2"/>
    </row>
    <row r="38" spans="1:11" x14ac:dyDescent="0.2">
      <c r="A38" t="s">
        <v>965</v>
      </c>
      <c r="B38" s="2">
        <v>2015</v>
      </c>
      <c r="C38" s="2"/>
      <c r="D38" s="4"/>
      <c r="E38" s="4"/>
      <c r="F38" s="4"/>
      <c r="G38" s="4"/>
      <c r="H38" s="4"/>
      <c r="I38" s="4"/>
      <c r="J38" s="4"/>
      <c r="K38" s="9" t="s">
        <v>324</v>
      </c>
    </row>
    <row r="39" spans="1:11" x14ac:dyDescent="0.2">
      <c r="A39" t="s">
        <v>965</v>
      </c>
      <c r="B39" s="2">
        <v>2016</v>
      </c>
      <c r="C39" s="2"/>
      <c r="D39" s="4"/>
      <c r="E39" s="4"/>
      <c r="F39" s="4"/>
      <c r="G39" s="4"/>
      <c r="H39" s="4"/>
      <c r="I39" s="4"/>
      <c r="J39" s="4"/>
      <c r="K39" s="9" t="s">
        <v>325</v>
      </c>
    </row>
    <row r="40" spans="1:11" x14ac:dyDescent="0.2">
      <c r="A40" t="s">
        <v>965</v>
      </c>
      <c r="B40" s="2">
        <v>2017</v>
      </c>
      <c r="C40" s="2">
        <v>26</v>
      </c>
      <c r="D40" s="4">
        <v>11.78</v>
      </c>
      <c r="E40" s="4">
        <v>2.98</v>
      </c>
      <c r="F40" s="4">
        <v>0.87</v>
      </c>
      <c r="G40" s="4">
        <v>4.03</v>
      </c>
      <c r="H40" s="4">
        <v>0.23</v>
      </c>
      <c r="I40" s="4">
        <v>2.02</v>
      </c>
      <c r="J40" s="4">
        <v>13.82</v>
      </c>
      <c r="K40" s="2"/>
    </row>
    <row r="41" spans="1:11" x14ac:dyDescent="0.2">
      <c r="A41" t="s">
        <v>965</v>
      </c>
      <c r="B41" s="2">
        <v>2017</v>
      </c>
      <c r="C41" s="2">
        <v>26</v>
      </c>
      <c r="D41" s="4"/>
      <c r="E41" s="4"/>
      <c r="F41" s="4"/>
      <c r="G41" s="4"/>
      <c r="H41" s="4"/>
      <c r="I41" s="4"/>
      <c r="J41" s="4">
        <v>48.59</v>
      </c>
      <c r="K41" s="2"/>
    </row>
    <row r="42" spans="1:11" x14ac:dyDescent="0.2">
      <c r="A42" t="s">
        <v>965</v>
      </c>
      <c r="B42" s="2">
        <v>2018</v>
      </c>
      <c r="C42" s="2"/>
      <c r="D42" s="4"/>
      <c r="E42" s="4"/>
      <c r="F42" s="4"/>
      <c r="G42" s="4"/>
      <c r="H42" s="4"/>
      <c r="I42" s="4"/>
      <c r="J42" s="4"/>
      <c r="K42" s="2" t="s">
        <v>324</v>
      </c>
    </row>
    <row r="43" spans="1:11" x14ac:dyDescent="0.2">
      <c r="A43" t="s">
        <v>965</v>
      </c>
      <c r="B43" s="2">
        <v>2019</v>
      </c>
      <c r="C43" s="2">
        <v>26</v>
      </c>
      <c r="D43" s="4">
        <v>12.95</v>
      </c>
      <c r="E43" s="4">
        <v>4.7</v>
      </c>
      <c r="F43" s="4">
        <v>2.0099999999999998</v>
      </c>
      <c r="G43" s="4">
        <v>1.93</v>
      </c>
      <c r="H43" s="4">
        <v>1.27</v>
      </c>
      <c r="I43" s="4">
        <v>6.74</v>
      </c>
      <c r="J43" s="4">
        <v>21.28</v>
      </c>
      <c r="K43" s="2" t="s">
        <v>325</v>
      </c>
    </row>
    <row r="44" spans="1:11" x14ac:dyDescent="0.2">
      <c r="A44" t="s">
        <v>965</v>
      </c>
      <c r="B44" s="2">
        <v>2019</v>
      </c>
      <c r="C44" s="2">
        <v>26</v>
      </c>
      <c r="D44" s="2"/>
      <c r="E44" s="2"/>
      <c r="F44" s="2"/>
      <c r="G44" s="2"/>
      <c r="H44" s="2"/>
      <c r="I44" s="2"/>
      <c r="J44" s="2"/>
      <c r="K44" s="2"/>
    </row>
    <row r="45" spans="1:11" x14ac:dyDescent="0.2">
      <c r="A45" t="s">
        <v>965</v>
      </c>
      <c r="B45" s="2">
        <v>2020</v>
      </c>
      <c r="C45" s="2"/>
      <c r="D45" s="4"/>
      <c r="E45" s="4"/>
      <c r="F45" s="4"/>
      <c r="G45" s="4"/>
      <c r="H45" s="4"/>
      <c r="I45" s="4"/>
      <c r="J45" s="4"/>
      <c r="K45" s="2"/>
    </row>
    <row r="46" spans="1:11" x14ac:dyDescent="0.2">
      <c r="A46" t="s">
        <v>965</v>
      </c>
      <c r="B46" s="2">
        <v>2021</v>
      </c>
      <c r="C46" s="2"/>
      <c r="D46" s="4"/>
      <c r="E46" s="4"/>
      <c r="F46" s="4"/>
      <c r="G46" s="4"/>
      <c r="H46" s="4"/>
      <c r="I46" s="4"/>
      <c r="J46" s="4"/>
      <c r="K46" s="2" t="s">
        <v>324</v>
      </c>
    </row>
    <row r="47" spans="1:11" x14ac:dyDescent="0.2">
      <c r="A47" t="s">
        <v>965</v>
      </c>
      <c r="B47" s="2">
        <v>2021</v>
      </c>
      <c r="C47" s="2"/>
      <c r="D47" s="2"/>
      <c r="E47" s="2"/>
      <c r="F47" s="2"/>
      <c r="G47" s="2"/>
      <c r="H47" s="2"/>
      <c r="I47" s="2"/>
      <c r="J47" s="2"/>
      <c r="K47" s="2" t="s">
        <v>325</v>
      </c>
    </row>
    <row r="48" spans="1:11" x14ac:dyDescent="0.2">
      <c r="A48" t="s">
        <v>965</v>
      </c>
      <c r="B48" s="2">
        <v>2022</v>
      </c>
      <c r="C48" s="2">
        <v>26</v>
      </c>
      <c r="D48" s="4">
        <v>11.088461538461539</v>
      </c>
      <c r="E48" s="4">
        <v>6.388461538461538</v>
      </c>
      <c r="F48" s="4">
        <v>1.1230769230769231</v>
      </c>
      <c r="G48" s="4">
        <v>0.05</v>
      </c>
      <c r="H48" s="4">
        <v>3.0384615384615383</v>
      </c>
      <c r="I48" s="4">
        <v>7.384615384615385</v>
      </c>
      <c r="J48" s="4">
        <v>14.815384615384614</v>
      </c>
      <c r="K48" s="2" t="s">
        <v>324</v>
      </c>
    </row>
    <row r="49" spans="1:11" x14ac:dyDescent="0.2">
      <c r="A49" t="s">
        <v>965</v>
      </c>
      <c r="B49" s="2">
        <v>2022</v>
      </c>
      <c r="C49" s="2">
        <v>26</v>
      </c>
      <c r="D49" s="2"/>
      <c r="E49" s="2"/>
      <c r="F49" s="2"/>
      <c r="G49" s="2"/>
      <c r="H49" s="2"/>
      <c r="I49" s="2"/>
      <c r="J49" s="4">
        <v>88.615384615384613</v>
      </c>
      <c r="K49" s="2" t="s">
        <v>325</v>
      </c>
    </row>
    <row r="50" spans="1:11" x14ac:dyDescent="0.2">
      <c r="A50" t="s">
        <v>1764</v>
      </c>
      <c r="B50" s="2">
        <v>2005</v>
      </c>
      <c r="C50" s="2"/>
      <c r="D50" s="4"/>
      <c r="E50" s="4"/>
      <c r="F50" s="4"/>
      <c r="G50" s="4"/>
      <c r="H50" s="4"/>
      <c r="I50" s="4"/>
      <c r="J50" s="4"/>
      <c r="K50" s="2"/>
    </row>
    <row r="51" spans="1:11" x14ac:dyDescent="0.2">
      <c r="A51" t="s">
        <v>1764</v>
      </c>
      <c r="B51" s="2">
        <v>2006</v>
      </c>
      <c r="C51" s="9"/>
      <c r="D51" s="4"/>
      <c r="E51" s="4"/>
      <c r="F51" s="4"/>
      <c r="G51" s="4"/>
      <c r="H51" s="4"/>
      <c r="I51" s="4"/>
      <c r="J51" s="4"/>
      <c r="K51" s="2"/>
    </row>
    <row r="52" spans="1:11" x14ac:dyDescent="0.2">
      <c r="A52" t="s">
        <v>1764</v>
      </c>
      <c r="B52" s="2">
        <v>2007</v>
      </c>
      <c r="C52" s="2">
        <v>20</v>
      </c>
      <c r="D52" s="4">
        <v>1.78</v>
      </c>
      <c r="E52" s="4">
        <v>1</v>
      </c>
      <c r="F52" s="4">
        <v>2.66</v>
      </c>
      <c r="G52" s="4">
        <v>0</v>
      </c>
      <c r="H52" s="4">
        <v>0</v>
      </c>
      <c r="I52" s="4">
        <v>11.42</v>
      </c>
      <c r="J52" s="4">
        <v>5.12</v>
      </c>
      <c r="K52" s="2"/>
    </row>
    <row r="53" spans="1:11" x14ac:dyDescent="0.2">
      <c r="A53" t="s">
        <v>1764</v>
      </c>
      <c r="B53" s="2">
        <v>2008</v>
      </c>
      <c r="C53" s="9"/>
      <c r="D53" s="4"/>
      <c r="E53" s="4"/>
      <c r="F53" s="4"/>
      <c r="G53" s="4"/>
      <c r="H53" s="4"/>
      <c r="I53" s="4"/>
      <c r="J53" s="4"/>
      <c r="K53" s="2"/>
    </row>
    <row r="54" spans="1:11" x14ac:dyDescent="0.2">
      <c r="A54" t="s">
        <v>1764</v>
      </c>
      <c r="B54" s="2">
        <v>2009</v>
      </c>
      <c r="C54" s="2">
        <v>14</v>
      </c>
      <c r="D54" s="4">
        <v>3.59</v>
      </c>
      <c r="E54" s="4">
        <v>0</v>
      </c>
      <c r="F54" s="4">
        <v>0.93</v>
      </c>
      <c r="G54" s="4">
        <v>0</v>
      </c>
      <c r="H54" s="4">
        <v>0</v>
      </c>
      <c r="I54" s="4">
        <v>1.21</v>
      </c>
      <c r="J54" s="4">
        <v>4.3</v>
      </c>
      <c r="K54" s="2"/>
    </row>
    <row r="55" spans="1:11" x14ac:dyDescent="0.2">
      <c r="A55" t="s">
        <v>1764</v>
      </c>
      <c r="B55" s="2">
        <v>2010</v>
      </c>
      <c r="C55" s="9"/>
      <c r="D55" s="4"/>
      <c r="E55" s="4"/>
      <c r="F55" s="4"/>
      <c r="G55" s="4"/>
      <c r="H55" s="4"/>
      <c r="I55" s="4"/>
      <c r="J55" s="4"/>
      <c r="K55" s="2"/>
    </row>
    <row r="56" spans="1:11" x14ac:dyDescent="0.2">
      <c r="A56" t="s">
        <v>1764</v>
      </c>
      <c r="B56" s="2">
        <v>2011</v>
      </c>
      <c r="C56" s="2">
        <v>19</v>
      </c>
      <c r="D56" s="4">
        <v>12.01</v>
      </c>
      <c r="E56" s="4">
        <v>0</v>
      </c>
      <c r="F56" s="4">
        <v>0.57999999999999996</v>
      </c>
      <c r="G56" s="4">
        <v>0</v>
      </c>
      <c r="H56" s="4">
        <v>0</v>
      </c>
      <c r="I56" s="4">
        <v>7.01</v>
      </c>
      <c r="J56" s="4">
        <v>18.899999999999999</v>
      </c>
      <c r="K56" s="2"/>
    </row>
    <row r="57" spans="1:11" x14ac:dyDescent="0.2">
      <c r="A57" t="s">
        <v>1764</v>
      </c>
      <c r="B57" s="2">
        <v>2012</v>
      </c>
      <c r="C57" s="2"/>
      <c r="D57" s="4"/>
      <c r="E57" s="4"/>
      <c r="F57" s="4"/>
      <c r="G57" s="4"/>
      <c r="H57" s="4"/>
      <c r="I57" s="4"/>
      <c r="J57" s="4"/>
      <c r="K57" s="2"/>
    </row>
    <row r="58" spans="1:11" x14ac:dyDescent="0.2">
      <c r="A58" t="s">
        <v>1764</v>
      </c>
      <c r="B58" s="2">
        <v>2013</v>
      </c>
      <c r="C58" s="2"/>
      <c r="D58" s="4"/>
      <c r="E58" s="4"/>
      <c r="F58" s="4"/>
      <c r="G58" s="4"/>
      <c r="H58" s="4"/>
      <c r="I58" s="4"/>
      <c r="J58" s="4"/>
      <c r="K58" s="9"/>
    </row>
    <row r="59" spans="1:11" x14ac:dyDescent="0.2">
      <c r="A59" t="s">
        <v>1764</v>
      </c>
      <c r="B59" s="2">
        <v>2014</v>
      </c>
      <c r="C59" s="2">
        <v>19</v>
      </c>
      <c r="D59" s="4">
        <v>14.35</v>
      </c>
      <c r="E59" s="4">
        <v>0.375</v>
      </c>
      <c r="F59" s="4">
        <v>2.6</v>
      </c>
      <c r="G59" s="4">
        <v>0</v>
      </c>
      <c r="H59" s="4">
        <v>0</v>
      </c>
      <c r="I59" s="4">
        <v>6.35</v>
      </c>
      <c r="J59" s="4">
        <v>16.850000000000001</v>
      </c>
      <c r="K59" s="9"/>
    </row>
    <row r="60" spans="1:11" x14ac:dyDescent="0.2">
      <c r="A60" t="s">
        <v>1764</v>
      </c>
      <c r="B60" s="2">
        <v>2015</v>
      </c>
      <c r="C60" s="2"/>
      <c r="D60" s="4"/>
      <c r="E60" s="4"/>
      <c r="F60" s="4"/>
      <c r="G60" s="4"/>
      <c r="H60" s="4"/>
      <c r="I60" s="4"/>
      <c r="J60" s="4"/>
      <c r="K60" s="2"/>
    </row>
    <row r="61" spans="1:11" x14ac:dyDescent="0.2">
      <c r="A61" t="s">
        <v>1764</v>
      </c>
      <c r="B61" s="2">
        <v>2016</v>
      </c>
      <c r="C61" s="2"/>
      <c r="D61" s="4"/>
      <c r="E61" s="4"/>
      <c r="F61" s="4"/>
      <c r="G61" s="4"/>
      <c r="H61" s="4"/>
      <c r="I61" s="4"/>
      <c r="J61" s="4"/>
      <c r="K61" s="2"/>
    </row>
    <row r="62" spans="1:11" x14ac:dyDescent="0.2">
      <c r="A62" t="s">
        <v>1764</v>
      </c>
      <c r="B62" s="2">
        <v>2017</v>
      </c>
      <c r="C62" s="2">
        <v>21</v>
      </c>
      <c r="D62" s="4">
        <v>25.81</v>
      </c>
      <c r="E62" s="4">
        <v>1.1000000000000001</v>
      </c>
      <c r="F62" s="4">
        <v>0</v>
      </c>
      <c r="G62" s="4">
        <v>0.01</v>
      </c>
      <c r="H62" s="4">
        <v>3.33</v>
      </c>
      <c r="I62" s="4">
        <v>18.100000000000001</v>
      </c>
      <c r="J62" s="4">
        <v>27.2</v>
      </c>
      <c r="K62" s="2" t="s">
        <v>324</v>
      </c>
    </row>
    <row r="63" spans="1:11" x14ac:dyDescent="0.2">
      <c r="A63" t="s">
        <v>1764</v>
      </c>
      <c r="B63" s="2">
        <v>2017</v>
      </c>
      <c r="C63" s="2">
        <v>21</v>
      </c>
      <c r="D63" s="4"/>
      <c r="E63" s="4"/>
      <c r="F63" s="4"/>
      <c r="G63" s="4"/>
      <c r="H63" s="4"/>
      <c r="I63" s="4"/>
      <c r="J63" s="4">
        <v>50.43</v>
      </c>
      <c r="K63" s="2" t="s">
        <v>325</v>
      </c>
    </row>
    <row r="64" spans="1:11" x14ac:dyDescent="0.2">
      <c r="A64" t="s">
        <v>1764</v>
      </c>
      <c r="B64" s="2">
        <v>2018</v>
      </c>
      <c r="C64" s="2"/>
      <c r="D64" s="4"/>
      <c r="E64" s="4"/>
      <c r="F64" s="4"/>
      <c r="G64" s="4"/>
      <c r="H64" s="4"/>
      <c r="I64" s="4"/>
      <c r="J64" s="4"/>
      <c r="K64" s="2"/>
    </row>
    <row r="65" spans="1:11" x14ac:dyDescent="0.2">
      <c r="A65" t="s">
        <v>1764</v>
      </c>
      <c r="B65" s="2">
        <v>2019</v>
      </c>
      <c r="C65" s="2">
        <v>20</v>
      </c>
      <c r="D65" s="4">
        <v>8.98</v>
      </c>
      <c r="E65" s="4">
        <v>0.51</v>
      </c>
      <c r="F65" s="4">
        <v>0.28999999999999998</v>
      </c>
      <c r="G65" s="4">
        <v>0.11</v>
      </c>
      <c r="H65" s="4">
        <v>0</v>
      </c>
      <c r="I65" s="4">
        <v>13.16</v>
      </c>
      <c r="J65" s="4">
        <v>10.23</v>
      </c>
      <c r="K65" s="2" t="s">
        <v>324</v>
      </c>
    </row>
    <row r="66" spans="1:11" x14ac:dyDescent="0.2">
      <c r="A66" t="s">
        <v>1764</v>
      </c>
      <c r="B66" s="2">
        <v>2019</v>
      </c>
      <c r="C66" s="2">
        <v>20</v>
      </c>
      <c r="D66" s="4"/>
      <c r="E66" s="4"/>
      <c r="F66" s="4"/>
      <c r="G66" s="4"/>
      <c r="H66" s="4"/>
      <c r="I66" s="4"/>
      <c r="J66" s="4">
        <v>22.26</v>
      </c>
      <c r="K66" s="2" t="s">
        <v>325</v>
      </c>
    </row>
    <row r="67" spans="1:11" x14ac:dyDescent="0.2">
      <c r="A67" t="s">
        <v>1764</v>
      </c>
      <c r="B67" s="2">
        <v>2020</v>
      </c>
      <c r="C67" s="2"/>
      <c r="D67" s="4"/>
      <c r="E67" s="4"/>
      <c r="F67" s="4"/>
      <c r="G67" s="4"/>
      <c r="H67" s="4"/>
      <c r="I67" s="4"/>
      <c r="J67" s="4"/>
      <c r="K67" s="2"/>
    </row>
    <row r="68" spans="1:11" x14ac:dyDescent="0.2">
      <c r="A68" t="s">
        <v>1764</v>
      </c>
      <c r="B68" s="2">
        <v>2021</v>
      </c>
      <c r="C68" s="2"/>
      <c r="D68" s="4"/>
      <c r="E68" s="4"/>
      <c r="F68" s="4"/>
      <c r="G68" s="4"/>
      <c r="H68" s="4"/>
      <c r="I68" s="4"/>
      <c r="J68" s="4"/>
      <c r="K68" s="2" t="s">
        <v>324</v>
      </c>
    </row>
    <row r="69" spans="1:11" x14ac:dyDescent="0.2">
      <c r="A69" t="s">
        <v>1764</v>
      </c>
      <c r="B69" s="2">
        <v>2021</v>
      </c>
      <c r="C69" s="2"/>
      <c r="D69" s="4"/>
      <c r="E69" s="4"/>
      <c r="F69" s="4"/>
      <c r="G69" s="4"/>
      <c r="H69" s="4"/>
      <c r="I69" s="4"/>
      <c r="J69" s="4"/>
      <c r="K69" s="2" t="s">
        <v>325</v>
      </c>
    </row>
    <row r="70" spans="1:11" x14ac:dyDescent="0.2">
      <c r="A70" t="s">
        <v>1764</v>
      </c>
      <c r="B70" s="2">
        <v>2022</v>
      </c>
      <c r="C70" s="2">
        <v>20</v>
      </c>
      <c r="D70" s="4">
        <v>15.51</v>
      </c>
      <c r="E70" s="4">
        <v>0.255</v>
      </c>
      <c r="F70" s="4">
        <v>0.02</v>
      </c>
      <c r="G70" s="4">
        <v>5.0000000000000001E-3</v>
      </c>
      <c r="H70" s="4">
        <v>0.2</v>
      </c>
      <c r="I70" s="4">
        <v>9.25</v>
      </c>
      <c r="J70" s="4">
        <v>15.755000000000001</v>
      </c>
      <c r="K70" s="2" t="s">
        <v>324</v>
      </c>
    </row>
    <row r="71" spans="1:11" x14ac:dyDescent="0.2">
      <c r="A71" t="s">
        <v>1764</v>
      </c>
      <c r="B71" s="2">
        <v>2022</v>
      </c>
      <c r="C71" s="2">
        <v>20</v>
      </c>
      <c r="D71" s="4"/>
      <c r="E71" s="4"/>
      <c r="F71" s="4"/>
      <c r="G71" s="4"/>
      <c r="H71" s="4"/>
      <c r="I71" s="4"/>
      <c r="J71" s="4">
        <v>8.0599999999999987</v>
      </c>
      <c r="K71" s="2" t="s">
        <v>325</v>
      </c>
    </row>
    <row r="72" spans="1:11" x14ac:dyDescent="0.2">
      <c r="A72" t="s">
        <v>959</v>
      </c>
      <c r="B72" s="2">
        <v>2005</v>
      </c>
      <c r="C72" s="2"/>
      <c r="D72" s="4"/>
      <c r="E72" s="4"/>
      <c r="F72" s="4"/>
      <c r="G72" s="4"/>
      <c r="H72" s="4"/>
      <c r="I72" s="4"/>
      <c r="J72" s="4"/>
      <c r="K72" s="2"/>
    </row>
    <row r="73" spans="1:11" x14ac:dyDescent="0.2">
      <c r="A73" t="s">
        <v>959</v>
      </c>
      <c r="B73" s="2">
        <v>2006</v>
      </c>
      <c r="C73" s="2"/>
      <c r="D73" s="4"/>
      <c r="E73" s="4"/>
      <c r="F73" s="4"/>
      <c r="G73" s="4"/>
      <c r="H73" s="4"/>
      <c r="I73" s="4"/>
      <c r="J73" s="4"/>
      <c r="K73" s="2"/>
    </row>
    <row r="74" spans="1:11" x14ac:dyDescent="0.2">
      <c r="A74" t="s">
        <v>959</v>
      </c>
      <c r="B74" s="2">
        <v>2007</v>
      </c>
      <c r="C74" s="2"/>
      <c r="D74" s="4"/>
      <c r="E74" s="4"/>
      <c r="F74" s="4"/>
      <c r="G74" s="4"/>
      <c r="H74" s="4"/>
      <c r="I74" s="4"/>
      <c r="J74" s="4"/>
      <c r="K74" s="2"/>
    </row>
    <row r="75" spans="1:11" x14ac:dyDescent="0.2">
      <c r="A75" t="s">
        <v>959</v>
      </c>
      <c r="B75" s="2">
        <v>2008</v>
      </c>
      <c r="C75" s="2">
        <v>26</v>
      </c>
      <c r="D75" s="4">
        <v>2.0538461538461501</v>
      </c>
      <c r="E75" s="4">
        <v>0.27307692307692299</v>
      </c>
      <c r="F75" s="4">
        <v>1.2692307692307701</v>
      </c>
      <c r="G75" s="4"/>
      <c r="H75" s="4"/>
      <c r="I75" s="4">
        <v>1.33076923076923</v>
      </c>
      <c r="J75" s="4">
        <v>3.5423076923076899</v>
      </c>
      <c r="K75" s="2"/>
    </row>
    <row r="76" spans="1:11" x14ac:dyDescent="0.2">
      <c r="A76" t="s">
        <v>959</v>
      </c>
      <c r="B76" s="2">
        <v>2009</v>
      </c>
      <c r="C76" s="2"/>
      <c r="D76" s="4"/>
      <c r="E76" s="4"/>
      <c r="F76" s="4"/>
      <c r="G76" s="4"/>
      <c r="H76" s="4"/>
      <c r="I76" s="4"/>
      <c r="J76" s="4"/>
      <c r="K76" s="2"/>
    </row>
    <row r="77" spans="1:11" x14ac:dyDescent="0.2">
      <c r="A77" t="s">
        <v>959</v>
      </c>
      <c r="B77" s="2">
        <v>2010</v>
      </c>
      <c r="C77" s="9">
        <v>26</v>
      </c>
      <c r="D77" s="4">
        <v>4</v>
      </c>
      <c r="E77" s="4">
        <v>7.69230769230769E-2</v>
      </c>
      <c r="F77" s="4">
        <v>1.34615384615385</v>
      </c>
      <c r="G77" s="4"/>
      <c r="H77" s="4"/>
      <c r="I77" s="4">
        <v>2.5538461538461501</v>
      </c>
      <c r="J77" s="4">
        <v>5.12307692307692</v>
      </c>
      <c r="K77" s="2"/>
    </row>
    <row r="78" spans="1:11" x14ac:dyDescent="0.2">
      <c r="A78" t="s">
        <v>959</v>
      </c>
      <c r="B78" s="2">
        <v>2011</v>
      </c>
      <c r="C78" s="2"/>
      <c r="D78" s="4"/>
      <c r="E78" s="4"/>
      <c r="F78" s="4"/>
      <c r="G78" s="4"/>
      <c r="H78" s="4"/>
      <c r="I78" s="4"/>
      <c r="J78" s="4"/>
      <c r="K78" s="2"/>
    </row>
    <row r="79" spans="1:11" x14ac:dyDescent="0.2">
      <c r="A79" t="s">
        <v>959</v>
      </c>
      <c r="B79" s="2">
        <v>2012</v>
      </c>
      <c r="C79" s="9">
        <v>26</v>
      </c>
      <c r="D79" s="4">
        <v>0.41499999999999998</v>
      </c>
      <c r="E79" s="4">
        <v>0.01</v>
      </c>
      <c r="F79" s="4">
        <v>0.42499999999999999</v>
      </c>
      <c r="G79" s="4"/>
      <c r="H79" s="4"/>
      <c r="I79" s="4">
        <v>7.4999999999999997E-2</v>
      </c>
      <c r="J79" s="4">
        <v>0.9</v>
      </c>
      <c r="K79" s="2"/>
    </row>
    <row r="80" spans="1:11" x14ac:dyDescent="0.2">
      <c r="A80" t="s">
        <v>959</v>
      </c>
      <c r="B80" s="2">
        <v>2013</v>
      </c>
      <c r="C80" s="2"/>
      <c r="D80" s="4"/>
      <c r="E80" s="4"/>
      <c r="F80" s="4"/>
      <c r="G80" s="4"/>
      <c r="H80" s="4"/>
      <c r="I80" s="4"/>
      <c r="J80" s="4"/>
      <c r="K80" s="2"/>
    </row>
    <row r="81" spans="1:11" x14ac:dyDescent="0.2">
      <c r="A81" t="s">
        <v>959</v>
      </c>
      <c r="B81" s="2">
        <v>2014</v>
      </c>
      <c r="C81" s="2"/>
      <c r="D81" s="4"/>
      <c r="E81" s="4"/>
      <c r="F81" s="4"/>
      <c r="G81" s="4"/>
      <c r="H81" s="4"/>
      <c r="I81" s="4"/>
      <c r="J81" s="4"/>
      <c r="K81" s="2"/>
    </row>
    <row r="82" spans="1:11" x14ac:dyDescent="0.2">
      <c r="A82" t="s">
        <v>959</v>
      </c>
      <c r="B82" s="2">
        <v>2015</v>
      </c>
      <c r="C82" s="2">
        <v>26</v>
      </c>
      <c r="D82" s="4">
        <v>13.28</v>
      </c>
      <c r="E82" s="4">
        <v>0.08</v>
      </c>
      <c r="F82" s="4">
        <v>0.81</v>
      </c>
      <c r="G82" s="4">
        <v>0</v>
      </c>
      <c r="H82" s="4">
        <v>0</v>
      </c>
      <c r="I82" s="4">
        <v>2.85</v>
      </c>
      <c r="J82" s="4">
        <v>10.55</v>
      </c>
      <c r="K82" s="9" t="s">
        <v>314</v>
      </c>
    </row>
    <row r="83" spans="1:11" x14ac:dyDescent="0.2">
      <c r="A83" t="s">
        <v>959</v>
      </c>
      <c r="B83" s="2">
        <v>2015</v>
      </c>
      <c r="C83" s="2">
        <v>26</v>
      </c>
      <c r="D83" s="4"/>
      <c r="E83" s="4"/>
      <c r="F83" s="4"/>
      <c r="G83" s="4"/>
      <c r="H83" s="4"/>
      <c r="I83" s="4"/>
      <c r="J83" s="4">
        <v>49.39</v>
      </c>
      <c r="K83" s="9" t="s">
        <v>814</v>
      </c>
    </row>
    <row r="84" spans="1:11" x14ac:dyDescent="0.2">
      <c r="A84" t="s">
        <v>959</v>
      </c>
      <c r="B84" s="2">
        <v>2016</v>
      </c>
      <c r="C84" s="2"/>
      <c r="D84" s="4"/>
      <c r="E84" s="4"/>
      <c r="F84" s="4"/>
      <c r="G84" s="4"/>
      <c r="H84" s="4"/>
      <c r="I84" s="4"/>
      <c r="J84" s="4"/>
      <c r="K84" s="2"/>
    </row>
    <row r="85" spans="1:11" x14ac:dyDescent="0.2">
      <c r="A85" t="s">
        <v>959</v>
      </c>
      <c r="B85" s="2">
        <v>2017</v>
      </c>
      <c r="C85" s="2">
        <v>25</v>
      </c>
      <c r="D85" s="4">
        <v>11.69</v>
      </c>
      <c r="E85" s="4">
        <v>0.2</v>
      </c>
      <c r="F85" s="4">
        <v>0.56999999999999995</v>
      </c>
      <c r="G85" s="4">
        <v>0</v>
      </c>
      <c r="H85" s="4">
        <v>0.2</v>
      </c>
      <c r="I85" s="4">
        <v>4.8499999999999996</v>
      </c>
      <c r="J85" s="4">
        <v>12.37</v>
      </c>
      <c r="K85" s="2" t="s">
        <v>314</v>
      </c>
    </row>
    <row r="86" spans="1:11" x14ac:dyDescent="0.2">
      <c r="A86" t="s">
        <v>959</v>
      </c>
      <c r="B86" s="2">
        <v>2017</v>
      </c>
      <c r="C86" s="2">
        <v>25</v>
      </c>
      <c r="D86" s="4"/>
      <c r="E86" s="4"/>
      <c r="F86" s="4"/>
      <c r="G86" s="4"/>
      <c r="H86" s="4"/>
      <c r="I86" s="4"/>
      <c r="J86" s="4">
        <v>57.64</v>
      </c>
      <c r="K86" s="2" t="s">
        <v>814</v>
      </c>
    </row>
    <row r="87" spans="1:11" x14ac:dyDescent="0.2">
      <c r="A87" t="s">
        <v>959</v>
      </c>
      <c r="B87" s="2">
        <v>2018</v>
      </c>
      <c r="C87" s="2">
        <v>24</v>
      </c>
      <c r="D87" s="4">
        <v>16.600000000000001</v>
      </c>
      <c r="E87" s="4">
        <v>0.08</v>
      </c>
      <c r="F87" s="4">
        <v>0.28000000000000003</v>
      </c>
      <c r="G87" s="4">
        <v>0</v>
      </c>
      <c r="H87" s="4">
        <v>0.64</v>
      </c>
      <c r="I87" s="4">
        <v>9</v>
      </c>
      <c r="J87" s="4">
        <v>16.68</v>
      </c>
      <c r="K87" s="2" t="s">
        <v>314</v>
      </c>
    </row>
    <row r="88" spans="1:11" x14ac:dyDescent="0.2">
      <c r="A88" t="s">
        <v>959</v>
      </c>
      <c r="B88" s="2">
        <v>2018</v>
      </c>
      <c r="C88" s="2">
        <v>24</v>
      </c>
      <c r="D88" s="4"/>
      <c r="E88" s="4"/>
      <c r="F88" s="4"/>
      <c r="G88" s="4"/>
      <c r="H88" s="4"/>
      <c r="I88" s="4"/>
      <c r="J88" s="4">
        <v>54.17</v>
      </c>
      <c r="K88" s="2" t="s">
        <v>814</v>
      </c>
    </row>
    <row r="89" spans="1:11" x14ac:dyDescent="0.2">
      <c r="A89" t="s">
        <v>959</v>
      </c>
      <c r="B89" s="2">
        <v>2019</v>
      </c>
      <c r="C89" s="2">
        <v>24</v>
      </c>
      <c r="D89" s="4">
        <v>17.760000000000002</v>
      </c>
      <c r="E89" s="4">
        <v>0.13</v>
      </c>
      <c r="F89" s="4">
        <v>0.69</v>
      </c>
      <c r="G89" s="4">
        <v>0.01</v>
      </c>
      <c r="H89" s="4">
        <v>0.5</v>
      </c>
      <c r="I89" s="4">
        <v>6.57</v>
      </c>
      <c r="J89" s="4">
        <v>18.39</v>
      </c>
      <c r="K89" s="2" t="s">
        <v>314</v>
      </c>
    </row>
    <row r="90" spans="1:11" x14ac:dyDescent="0.2">
      <c r="A90" t="s">
        <v>959</v>
      </c>
      <c r="B90" s="2">
        <v>2019</v>
      </c>
      <c r="C90" s="2">
        <v>24</v>
      </c>
      <c r="D90" s="2"/>
      <c r="E90" s="2"/>
      <c r="F90" s="2"/>
      <c r="G90" s="2"/>
      <c r="H90" s="2"/>
      <c r="I90" s="2"/>
      <c r="J90" s="4">
        <v>57.93</v>
      </c>
      <c r="K90" s="2" t="s">
        <v>814</v>
      </c>
    </row>
    <row r="91" spans="1:11" x14ac:dyDescent="0.2">
      <c r="A91" t="s">
        <v>959</v>
      </c>
      <c r="B91" s="2">
        <v>2020</v>
      </c>
      <c r="C91" s="2">
        <v>24</v>
      </c>
      <c r="D91" s="4">
        <v>14.295833333333334</v>
      </c>
      <c r="E91" s="4">
        <v>5.4166666666666675E-2</v>
      </c>
      <c r="F91" s="4">
        <v>1.1916666666666667</v>
      </c>
      <c r="G91" s="4">
        <v>0</v>
      </c>
      <c r="H91" s="4">
        <v>0.6333333333333333</v>
      </c>
      <c r="I91" s="4">
        <v>7.2833333333333314</v>
      </c>
      <c r="J91" s="4">
        <v>14.675000000000002</v>
      </c>
      <c r="K91" s="2" t="s">
        <v>314</v>
      </c>
    </row>
    <row r="92" spans="1:11" x14ac:dyDescent="0.2">
      <c r="A92" t="s">
        <v>959</v>
      </c>
      <c r="B92" s="2">
        <v>2020</v>
      </c>
      <c r="C92" s="2">
        <v>24</v>
      </c>
      <c r="D92" s="2"/>
      <c r="E92" s="2"/>
      <c r="F92" s="2"/>
      <c r="G92" s="2"/>
      <c r="H92" s="2"/>
      <c r="I92" s="2"/>
      <c r="J92" s="4">
        <v>53.229166666666664</v>
      </c>
      <c r="K92" s="2" t="s">
        <v>814</v>
      </c>
    </row>
    <row r="93" spans="1:11" x14ac:dyDescent="0.2">
      <c r="A93" t="s">
        <v>959</v>
      </c>
      <c r="B93" s="2">
        <v>2021</v>
      </c>
      <c r="C93" s="2">
        <v>24</v>
      </c>
      <c r="D93" s="4">
        <v>8.5958333333333332</v>
      </c>
      <c r="E93" s="4">
        <v>9.1666666666666674E-2</v>
      </c>
      <c r="F93" s="4">
        <v>1.9333333333333336</v>
      </c>
      <c r="G93" s="4">
        <v>0</v>
      </c>
      <c r="H93" s="4">
        <v>4.1666666666666666E-3</v>
      </c>
      <c r="I93" s="4">
        <v>5.1208333333333309</v>
      </c>
      <c r="J93" s="4">
        <v>10.549999999999999</v>
      </c>
      <c r="K93" s="2" t="s">
        <v>324</v>
      </c>
    </row>
    <row r="94" spans="1:11" x14ac:dyDescent="0.2">
      <c r="A94" t="s">
        <v>959</v>
      </c>
      <c r="B94" s="2">
        <v>2021</v>
      </c>
      <c r="C94" s="2">
        <v>24</v>
      </c>
      <c r="D94" s="2"/>
      <c r="E94" s="2"/>
      <c r="F94" s="2"/>
      <c r="G94" s="2"/>
      <c r="H94" s="2"/>
      <c r="I94" s="2"/>
      <c r="J94" s="4">
        <v>58.045833333333327</v>
      </c>
      <c r="K94" s="2" t="s">
        <v>325</v>
      </c>
    </row>
    <row r="95" spans="1:11" x14ac:dyDescent="0.2">
      <c r="A95" t="s">
        <v>959</v>
      </c>
      <c r="B95" s="2">
        <v>2022</v>
      </c>
      <c r="C95" s="2">
        <v>24</v>
      </c>
      <c r="D95" s="2">
        <v>10.483000000000001</v>
      </c>
      <c r="E95" s="2">
        <v>4.0000000000000001E-3</v>
      </c>
      <c r="F95" s="2">
        <v>2.5099999999999998</v>
      </c>
      <c r="G95" s="2">
        <v>0</v>
      </c>
      <c r="H95" s="2">
        <v>0.36299999999999999</v>
      </c>
      <c r="I95" s="2">
        <v>2.129</v>
      </c>
      <c r="J95" s="4">
        <v>12.558</v>
      </c>
      <c r="K95" s="2" t="s">
        <v>324</v>
      </c>
    </row>
    <row r="96" spans="1:11" x14ac:dyDescent="0.2">
      <c r="A96" t="s">
        <v>959</v>
      </c>
      <c r="B96" s="2">
        <v>2022</v>
      </c>
      <c r="C96" s="2">
        <v>24</v>
      </c>
      <c r="D96" s="2"/>
      <c r="E96" s="2"/>
      <c r="F96" s="2"/>
      <c r="G96" s="2"/>
      <c r="H96" s="2"/>
      <c r="I96" s="2"/>
      <c r="J96" s="4">
        <v>50.14</v>
      </c>
      <c r="K96" s="2" t="s">
        <v>325</v>
      </c>
    </row>
    <row r="97" spans="1:11" x14ac:dyDescent="0.2">
      <c r="A97" t="s">
        <v>962</v>
      </c>
      <c r="B97" s="2">
        <v>2005</v>
      </c>
      <c r="C97" s="2"/>
      <c r="D97" s="4"/>
      <c r="E97" s="4"/>
      <c r="F97" s="4"/>
      <c r="G97" s="4"/>
      <c r="H97" s="4"/>
      <c r="I97" s="4"/>
      <c r="J97" s="4"/>
      <c r="K97" s="2"/>
    </row>
    <row r="98" spans="1:11" x14ac:dyDescent="0.2">
      <c r="A98" t="s">
        <v>1765</v>
      </c>
      <c r="B98" s="2">
        <v>2006</v>
      </c>
      <c r="C98" s="2"/>
      <c r="D98" s="4"/>
      <c r="E98" s="4"/>
      <c r="F98" s="4"/>
      <c r="G98" s="4"/>
      <c r="H98" s="4"/>
      <c r="I98" s="4"/>
      <c r="J98" s="4"/>
      <c r="K98" s="2"/>
    </row>
    <row r="99" spans="1:11" x14ac:dyDescent="0.2">
      <c r="A99" t="s">
        <v>1765</v>
      </c>
      <c r="B99" s="2">
        <v>2007</v>
      </c>
      <c r="C99" s="2"/>
      <c r="D99" s="4"/>
      <c r="E99" s="4"/>
      <c r="F99" s="4"/>
      <c r="G99" s="4"/>
      <c r="H99" s="4"/>
      <c r="I99" s="4"/>
      <c r="J99" s="4"/>
      <c r="K99" s="2"/>
    </row>
    <row r="100" spans="1:11" x14ac:dyDescent="0.2">
      <c r="A100" t="s">
        <v>1765</v>
      </c>
      <c r="B100" s="2">
        <v>2008</v>
      </c>
      <c r="C100" s="2">
        <v>6</v>
      </c>
      <c r="D100" s="4">
        <v>0.18</v>
      </c>
      <c r="E100" s="4">
        <v>0</v>
      </c>
      <c r="F100" s="4">
        <v>4.17</v>
      </c>
      <c r="G100" s="4"/>
      <c r="H100" s="4"/>
      <c r="I100" s="4">
        <v>0.83</v>
      </c>
      <c r="J100" s="4">
        <v>4.17</v>
      </c>
      <c r="K100" s="2"/>
    </row>
    <row r="101" spans="1:11" x14ac:dyDescent="0.2">
      <c r="A101" t="s">
        <v>1765</v>
      </c>
      <c r="B101" s="2">
        <v>2009</v>
      </c>
      <c r="C101" s="2"/>
      <c r="D101" s="4"/>
      <c r="E101" s="4"/>
      <c r="F101" s="4"/>
      <c r="G101" s="4"/>
      <c r="H101" s="4"/>
      <c r="I101" s="4"/>
      <c r="J101" s="4"/>
      <c r="K101" s="2"/>
    </row>
    <row r="102" spans="1:11" x14ac:dyDescent="0.2">
      <c r="A102" t="s">
        <v>1765</v>
      </c>
      <c r="B102" s="2">
        <v>2010</v>
      </c>
      <c r="C102" s="2">
        <v>6</v>
      </c>
      <c r="D102" s="4">
        <v>0.5</v>
      </c>
      <c r="E102" s="4">
        <v>0.5</v>
      </c>
      <c r="F102" s="4">
        <v>0.83</v>
      </c>
      <c r="G102" s="4"/>
      <c r="H102" s="4"/>
      <c r="I102" s="4">
        <v>0.33</v>
      </c>
      <c r="J102" s="4">
        <v>1</v>
      </c>
      <c r="K102" s="2"/>
    </row>
    <row r="103" spans="1:11" x14ac:dyDescent="0.2">
      <c r="A103" t="s">
        <v>1765</v>
      </c>
      <c r="B103" s="2">
        <v>2011</v>
      </c>
      <c r="C103" s="2">
        <v>6</v>
      </c>
      <c r="D103" s="4">
        <v>0.4</v>
      </c>
      <c r="E103" s="4">
        <v>0</v>
      </c>
      <c r="F103" s="4">
        <v>7.87</v>
      </c>
      <c r="G103" s="4"/>
      <c r="H103" s="4"/>
      <c r="I103" s="4">
        <v>3.37</v>
      </c>
      <c r="J103" s="4">
        <v>9.1999999999999993</v>
      </c>
      <c r="K103" s="2"/>
    </row>
    <row r="104" spans="1:11" x14ac:dyDescent="0.2">
      <c r="A104" t="s">
        <v>1765</v>
      </c>
      <c r="B104" s="2">
        <v>2012</v>
      </c>
      <c r="C104" s="2"/>
      <c r="D104" s="4"/>
      <c r="E104" s="4"/>
      <c r="F104" s="4"/>
      <c r="G104" s="4"/>
      <c r="H104" s="4"/>
      <c r="I104" s="4"/>
      <c r="J104" s="4"/>
      <c r="K104" s="2"/>
    </row>
    <row r="105" spans="1:11" x14ac:dyDescent="0.2">
      <c r="A105" t="s">
        <v>1765</v>
      </c>
      <c r="B105" s="2">
        <v>2013</v>
      </c>
      <c r="C105" s="2"/>
      <c r="D105" s="4"/>
      <c r="E105" s="4"/>
      <c r="F105" s="4"/>
      <c r="G105" s="4"/>
      <c r="H105" s="4"/>
      <c r="I105" s="4"/>
      <c r="J105" s="4"/>
      <c r="K105" s="2"/>
    </row>
    <row r="106" spans="1:11" x14ac:dyDescent="0.2">
      <c r="A106" t="s">
        <v>1765</v>
      </c>
      <c r="B106" s="2">
        <v>2014</v>
      </c>
      <c r="C106" s="2">
        <v>6</v>
      </c>
      <c r="D106" s="4">
        <v>0.22</v>
      </c>
      <c r="E106" s="4">
        <v>0</v>
      </c>
      <c r="F106" s="4">
        <v>0.33</v>
      </c>
      <c r="G106" s="4"/>
      <c r="H106" s="4"/>
      <c r="I106" s="4">
        <v>0.52</v>
      </c>
      <c r="J106" s="4">
        <v>0.38</v>
      </c>
      <c r="K106" s="2" t="s">
        <v>314</v>
      </c>
    </row>
    <row r="107" spans="1:11" x14ac:dyDescent="0.2">
      <c r="A107" t="s">
        <v>1765</v>
      </c>
      <c r="B107" s="2">
        <v>2015</v>
      </c>
      <c r="C107" s="2"/>
      <c r="D107" s="4"/>
      <c r="E107" s="4"/>
      <c r="F107" s="4"/>
      <c r="G107" s="4"/>
      <c r="H107" s="4"/>
      <c r="I107" s="4"/>
      <c r="J107" s="4"/>
      <c r="K107" s="2"/>
    </row>
    <row r="108" spans="1:11" x14ac:dyDescent="0.2">
      <c r="A108" t="s">
        <v>1765</v>
      </c>
      <c r="B108" s="2">
        <v>2016</v>
      </c>
      <c r="C108" s="2"/>
      <c r="D108" s="4"/>
      <c r="E108" s="4"/>
      <c r="F108" s="4"/>
      <c r="G108" s="4"/>
      <c r="H108" s="4"/>
      <c r="I108" s="4"/>
      <c r="J108" s="4"/>
      <c r="K108" s="2"/>
    </row>
    <row r="109" spans="1:11" x14ac:dyDescent="0.2">
      <c r="A109" t="s">
        <v>1765</v>
      </c>
      <c r="B109" s="2">
        <v>2017</v>
      </c>
      <c r="C109" s="2">
        <v>6</v>
      </c>
      <c r="D109" s="4">
        <v>0</v>
      </c>
      <c r="E109" s="4">
        <v>0</v>
      </c>
      <c r="F109" s="4">
        <v>0.02</v>
      </c>
      <c r="G109" s="4">
        <v>0.02</v>
      </c>
      <c r="H109" s="4">
        <v>0</v>
      </c>
      <c r="I109" s="4">
        <v>1.18</v>
      </c>
      <c r="J109" s="4">
        <v>0.02</v>
      </c>
      <c r="K109" s="2" t="s">
        <v>314</v>
      </c>
    </row>
    <row r="110" spans="1:11" x14ac:dyDescent="0.2">
      <c r="A110" t="s">
        <v>1765</v>
      </c>
      <c r="B110" s="2">
        <v>2017</v>
      </c>
      <c r="C110" s="2">
        <v>6</v>
      </c>
      <c r="D110" s="4"/>
      <c r="E110" s="4"/>
      <c r="F110" s="4"/>
      <c r="G110" s="4"/>
      <c r="H110" s="4"/>
      <c r="I110" s="4"/>
      <c r="J110" s="4">
        <v>84.83</v>
      </c>
      <c r="K110" s="2" t="s">
        <v>814</v>
      </c>
    </row>
    <row r="111" spans="1:11" x14ac:dyDescent="0.2">
      <c r="A111" t="s">
        <v>1765</v>
      </c>
      <c r="B111" s="2">
        <v>2018</v>
      </c>
      <c r="C111" s="2">
        <v>6</v>
      </c>
      <c r="D111" s="4">
        <v>0.38</v>
      </c>
      <c r="E111" s="4">
        <v>0</v>
      </c>
      <c r="F111" s="4">
        <v>0</v>
      </c>
      <c r="G111" s="4">
        <v>0.18</v>
      </c>
      <c r="H111" s="4">
        <v>0</v>
      </c>
      <c r="I111" s="4">
        <v>0.03</v>
      </c>
      <c r="J111" s="4">
        <v>0.53</v>
      </c>
      <c r="K111" s="2" t="s">
        <v>314</v>
      </c>
    </row>
    <row r="112" spans="1:11" x14ac:dyDescent="0.2">
      <c r="A112" t="s">
        <v>1765</v>
      </c>
      <c r="B112" s="2">
        <v>2018</v>
      </c>
      <c r="C112" s="2">
        <v>6</v>
      </c>
      <c r="D112" s="4"/>
      <c r="E112" s="4"/>
      <c r="F112" s="4"/>
      <c r="G112" s="4"/>
      <c r="H112" s="4"/>
      <c r="I112" s="4"/>
      <c r="J112" s="4">
        <v>89</v>
      </c>
      <c r="K112" s="2" t="s">
        <v>814</v>
      </c>
    </row>
    <row r="113" spans="1:11" x14ac:dyDescent="0.2">
      <c r="A113" t="s">
        <v>1765</v>
      </c>
      <c r="B113" s="2">
        <v>2019</v>
      </c>
      <c r="C113" s="2">
        <v>6</v>
      </c>
      <c r="D113" s="4">
        <v>0.02</v>
      </c>
      <c r="E113" s="4">
        <v>0.02</v>
      </c>
      <c r="F113" s="4">
        <v>10.83</v>
      </c>
      <c r="G113" s="4">
        <v>0.02</v>
      </c>
      <c r="H113" s="4">
        <v>0</v>
      </c>
      <c r="I113" s="4">
        <v>0.33</v>
      </c>
      <c r="J113" s="4">
        <v>10.85</v>
      </c>
      <c r="K113" s="2" t="s">
        <v>314</v>
      </c>
    </row>
    <row r="114" spans="1:11" x14ac:dyDescent="0.2">
      <c r="A114" t="s">
        <v>1765</v>
      </c>
      <c r="B114" s="2">
        <v>2019</v>
      </c>
      <c r="C114" s="2">
        <v>6</v>
      </c>
      <c r="D114" s="4"/>
      <c r="E114" s="4"/>
      <c r="F114" s="4"/>
      <c r="G114" s="4"/>
      <c r="H114" s="4"/>
      <c r="I114" s="4"/>
      <c r="J114" s="4">
        <v>68.33</v>
      </c>
      <c r="K114" s="2" t="s">
        <v>814</v>
      </c>
    </row>
    <row r="115" spans="1:11" x14ac:dyDescent="0.2">
      <c r="A115" t="s">
        <v>1765</v>
      </c>
      <c r="B115" s="2">
        <v>2020</v>
      </c>
      <c r="C115" s="2">
        <v>6</v>
      </c>
      <c r="D115" s="4">
        <v>1.6666666666666666E-2</v>
      </c>
      <c r="E115" s="4">
        <v>0</v>
      </c>
      <c r="F115" s="4">
        <v>0.19999999999999998</v>
      </c>
      <c r="G115" s="4">
        <v>0</v>
      </c>
      <c r="H115" s="4">
        <v>0</v>
      </c>
      <c r="I115" s="4">
        <v>0.23333333333333339</v>
      </c>
      <c r="J115" s="4">
        <v>0.38333333333333336</v>
      </c>
      <c r="K115" s="2" t="s">
        <v>314</v>
      </c>
    </row>
    <row r="116" spans="1:11" x14ac:dyDescent="0.2">
      <c r="A116" t="s">
        <v>1765</v>
      </c>
      <c r="B116" s="2">
        <v>2020</v>
      </c>
      <c r="C116" s="2">
        <v>6</v>
      </c>
      <c r="D116" s="2"/>
      <c r="E116" s="2"/>
      <c r="F116" s="2"/>
      <c r="G116" s="2"/>
      <c r="H116" s="2"/>
      <c r="I116" s="2"/>
      <c r="J116" s="2">
        <v>74.833333333333329</v>
      </c>
      <c r="K116" s="2" t="s">
        <v>814</v>
      </c>
    </row>
    <row r="117" spans="1:11" x14ac:dyDescent="0.2">
      <c r="A117" t="s">
        <v>1765</v>
      </c>
      <c r="B117" s="2">
        <v>2021</v>
      </c>
      <c r="C117" s="2">
        <v>6</v>
      </c>
      <c r="D117" s="4">
        <v>0</v>
      </c>
      <c r="E117" s="4">
        <v>0</v>
      </c>
      <c r="F117" s="4">
        <v>0.1</v>
      </c>
      <c r="G117" s="4">
        <v>0</v>
      </c>
      <c r="H117" s="4">
        <v>0</v>
      </c>
      <c r="I117" s="4">
        <v>0.33333333333333331</v>
      </c>
      <c r="J117" s="4">
        <v>0.1</v>
      </c>
      <c r="K117" s="2" t="s">
        <v>314</v>
      </c>
    </row>
    <row r="118" spans="1:11" x14ac:dyDescent="0.2">
      <c r="A118" t="s">
        <v>1765</v>
      </c>
      <c r="B118" s="2">
        <v>2021</v>
      </c>
      <c r="C118" s="2">
        <v>6</v>
      </c>
      <c r="D118" s="2"/>
      <c r="E118" s="2"/>
      <c r="F118" s="2"/>
      <c r="G118" s="2"/>
      <c r="H118" s="2"/>
      <c r="I118" s="2"/>
      <c r="J118" s="2">
        <v>78.333333333333329</v>
      </c>
      <c r="K118" s="2" t="s">
        <v>814</v>
      </c>
    </row>
    <row r="119" spans="1:11" x14ac:dyDescent="0.2">
      <c r="A119" t="s">
        <v>1765</v>
      </c>
      <c r="B119" s="2">
        <v>2022</v>
      </c>
      <c r="C119" s="2">
        <v>6</v>
      </c>
      <c r="D119" s="3">
        <v>4.9999999999999996E-2</v>
      </c>
      <c r="E119" s="3">
        <v>1.6666666666666666E-2</v>
      </c>
      <c r="F119" s="3">
        <v>1.6666666666666666E-2</v>
      </c>
      <c r="G119" s="3">
        <v>0</v>
      </c>
      <c r="H119" s="3">
        <v>0</v>
      </c>
      <c r="I119" s="3">
        <v>3.3333333333333333E-2</v>
      </c>
      <c r="J119" s="3">
        <v>6.6666666666666666E-2</v>
      </c>
      <c r="K119" s="2" t="s">
        <v>314</v>
      </c>
    </row>
    <row r="120" spans="1:11" x14ac:dyDescent="0.2">
      <c r="A120" t="s">
        <v>1765</v>
      </c>
      <c r="B120" s="2">
        <v>2022</v>
      </c>
      <c r="C120" s="2">
        <v>6</v>
      </c>
      <c r="D120" s="3"/>
      <c r="E120" s="3"/>
      <c r="F120" s="3"/>
      <c r="G120" s="3"/>
      <c r="H120" s="3"/>
      <c r="I120" s="3"/>
      <c r="J120" s="3">
        <v>75.5</v>
      </c>
      <c r="K120" s="2" t="s">
        <v>814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KR145"/>
  <sheetViews>
    <sheetView tabSelected="1" topLeftCell="L1" zoomScale="70" zoomScaleNormal="70" workbookViewId="0">
      <selection activeCell="U21" sqref="U21"/>
    </sheetView>
  </sheetViews>
  <sheetFormatPr defaultRowHeight="14.25" x14ac:dyDescent="0.2"/>
  <cols>
    <col min="1" max="1" width="13.875" customWidth="1"/>
    <col min="2" max="2" width="41.5" customWidth="1"/>
    <col min="3" max="3" width="38.5" style="2" customWidth="1"/>
    <col min="4" max="4" width="31.125" style="2" customWidth="1"/>
    <col min="5" max="5" width="38.75" style="2" customWidth="1"/>
    <col min="6" max="6" width="30.875" style="2" customWidth="1"/>
    <col min="7" max="7" width="33.375" customWidth="1"/>
    <col min="8" max="8" width="39.875" customWidth="1"/>
    <col min="9" max="9" width="33.375" customWidth="1"/>
    <col min="10" max="10" width="33.625" bestFit="1" customWidth="1"/>
    <col min="11" max="11" width="33.625" customWidth="1"/>
    <col min="13" max="13" width="17.125" bestFit="1" customWidth="1"/>
    <col min="14" max="14" width="3.25" bestFit="1" customWidth="1"/>
    <col min="15" max="15" width="25.875" customWidth="1"/>
    <col min="16" max="16" width="17.625" bestFit="1" customWidth="1"/>
    <col min="17" max="17" width="10.75" bestFit="1" customWidth="1"/>
    <col min="18" max="18" width="10.875" bestFit="1" customWidth="1"/>
    <col min="19" max="19" width="7.625" bestFit="1" customWidth="1"/>
    <col min="20" max="20" width="26.75" bestFit="1" customWidth="1"/>
    <col min="21" max="21" width="11.375" bestFit="1" customWidth="1"/>
    <col min="29" max="29" width="14.375" bestFit="1" customWidth="1"/>
  </cols>
  <sheetData>
    <row r="1" spans="1:39" x14ac:dyDescent="0.2"/>
    <row r="4" spans="1:39" ht="15" x14ac:dyDescent="0.25">
      <c r="A4" s="1" t="s">
        <v>1678</v>
      </c>
    </row>
    <row r="5" spans="1:39" s="1" customFormat="1" ht="15" x14ac:dyDescent="0.25">
      <c r="A5" s="309" t="s">
        <v>0</v>
      </c>
      <c r="B5" s="309" t="s">
        <v>1244</v>
      </c>
      <c r="C5" s="310" t="s">
        <v>1245</v>
      </c>
      <c r="D5" s="310" t="s">
        <v>1246</v>
      </c>
      <c r="E5" s="310" t="s">
        <v>1247</v>
      </c>
      <c r="F5" s="310" t="s">
        <v>1311</v>
      </c>
      <c r="G5" s="310" t="s">
        <v>1388</v>
      </c>
      <c r="H5" s="310" t="s">
        <v>1519</v>
      </c>
      <c r="I5" s="310" t="s">
        <v>1756</v>
      </c>
      <c r="J5" s="310"/>
      <c r="K5" s="8"/>
      <c r="L5" s="311"/>
      <c r="M5" s="309" t="s">
        <v>0</v>
      </c>
      <c r="N5" s="44"/>
      <c r="O5" s="43" t="s">
        <v>1126</v>
      </c>
      <c r="P5" s="44"/>
      <c r="Q5" s="44"/>
      <c r="R5" s="44"/>
      <c r="S5" s="44"/>
      <c r="T5" s="43" t="s">
        <v>1051</v>
      </c>
      <c r="U5" s="44"/>
      <c r="V5" s="44"/>
      <c r="W5" s="44"/>
      <c r="X5" s="44"/>
      <c r="Y5" s="43" t="s">
        <v>1049</v>
      </c>
      <c r="Z5" s="43" t="s">
        <v>1052</v>
      </c>
      <c r="AA5" s="44"/>
      <c r="AB5" s="44"/>
      <c r="AC5" s="43" t="s">
        <v>1257</v>
      </c>
      <c r="AD5" s="44"/>
      <c r="AE5" s="44"/>
      <c r="AF5" s="43" t="s">
        <v>1242</v>
      </c>
      <c r="AG5" s="43" t="s">
        <v>30</v>
      </c>
      <c r="AH5" s="44"/>
      <c r="AI5" s="44"/>
      <c r="AJ5" s="44"/>
      <c r="AK5" s="43" t="s">
        <v>1127</v>
      </c>
      <c r="AL5" s="44"/>
      <c r="AM5" s="44"/>
    </row>
    <row r="6" spans="1:39" ht="15" x14ac:dyDescent="0.25">
      <c r="A6" s="44"/>
      <c r="B6" s="44"/>
      <c r="C6" s="45" t="s">
        <v>1248</v>
      </c>
      <c r="D6" s="45" t="s">
        <v>1248</v>
      </c>
      <c r="E6" s="45" t="s">
        <v>1248</v>
      </c>
      <c r="F6" s="45" t="s">
        <v>1248</v>
      </c>
      <c r="G6" s="45" t="s">
        <v>1248</v>
      </c>
      <c r="H6" s="45" t="s">
        <v>1248</v>
      </c>
      <c r="I6" s="45" t="s">
        <v>1248</v>
      </c>
      <c r="J6" s="45"/>
      <c r="K6" s="2"/>
      <c r="L6" s="307"/>
      <c r="M6" s="309" t="s">
        <v>1244</v>
      </c>
      <c r="N6" s="44"/>
      <c r="O6" s="43" t="s">
        <v>19</v>
      </c>
      <c r="P6" s="44" t="s">
        <v>1249</v>
      </c>
      <c r="Q6" s="44" t="s">
        <v>1250</v>
      </c>
      <c r="R6" s="44" t="s">
        <v>1126</v>
      </c>
      <c r="S6" s="44" t="s">
        <v>1251</v>
      </c>
      <c r="T6" s="43" t="s">
        <v>19</v>
      </c>
      <c r="U6" s="44" t="s">
        <v>1252</v>
      </c>
      <c r="V6" s="44" t="s">
        <v>1253</v>
      </c>
      <c r="W6" s="44" t="s">
        <v>1254</v>
      </c>
      <c r="X6" s="44" t="s">
        <v>1255</v>
      </c>
      <c r="Y6" s="43" t="s">
        <v>19</v>
      </c>
      <c r="Z6" s="43" t="s">
        <v>19</v>
      </c>
      <c r="AA6" s="44" t="s">
        <v>1052</v>
      </c>
      <c r="AB6" s="44" t="s">
        <v>1256</v>
      </c>
      <c r="AC6" s="43" t="s">
        <v>19</v>
      </c>
      <c r="AD6" s="44" t="s">
        <v>1258</v>
      </c>
      <c r="AE6" s="44" t="s">
        <v>1050</v>
      </c>
      <c r="AF6" s="43" t="s">
        <v>19</v>
      </c>
      <c r="AG6" s="43" t="s">
        <v>19</v>
      </c>
      <c r="AH6" s="44" t="s">
        <v>1259</v>
      </c>
      <c r="AI6" s="44" t="s">
        <v>30</v>
      </c>
      <c r="AJ6" s="44" t="s">
        <v>1122</v>
      </c>
      <c r="AK6" s="43" t="s">
        <v>19</v>
      </c>
      <c r="AL6" s="44" t="s">
        <v>1127</v>
      </c>
      <c r="AM6" s="44" t="s">
        <v>1260</v>
      </c>
    </row>
    <row r="7" spans="1:39" ht="15" x14ac:dyDescent="0.25">
      <c r="A7" s="43" t="s">
        <v>1126</v>
      </c>
      <c r="B7" s="43" t="s">
        <v>19</v>
      </c>
      <c r="C7" s="46">
        <v>876</v>
      </c>
      <c r="D7" s="472">
        <v>4.0334000000000003</v>
      </c>
      <c r="E7" s="472">
        <v>9.7900000000000001E-2</v>
      </c>
      <c r="F7" s="46" t="s">
        <v>1489</v>
      </c>
      <c r="G7" s="46" t="s">
        <v>1489</v>
      </c>
      <c r="H7" s="46">
        <v>0.12970000000000001</v>
      </c>
      <c r="I7" s="46" t="s">
        <v>1489</v>
      </c>
      <c r="J7" s="45"/>
      <c r="K7" s="2"/>
      <c r="L7" s="307"/>
      <c r="M7" s="310" t="s">
        <v>1245</v>
      </c>
      <c r="N7" s="45" t="s">
        <v>1248</v>
      </c>
      <c r="O7" s="46">
        <v>876</v>
      </c>
      <c r="P7" s="45">
        <v>149</v>
      </c>
      <c r="Q7" s="45">
        <v>350</v>
      </c>
      <c r="R7" s="45">
        <v>289</v>
      </c>
      <c r="S7" s="45">
        <v>88</v>
      </c>
      <c r="T7" s="46">
        <v>100</v>
      </c>
      <c r="U7" s="45">
        <v>7</v>
      </c>
      <c r="V7" s="45">
        <v>18</v>
      </c>
      <c r="W7" s="45">
        <v>25</v>
      </c>
      <c r="X7" s="45">
        <v>50</v>
      </c>
      <c r="Y7" s="46">
        <v>20</v>
      </c>
      <c r="Z7" s="46">
        <v>140</v>
      </c>
      <c r="AA7" s="45">
        <v>91</v>
      </c>
      <c r="AB7" s="45">
        <v>49</v>
      </c>
      <c r="AC7" s="46">
        <v>10</v>
      </c>
      <c r="AD7" s="45">
        <v>3</v>
      </c>
      <c r="AE7" s="45">
        <v>7</v>
      </c>
      <c r="AF7" s="472" t="s">
        <v>1675</v>
      </c>
      <c r="AG7" s="46">
        <v>400</v>
      </c>
      <c r="AH7" s="45">
        <v>60</v>
      </c>
      <c r="AI7" s="45">
        <v>228</v>
      </c>
      <c r="AJ7" s="45">
        <v>112</v>
      </c>
      <c r="AK7" s="46">
        <v>436</v>
      </c>
      <c r="AL7" s="45">
        <v>262</v>
      </c>
      <c r="AM7" s="45">
        <v>174</v>
      </c>
    </row>
    <row r="8" spans="1:39" ht="15" x14ac:dyDescent="0.25">
      <c r="A8" s="44"/>
      <c r="B8" s="44" t="s">
        <v>1249</v>
      </c>
      <c r="C8" s="45">
        <v>149</v>
      </c>
      <c r="D8" s="304">
        <v>3.0999999999999999E-3</v>
      </c>
      <c r="E8" s="304">
        <v>1.1999999999999999E-3</v>
      </c>
      <c r="F8" s="45" t="s">
        <v>1489</v>
      </c>
      <c r="G8" s="45" t="s">
        <v>1489</v>
      </c>
      <c r="H8" s="45">
        <v>5.9999999999999995E-4</v>
      </c>
      <c r="I8" s="45" t="s">
        <v>1489</v>
      </c>
      <c r="J8" s="45"/>
      <c r="K8" s="2"/>
      <c r="L8" s="307"/>
      <c r="M8" s="310" t="s">
        <v>1246</v>
      </c>
      <c r="N8" s="45" t="s">
        <v>1248</v>
      </c>
      <c r="O8" s="472">
        <v>4.0334000000000003</v>
      </c>
      <c r="P8" s="304">
        <v>3.0999999999999999E-3</v>
      </c>
      <c r="Q8" s="304">
        <v>0.3841</v>
      </c>
      <c r="R8" s="304">
        <v>3.3654000000000002</v>
      </c>
      <c r="S8" s="304">
        <v>0.28079999999999999</v>
      </c>
      <c r="T8" s="472">
        <v>4.3099999999999999E-2</v>
      </c>
      <c r="U8" s="304">
        <v>8.0000000000000002E-3</v>
      </c>
      <c r="V8" s="471">
        <v>2.5700000000000001E-2</v>
      </c>
      <c r="W8" s="304">
        <v>5.4999999999999997E-3</v>
      </c>
      <c r="X8" s="304">
        <v>3.8999999999999998E-3</v>
      </c>
      <c r="Y8" s="473">
        <v>0.28029999999999999</v>
      </c>
      <c r="Z8" s="472">
        <v>0.33499999999999996</v>
      </c>
      <c r="AA8" s="304">
        <v>0.21199999999999999</v>
      </c>
      <c r="AB8" s="304">
        <v>0.123</v>
      </c>
      <c r="AC8" s="472">
        <v>5.45E-2</v>
      </c>
      <c r="AD8" s="304">
        <v>5.45E-2</v>
      </c>
      <c r="AE8" s="45">
        <v>0</v>
      </c>
      <c r="AF8" s="472">
        <v>8.9999999999999993E-3</v>
      </c>
      <c r="AG8" s="472">
        <v>0.16570000000000001</v>
      </c>
      <c r="AH8" s="304">
        <v>5.0599999999999999E-2</v>
      </c>
      <c r="AI8" s="304">
        <v>0.1149</v>
      </c>
      <c r="AJ8" s="304">
        <v>2.0000000000000001E-4</v>
      </c>
      <c r="AK8" s="472">
        <v>0.10340000000000001</v>
      </c>
      <c r="AL8" s="304">
        <v>4.8300000000000003E-2</v>
      </c>
      <c r="AM8" s="304">
        <v>5.5100000000000003E-2</v>
      </c>
    </row>
    <row r="9" spans="1:39" ht="15" x14ac:dyDescent="0.25">
      <c r="A9" s="44"/>
      <c r="B9" s="44" t="s">
        <v>1250</v>
      </c>
      <c r="C9" s="45">
        <v>350</v>
      </c>
      <c r="D9" s="304">
        <v>0.3841</v>
      </c>
      <c r="E9" s="304">
        <v>1.4200000000000001E-2</v>
      </c>
      <c r="F9" s="45" t="s">
        <v>1489</v>
      </c>
      <c r="G9" s="45" t="s">
        <v>1489</v>
      </c>
      <c r="H9" s="45">
        <v>2.52E-2</v>
      </c>
      <c r="I9" s="45" t="s">
        <v>1489</v>
      </c>
      <c r="J9" s="45"/>
      <c r="K9" s="2"/>
      <c r="L9" s="307"/>
      <c r="M9" s="310" t="s">
        <v>1247</v>
      </c>
      <c r="N9" s="45" t="s">
        <v>1248</v>
      </c>
      <c r="O9" s="472">
        <v>9.7900000000000001E-2</v>
      </c>
      <c r="P9" s="304">
        <v>1.1999999999999999E-3</v>
      </c>
      <c r="Q9" s="304">
        <v>1.4200000000000001E-2</v>
      </c>
      <c r="R9" s="304">
        <v>4.3200000000000002E-2</v>
      </c>
      <c r="S9" s="304">
        <v>3.9300000000000002E-2</v>
      </c>
      <c r="T9" s="472">
        <v>1.5800000000000002E-2</v>
      </c>
      <c r="U9" s="45">
        <v>0</v>
      </c>
      <c r="V9" s="304">
        <v>3.0999999999999999E-3</v>
      </c>
      <c r="W9" s="304">
        <v>6.9999999999999999E-4</v>
      </c>
      <c r="X9" s="304">
        <v>1.2E-2</v>
      </c>
      <c r="Y9" s="472">
        <v>6.5600000000000006E-2</v>
      </c>
      <c r="Z9" s="472">
        <v>5.0700000000000002E-2</v>
      </c>
      <c r="AA9" s="304">
        <v>1.34E-2</v>
      </c>
      <c r="AB9" s="304">
        <v>3.73E-2</v>
      </c>
      <c r="AC9" s="472">
        <v>4.0000000000000002E-4</v>
      </c>
      <c r="AD9" s="45">
        <v>0</v>
      </c>
      <c r="AE9" s="304">
        <v>4.0000000000000002E-4</v>
      </c>
      <c r="AF9" s="472">
        <v>2.8E-3</v>
      </c>
      <c r="AG9" s="472">
        <v>1.4546000000000001</v>
      </c>
      <c r="AH9" s="304">
        <v>7.1000000000000004E-3</v>
      </c>
      <c r="AI9" s="304">
        <v>1.1668000000000001</v>
      </c>
      <c r="AJ9" s="304">
        <v>0.28070000000000001</v>
      </c>
      <c r="AK9" s="472">
        <v>1.83E-2</v>
      </c>
      <c r="AL9" s="304">
        <v>1.37E-2</v>
      </c>
      <c r="AM9" s="304">
        <v>4.5999999999999999E-3</v>
      </c>
    </row>
    <row r="10" spans="1:39" ht="15" x14ac:dyDescent="0.25">
      <c r="A10" s="44"/>
      <c r="B10" s="44" t="s">
        <v>1126</v>
      </c>
      <c r="C10" s="45">
        <v>289</v>
      </c>
      <c r="D10" s="304">
        <v>3.3654000000000002</v>
      </c>
      <c r="E10" s="304">
        <v>4.3200000000000002E-2</v>
      </c>
      <c r="F10" s="45" t="s">
        <v>1489</v>
      </c>
      <c r="G10" s="45" t="s">
        <v>1489</v>
      </c>
      <c r="H10" s="45">
        <v>3.7499999999999999E-2</v>
      </c>
      <c r="I10" s="45" t="s">
        <v>1489</v>
      </c>
      <c r="J10" s="45"/>
      <c r="K10" s="2"/>
      <c r="L10" s="307"/>
      <c r="M10" s="310" t="s">
        <v>1311</v>
      </c>
      <c r="N10" s="45" t="s">
        <v>1248</v>
      </c>
      <c r="O10" s="46" t="s">
        <v>1489</v>
      </c>
      <c r="P10" s="45" t="s">
        <v>1489</v>
      </c>
      <c r="Q10" s="45" t="s">
        <v>1489</v>
      </c>
      <c r="R10" s="45" t="s">
        <v>1489</v>
      </c>
      <c r="S10" s="45" t="s">
        <v>1489</v>
      </c>
      <c r="T10" s="472">
        <v>0.23680000000000001</v>
      </c>
      <c r="U10" s="45">
        <v>5.0000000000000001E-3</v>
      </c>
      <c r="V10" s="304">
        <v>2.3599999999999999E-2</v>
      </c>
      <c r="W10" s="45">
        <v>3.0000000000000001E-3</v>
      </c>
      <c r="X10" s="304">
        <v>0.20519999999999999</v>
      </c>
      <c r="Y10" s="472">
        <v>0.14299999999999999</v>
      </c>
      <c r="Z10" s="46" t="s">
        <v>1489</v>
      </c>
      <c r="AA10" s="45" t="s">
        <v>1489</v>
      </c>
      <c r="AB10" s="45" t="s">
        <v>1489</v>
      </c>
      <c r="AC10" s="472">
        <v>3.5799999999999998E-2</v>
      </c>
      <c r="AD10" s="304">
        <v>3.3599999999999998E-2</v>
      </c>
      <c r="AE10" s="304">
        <v>2.2000000000000001E-3</v>
      </c>
      <c r="AF10" s="46" t="s">
        <v>1489</v>
      </c>
      <c r="AG10" s="46" t="s">
        <v>1489</v>
      </c>
      <c r="AH10" s="45" t="s">
        <v>1489</v>
      </c>
      <c r="AI10" s="45" t="s">
        <v>1489</v>
      </c>
      <c r="AJ10" s="45" t="s">
        <v>1489</v>
      </c>
      <c r="AK10" s="46" t="s">
        <v>1489</v>
      </c>
      <c r="AL10" s="45" t="s">
        <v>1489</v>
      </c>
      <c r="AM10" s="45" t="s">
        <v>1489</v>
      </c>
    </row>
    <row r="11" spans="1:39" ht="15" x14ac:dyDescent="0.25">
      <c r="A11" s="44"/>
      <c r="B11" s="44" t="s">
        <v>1251</v>
      </c>
      <c r="C11" s="45">
        <v>88</v>
      </c>
      <c r="D11" s="304">
        <v>0.28079999999999999</v>
      </c>
      <c r="E11" s="304">
        <v>3.9300000000000002E-2</v>
      </c>
      <c r="F11" s="588" t="s">
        <v>1489</v>
      </c>
      <c r="G11" s="45" t="s">
        <v>1489</v>
      </c>
      <c r="H11" s="584">
        <v>6.6400000000000001E-2</v>
      </c>
      <c r="I11" s="45" t="s">
        <v>1489</v>
      </c>
      <c r="J11" s="45"/>
      <c r="K11" s="2"/>
      <c r="L11" s="307"/>
      <c r="M11" s="310" t="s">
        <v>1388</v>
      </c>
      <c r="N11" s="45" t="s">
        <v>1248</v>
      </c>
      <c r="O11" s="46" t="s">
        <v>1489</v>
      </c>
      <c r="P11" s="45" t="s">
        <v>1489</v>
      </c>
      <c r="Q11" s="45" t="s">
        <v>1489</v>
      </c>
      <c r="R11" s="45" t="s">
        <v>1489</v>
      </c>
      <c r="S11" s="45" t="s">
        <v>1489</v>
      </c>
      <c r="T11" s="587">
        <v>0.78</v>
      </c>
      <c r="U11" s="45">
        <v>2E-3</v>
      </c>
      <c r="V11" s="45">
        <v>9.2999999999999992E-3</v>
      </c>
      <c r="W11" s="45">
        <v>3.5000000000000001E-3</v>
      </c>
      <c r="X11" s="45">
        <v>0.76519999999999999</v>
      </c>
      <c r="Y11" s="46">
        <v>0.1913</v>
      </c>
      <c r="Z11" s="46">
        <v>0.31019999999999998</v>
      </c>
      <c r="AA11" s="45">
        <v>0.28860000000000002</v>
      </c>
      <c r="AB11" s="45">
        <v>2.1600000000000001E-2</v>
      </c>
      <c r="AC11" s="46" t="s">
        <v>1489</v>
      </c>
      <c r="AD11" s="45" t="s">
        <v>1489</v>
      </c>
      <c r="AE11" s="45" t="s">
        <v>1489</v>
      </c>
      <c r="AF11" s="46" t="s">
        <v>1489</v>
      </c>
      <c r="AG11" s="46" t="s">
        <v>1489</v>
      </c>
      <c r="AH11" s="45" t="s">
        <v>1489</v>
      </c>
      <c r="AI11" s="45" t="s">
        <v>1489</v>
      </c>
      <c r="AJ11" s="45" t="s">
        <v>1489</v>
      </c>
      <c r="AK11" s="46" t="s">
        <v>1489</v>
      </c>
      <c r="AL11" s="45" t="s">
        <v>1489</v>
      </c>
      <c r="AM11" s="45" t="s">
        <v>1489</v>
      </c>
    </row>
    <row r="12" spans="1:39" ht="15" x14ac:dyDescent="0.25">
      <c r="A12" s="43" t="s">
        <v>1051</v>
      </c>
      <c r="B12" s="43" t="s">
        <v>19</v>
      </c>
      <c r="C12" s="46">
        <v>100</v>
      </c>
      <c r="D12" s="472">
        <v>4.3099999999999999E-2</v>
      </c>
      <c r="E12" s="586">
        <v>1.5800000000000002E-2</v>
      </c>
      <c r="F12" s="472">
        <v>0.2263</v>
      </c>
      <c r="G12" s="587">
        <v>0.78</v>
      </c>
      <c r="H12" s="46">
        <v>0.151</v>
      </c>
      <c r="I12" s="46">
        <v>8.3500000000000005E-2</v>
      </c>
      <c r="J12" s="45"/>
      <c r="K12" s="2"/>
      <c r="L12" s="307"/>
      <c r="M12" s="310" t="s">
        <v>1519</v>
      </c>
      <c r="N12" s="45" t="s">
        <v>1248</v>
      </c>
      <c r="O12" s="46">
        <v>0.12970000000000001</v>
      </c>
      <c r="P12" s="45">
        <v>5.9999999999999995E-4</v>
      </c>
      <c r="Q12" s="45">
        <v>2.52E-2</v>
      </c>
      <c r="R12" s="45">
        <v>3.7499999999999999E-2</v>
      </c>
      <c r="S12" s="45">
        <v>6.6400000000000001E-2</v>
      </c>
      <c r="T12" s="46">
        <v>0.151</v>
      </c>
      <c r="U12" s="45">
        <v>2.8999999999999998E-3</v>
      </c>
      <c r="V12" s="45">
        <v>1.17E-2</v>
      </c>
      <c r="W12" s="45">
        <v>2.8E-3</v>
      </c>
      <c r="X12" s="2">
        <v>0.1336</v>
      </c>
      <c r="Y12" s="46">
        <v>0.14879999999999999</v>
      </c>
      <c r="Z12" s="46" t="s">
        <v>1489</v>
      </c>
      <c r="AA12" s="45" t="s">
        <v>1489</v>
      </c>
      <c r="AB12" s="45" t="s">
        <v>1489</v>
      </c>
      <c r="AC12" s="46" t="s">
        <v>1489</v>
      </c>
      <c r="AD12" s="45" t="s">
        <v>1489</v>
      </c>
      <c r="AE12" s="45" t="s">
        <v>1489</v>
      </c>
      <c r="AF12" s="46">
        <v>1.6999999999999999E-3</v>
      </c>
      <c r="AG12" s="46">
        <v>5.8951000000000002</v>
      </c>
      <c r="AH12" s="45">
        <v>2.0500000000000001E-2</v>
      </c>
      <c r="AI12" s="45">
        <v>0.97699999999999998</v>
      </c>
      <c r="AJ12" s="2">
        <v>4.8975999999999997</v>
      </c>
      <c r="AK12" s="46">
        <v>8.0000000000000002E-3</v>
      </c>
      <c r="AL12" s="45">
        <v>5.4000000000000003E-3</v>
      </c>
      <c r="AM12" s="45">
        <v>2.5999999999999999E-3</v>
      </c>
    </row>
    <row r="13" spans="1:39" ht="15" x14ac:dyDescent="0.25">
      <c r="A13" s="44"/>
      <c r="B13" s="44" t="s">
        <v>1252</v>
      </c>
      <c r="C13" s="45">
        <v>7</v>
      </c>
      <c r="D13" s="304">
        <v>8.0000000000000002E-3</v>
      </c>
      <c r="E13" s="45">
        <v>0</v>
      </c>
      <c r="F13" s="589">
        <v>5.0000000000000001E-3</v>
      </c>
      <c r="G13" s="45">
        <v>2E-3</v>
      </c>
      <c r="H13" s="45">
        <v>2.8999999999999998E-3</v>
      </c>
      <c r="I13" s="45">
        <v>1.4E-3</v>
      </c>
      <c r="J13" s="45"/>
      <c r="K13" s="2"/>
      <c r="L13" s="307"/>
      <c r="M13" s="310" t="s">
        <v>1756</v>
      </c>
      <c r="N13" s="45" t="s">
        <v>1248</v>
      </c>
      <c r="O13" s="46" t="s">
        <v>1489</v>
      </c>
      <c r="P13" s="45" t="s">
        <v>1489</v>
      </c>
      <c r="Q13" s="45" t="s">
        <v>1489</v>
      </c>
      <c r="R13" s="45" t="s">
        <v>1489</v>
      </c>
      <c r="S13" s="45" t="s">
        <v>1489</v>
      </c>
      <c r="T13" s="46">
        <v>8.3500000000000005E-2</v>
      </c>
      <c r="U13" s="45">
        <v>1.4E-3</v>
      </c>
      <c r="V13" s="45">
        <v>7.1000000000000004E-3</v>
      </c>
      <c r="W13" s="45">
        <v>6.6E-3</v>
      </c>
      <c r="X13" s="45">
        <v>6.8400000000000002E-2</v>
      </c>
      <c r="Y13" s="46">
        <v>6.5799999999999997E-2</v>
      </c>
      <c r="Z13" s="46" t="s">
        <v>1489</v>
      </c>
      <c r="AA13" s="45" t="s">
        <v>1489</v>
      </c>
      <c r="AB13" s="45" t="s">
        <v>1489</v>
      </c>
      <c r="AC13" s="46">
        <v>6.7999999999999996E-3</v>
      </c>
      <c r="AD13" s="45">
        <v>6.4000000000000003E-3</v>
      </c>
      <c r="AE13" s="45">
        <v>4.0000000000000002E-4</v>
      </c>
      <c r="AF13" s="46" t="s">
        <v>1489</v>
      </c>
      <c r="AG13" s="46" t="s">
        <v>1489</v>
      </c>
      <c r="AH13" s="45" t="s">
        <v>1489</v>
      </c>
      <c r="AI13" s="45" t="s">
        <v>1489</v>
      </c>
      <c r="AJ13" s="45" t="s">
        <v>1489</v>
      </c>
      <c r="AK13" s="46" t="s">
        <v>1489</v>
      </c>
      <c r="AL13" s="45" t="s">
        <v>1489</v>
      </c>
      <c r="AM13" s="45" t="s">
        <v>1489</v>
      </c>
    </row>
    <row r="14" spans="1:39" ht="15" x14ac:dyDescent="0.25">
      <c r="A14" s="44"/>
      <c r="B14" s="44" t="s">
        <v>1253</v>
      </c>
      <c r="C14" s="45">
        <v>18</v>
      </c>
      <c r="D14" s="471">
        <v>2.5700000000000001E-2</v>
      </c>
      <c r="E14" s="304">
        <v>3.0999999999999999E-3</v>
      </c>
      <c r="F14" s="304">
        <v>2.01E-2</v>
      </c>
      <c r="G14" s="45">
        <v>9.2999999999999992E-3</v>
      </c>
      <c r="H14" s="45">
        <v>1.17E-2</v>
      </c>
      <c r="I14" s="45">
        <v>7.1000000000000004E-3</v>
      </c>
      <c r="J14" s="45"/>
      <c r="K14" s="2"/>
      <c r="L14" s="307"/>
      <c r="O14" s="305"/>
      <c r="P14" s="306"/>
    </row>
    <row r="15" spans="1:39" ht="15" x14ac:dyDescent="0.25">
      <c r="A15" s="44"/>
      <c r="B15" s="44" t="s">
        <v>1254</v>
      </c>
      <c r="C15" s="45">
        <v>25</v>
      </c>
      <c r="D15" s="304">
        <v>5.4999999999999997E-3</v>
      </c>
      <c r="E15" s="304">
        <v>6.9999999999999999E-4</v>
      </c>
      <c r="F15" s="45">
        <v>3.0000000000000001E-3</v>
      </c>
      <c r="G15" s="45">
        <v>3.5000000000000001E-3</v>
      </c>
      <c r="H15" s="45">
        <v>2.8E-3</v>
      </c>
      <c r="I15" s="45">
        <v>6.6E-3</v>
      </c>
      <c r="J15" s="45"/>
      <c r="K15" s="2"/>
      <c r="L15" s="307"/>
    </row>
    <row r="16" spans="1:39" ht="15" x14ac:dyDescent="0.25">
      <c r="A16" s="44"/>
      <c r="B16" s="44" t="s">
        <v>1255</v>
      </c>
      <c r="C16" s="45">
        <v>50</v>
      </c>
      <c r="D16" s="304">
        <v>3.8999999999999998E-3</v>
      </c>
      <c r="E16" s="304">
        <v>1.2E-2</v>
      </c>
      <c r="F16" s="304">
        <v>0.19819999999999999</v>
      </c>
      <c r="G16" s="45">
        <v>0.76519999999999999</v>
      </c>
      <c r="H16" s="2">
        <v>0.1336</v>
      </c>
      <c r="I16" s="45">
        <v>6.8400000000000002E-2</v>
      </c>
      <c r="J16" s="45"/>
      <c r="K16" s="2"/>
      <c r="L16" s="307"/>
    </row>
    <row r="17" spans="1:12" ht="15" x14ac:dyDescent="0.25">
      <c r="A17" s="43" t="s">
        <v>1049</v>
      </c>
      <c r="B17" s="43" t="s">
        <v>19</v>
      </c>
      <c r="C17" s="46">
        <v>20</v>
      </c>
      <c r="D17" s="473">
        <v>0.28029999999999999</v>
      </c>
      <c r="E17" s="472">
        <v>6.5600000000000006E-2</v>
      </c>
      <c r="F17" s="472">
        <v>0.1429</v>
      </c>
      <c r="G17" s="46">
        <v>0.1913</v>
      </c>
      <c r="H17" s="46">
        <v>0.14879999999999999</v>
      </c>
      <c r="I17" s="46">
        <v>6.5799999999999997E-2</v>
      </c>
      <c r="J17" s="45"/>
      <c r="K17" s="2"/>
      <c r="L17" s="307"/>
    </row>
    <row r="18" spans="1:12" ht="15" x14ac:dyDescent="0.25">
      <c r="A18" s="43" t="s">
        <v>1052</v>
      </c>
      <c r="B18" s="43" t="s">
        <v>19</v>
      </c>
      <c r="C18" s="46">
        <v>140</v>
      </c>
      <c r="D18" s="472">
        <v>0.33499999999999996</v>
      </c>
      <c r="E18" s="472">
        <v>5.0700000000000002E-2</v>
      </c>
      <c r="F18" s="46" t="s">
        <v>1489</v>
      </c>
      <c r="G18" s="46">
        <v>0.31019999999999998</v>
      </c>
      <c r="H18" s="46" t="s">
        <v>1489</v>
      </c>
      <c r="I18" s="46" t="s">
        <v>1489</v>
      </c>
      <c r="J18" s="45"/>
      <c r="K18" s="2"/>
      <c r="L18" s="307"/>
    </row>
    <row r="19" spans="1:12" ht="15" x14ac:dyDescent="0.25">
      <c r="A19" s="44"/>
      <c r="B19" s="44" t="s">
        <v>1052</v>
      </c>
      <c r="C19" s="45">
        <v>91</v>
      </c>
      <c r="D19" s="304">
        <v>0.21199999999999999</v>
      </c>
      <c r="E19" s="304">
        <v>1.34E-2</v>
      </c>
      <c r="F19" s="45" t="s">
        <v>1489</v>
      </c>
      <c r="G19" s="45">
        <v>0.28860000000000002</v>
      </c>
      <c r="H19" s="45" t="s">
        <v>1489</v>
      </c>
      <c r="I19" s="45" t="s">
        <v>1489</v>
      </c>
      <c r="J19" s="45"/>
      <c r="K19" s="2"/>
      <c r="L19" s="307"/>
    </row>
    <row r="20" spans="1:12" ht="15" x14ac:dyDescent="0.25">
      <c r="A20" s="44"/>
      <c r="B20" s="44" t="s">
        <v>1256</v>
      </c>
      <c r="C20" s="45">
        <v>49</v>
      </c>
      <c r="D20" s="304">
        <v>0.123</v>
      </c>
      <c r="E20" s="304">
        <v>3.73E-2</v>
      </c>
      <c r="F20" s="45" t="s">
        <v>1489</v>
      </c>
      <c r="G20" s="45">
        <v>2.1600000000000001E-2</v>
      </c>
      <c r="H20" s="45" t="s">
        <v>1489</v>
      </c>
      <c r="I20" s="45" t="s">
        <v>1489</v>
      </c>
      <c r="J20" s="45"/>
      <c r="K20" s="2"/>
      <c r="L20" s="307"/>
    </row>
    <row r="21" spans="1:12" ht="15" x14ac:dyDescent="0.25">
      <c r="A21" s="43" t="s">
        <v>1257</v>
      </c>
      <c r="B21" s="43" t="s">
        <v>19</v>
      </c>
      <c r="C21" s="46">
        <v>10</v>
      </c>
      <c r="D21" s="472">
        <v>5.45E-2</v>
      </c>
      <c r="E21" s="472">
        <v>4.0000000000000002E-4</v>
      </c>
      <c r="F21" s="472">
        <v>3.5400000000000001E-2</v>
      </c>
      <c r="G21" s="46" t="s">
        <v>1489</v>
      </c>
      <c r="H21" s="46" t="s">
        <v>1489</v>
      </c>
      <c r="I21" s="46">
        <v>6.7999999999999996E-3</v>
      </c>
      <c r="J21" s="45"/>
      <c r="K21" s="2"/>
      <c r="L21" s="307"/>
    </row>
    <row r="22" spans="1:12" x14ac:dyDescent="0.2">
      <c r="A22" s="44"/>
      <c r="B22" s="44" t="s">
        <v>1258</v>
      </c>
      <c r="C22" s="45">
        <v>3</v>
      </c>
      <c r="D22" s="304">
        <v>5.45E-2</v>
      </c>
      <c r="E22" s="45">
        <v>0</v>
      </c>
      <c r="F22" s="304">
        <v>3.3300000000000003E-2</v>
      </c>
      <c r="G22" s="45" t="s">
        <v>1489</v>
      </c>
      <c r="H22" s="45" t="s">
        <v>1489</v>
      </c>
      <c r="I22" s="45">
        <v>6.4000000000000003E-3</v>
      </c>
      <c r="J22" s="45"/>
      <c r="K22" s="2"/>
    </row>
    <row r="23" spans="1:12" x14ac:dyDescent="0.2">
      <c r="A23" s="44"/>
      <c r="B23" s="44" t="s">
        <v>1050</v>
      </c>
      <c r="C23" s="45">
        <v>7</v>
      </c>
      <c r="D23" s="45">
        <v>0</v>
      </c>
      <c r="E23" s="304">
        <v>4.0000000000000002E-4</v>
      </c>
      <c r="F23" s="304">
        <v>2.0999999999999999E-3</v>
      </c>
      <c r="G23" s="45" t="s">
        <v>1489</v>
      </c>
      <c r="H23" s="45" t="s">
        <v>1489</v>
      </c>
      <c r="I23" s="45">
        <v>4.0000000000000002E-4</v>
      </c>
      <c r="J23" s="45"/>
      <c r="K23" s="2"/>
    </row>
    <row r="24" spans="1:12" x14ac:dyDescent="0.2">
      <c r="A24" s="43" t="s">
        <v>1242</v>
      </c>
      <c r="B24" s="43" t="s">
        <v>19</v>
      </c>
      <c r="C24" s="472" t="s">
        <v>1675</v>
      </c>
      <c r="D24" s="472">
        <v>8.9999999999999993E-3</v>
      </c>
      <c r="E24" s="472">
        <v>2.8E-3</v>
      </c>
      <c r="F24" s="46" t="s">
        <v>1489</v>
      </c>
      <c r="G24" s="46" t="s">
        <v>1489</v>
      </c>
      <c r="H24" s="46">
        <v>1.6999999999999999E-3</v>
      </c>
      <c r="I24" s="46" t="s">
        <v>1489</v>
      </c>
      <c r="J24" s="45"/>
      <c r="K24" s="2"/>
    </row>
    <row r="25" spans="1:12" x14ac:dyDescent="0.2">
      <c r="A25" s="43" t="s">
        <v>30</v>
      </c>
      <c r="B25" s="43" t="s">
        <v>19</v>
      </c>
      <c r="C25" s="46">
        <v>400</v>
      </c>
      <c r="D25" s="472">
        <v>0.16570000000000001</v>
      </c>
      <c r="E25" s="472">
        <v>1.4546000000000001</v>
      </c>
      <c r="F25" s="46" t="s">
        <v>1489</v>
      </c>
      <c r="G25" s="46" t="s">
        <v>1489</v>
      </c>
      <c r="H25" s="46">
        <v>5.8951000000000002</v>
      </c>
      <c r="I25" s="46" t="s">
        <v>1489</v>
      </c>
      <c r="J25" s="45"/>
      <c r="K25" s="2"/>
    </row>
    <row r="26" spans="1:12" x14ac:dyDescent="0.2">
      <c r="A26" s="44"/>
      <c r="B26" s="44" t="s">
        <v>1259</v>
      </c>
      <c r="C26" s="45">
        <v>60</v>
      </c>
      <c r="D26" s="304">
        <v>5.0599999999999999E-2</v>
      </c>
      <c r="E26" s="304">
        <v>7.1000000000000004E-3</v>
      </c>
      <c r="F26" s="45" t="s">
        <v>1489</v>
      </c>
      <c r="G26" s="45" t="s">
        <v>1489</v>
      </c>
      <c r="H26" s="45">
        <v>2.0500000000000001E-2</v>
      </c>
      <c r="I26" s="45" t="s">
        <v>1489</v>
      </c>
      <c r="J26" s="45"/>
      <c r="K26" s="2"/>
    </row>
    <row r="27" spans="1:12" x14ac:dyDescent="0.2">
      <c r="A27" s="44"/>
      <c r="B27" s="44" t="s">
        <v>30</v>
      </c>
      <c r="C27" s="45">
        <v>228</v>
      </c>
      <c r="D27" s="304">
        <v>0.1149</v>
      </c>
      <c r="E27" s="304">
        <v>1.1668000000000001</v>
      </c>
      <c r="F27" s="45" t="s">
        <v>1489</v>
      </c>
      <c r="G27" s="45" t="s">
        <v>1489</v>
      </c>
      <c r="H27" s="45">
        <v>0.97699999999999998</v>
      </c>
      <c r="I27" s="45" t="s">
        <v>1489</v>
      </c>
      <c r="J27" s="45"/>
      <c r="K27" s="2"/>
    </row>
    <row r="28" spans="1:12" x14ac:dyDescent="0.2">
      <c r="A28" s="44"/>
      <c r="B28" s="44" t="s">
        <v>1122</v>
      </c>
      <c r="C28" s="45">
        <v>112</v>
      </c>
      <c r="D28" s="304">
        <v>2.0000000000000001E-4</v>
      </c>
      <c r="E28" s="304">
        <v>0.28070000000000001</v>
      </c>
      <c r="F28" s="45" t="s">
        <v>1489</v>
      </c>
      <c r="G28" s="45" t="s">
        <v>1489</v>
      </c>
      <c r="H28" s="2">
        <v>4.8975999999999997</v>
      </c>
      <c r="I28" s="45" t="s">
        <v>1489</v>
      </c>
      <c r="J28" s="45"/>
      <c r="K28" s="2"/>
    </row>
    <row r="29" spans="1:12" x14ac:dyDescent="0.2">
      <c r="A29" s="43" t="s">
        <v>1127</v>
      </c>
      <c r="B29" s="43" t="s">
        <v>19</v>
      </c>
      <c r="C29" s="46">
        <v>436</v>
      </c>
      <c r="D29" s="472">
        <v>0.10340000000000001</v>
      </c>
      <c r="E29" s="472">
        <v>1.83E-2</v>
      </c>
      <c r="F29" s="46" t="s">
        <v>1489</v>
      </c>
      <c r="G29" s="46" t="s">
        <v>1489</v>
      </c>
      <c r="H29" s="46">
        <v>8.0000000000000002E-3</v>
      </c>
      <c r="I29" s="46" t="s">
        <v>1489</v>
      </c>
      <c r="J29" s="45"/>
      <c r="K29" s="2"/>
    </row>
    <row r="30" spans="1:12" x14ac:dyDescent="0.2">
      <c r="A30" s="44"/>
      <c r="B30" s="44" t="s">
        <v>1127</v>
      </c>
      <c r="C30" s="45">
        <v>262</v>
      </c>
      <c r="D30" s="304">
        <v>4.8300000000000003E-2</v>
      </c>
      <c r="E30" s="304">
        <v>1.37E-2</v>
      </c>
      <c r="F30" s="45" t="s">
        <v>1489</v>
      </c>
      <c r="G30" s="45" t="s">
        <v>1489</v>
      </c>
      <c r="H30" s="45">
        <v>5.4000000000000003E-3</v>
      </c>
      <c r="I30" s="45" t="s">
        <v>1489</v>
      </c>
      <c r="J30" s="45"/>
      <c r="K30" s="2"/>
    </row>
    <row r="31" spans="1:12" x14ac:dyDescent="0.2">
      <c r="A31" s="44"/>
      <c r="B31" s="44" t="s">
        <v>1260</v>
      </c>
      <c r="C31" s="45">
        <v>174</v>
      </c>
      <c r="D31" s="304">
        <v>5.5100000000000003E-2</v>
      </c>
      <c r="E31" s="304">
        <v>4.5999999999999999E-3</v>
      </c>
      <c r="F31" s="45" t="s">
        <v>1489</v>
      </c>
      <c r="G31" s="45" t="s">
        <v>1489</v>
      </c>
      <c r="H31" s="45">
        <v>2.5999999999999999E-3</v>
      </c>
      <c r="I31" s="45" t="s">
        <v>1489</v>
      </c>
      <c r="J31" s="45"/>
      <c r="K31" s="2"/>
    </row>
    <row r="33" spans="1:980" ht="15" x14ac:dyDescent="0.25">
      <c r="A33" s="1" t="s">
        <v>1676</v>
      </c>
    </row>
    <row r="34" spans="1:980" ht="15" x14ac:dyDescent="0.25">
      <c r="A34" s="369" t="s">
        <v>1515</v>
      </c>
      <c r="B34" s="370" t="s">
        <v>0</v>
      </c>
      <c r="C34" s="371" t="s">
        <v>1244</v>
      </c>
      <c r="D34" s="370" t="s">
        <v>1645</v>
      </c>
      <c r="E34" s="193" t="s">
        <v>372</v>
      </c>
      <c r="F34" s="193" t="s">
        <v>923</v>
      </c>
      <c r="G34" s="370" t="s">
        <v>451</v>
      </c>
      <c r="H34" s="370" t="s">
        <v>473</v>
      </c>
      <c r="I34" s="371" t="s">
        <v>1646</v>
      </c>
      <c r="J34" s="371" t="s">
        <v>1758</v>
      </c>
      <c r="K34" s="470" t="s">
        <v>1674</v>
      </c>
    </row>
    <row r="35" spans="1:980" s="372" customFormat="1" x14ac:dyDescent="0.2">
      <c r="A35" s="372">
        <v>2022</v>
      </c>
      <c r="B35" t="s">
        <v>1051</v>
      </c>
      <c r="C35" s="373" t="s">
        <v>1647</v>
      </c>
      <c r="D35" s="2"/>
      <c r="E35" s="2">
        <v>14</v>
      </c>
      <c r="F35" s="2"/>
      <c r="G35" s="2"/>
      <c r="H35" s="2"/>
      <c r="I35" s="2"/>
      <c r="J35" s="202"/>
      <c r="K35" s="373">
        <f t="shared" ref="K35:K66" si="0">SUM(D35:J35)</f>
        <v>14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</row>
    <row r="36" spans="1:980" s="372" customFormat="1" x14ac:dyDescent="0.2">
      <c r="A36" s="372">
        <v>2022</v>
      </c>
      <c r="B36" t="s">
        <v>1051</v>
      </c>
      <c r="C36" s="373" t="s">
        <v>1253</v>
      </c>
      <c r="D36" s="2">
        <v>16</v>
      </c>
      <c r="E36" s="2">
        <v>52</v>
      </c>
      <c r="F36" s="2">
        <v>3</v>
      </c>
      <c r="G36" s="2"/>
      <c r="H36" s="2"/>
      <c r="I36" s="2"/>
      <c r="J36" s="202"/>
      <c r="K36" s="373">
        <f t="shared" si="0"/>
        <v>71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</row>
    <row r="37" spans="1:980" s="372" customFormat="1" x14ac:dyDescent="0.2">
      <c r="A37" s="372">
        <v>2022</v>
      </c>
      <c r="B37" t="s">
        <v>1051</v>
      </c>
      <c r="C37" s="373" t="s">
        <v>1254</v>
      </c>
      <c r="D37" s="2">
        <v>43</v>
      </c>
      <c r="E37" s="2">
        <v>12</v>
      </c>
      <c r="F37" s="2"/>
      <c r="G37" s="2">
        <v>11</v>
      </c>
      <c r="H37" s="2"/>
      <c r="I37" s="2"/>
      <c r="J37" s="202"/>
      <c r="K37" s="373">
        <f t="shared" si="0"/>
        <v>66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</row>
    <row r="38" spans="1:980" s="372" customFormat="1" x14ac:dyDescent="0.2">
      <c r="A38" s="372">
        <v>2022</v>
      </c>
      <c r="B38" t="s">
        <v>1051</v>
      </c>
      <c r="C38" s="373" t="s">
        <v>1255</v>
      </c>
      <c r="D38" s="2">
        <v>79</v>
      </c>
      <c r="E38" s="2">
        <v>47</v>
      </c>
      <c r="F38" s="2">
        <v>5</v>
      </c>
      <c r="G38" s="2">
        <v>460</v>
      </c>
      <c r="H38" s="2">
        <v>2</v>
      </c>
      <c r="I38" s="2"/>
      <c r="J38" s="202">
        <v>91</v>
      </c>
      <c r="K38" s="373">
        <f t="shared" si="0"/>
        <v>684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</row>
    <row r="39" spans="1:980" s="372" customFormat="1" x14ac:dyDescent="0.2">
      <c r="A39" s="372">
        <v>2022</v>
      </c>
      <c r="B39" t="s">
        <v>1757</v>
      </c>
      <c r="C39" s="373" t="s">
        <v>1654</v>
      </c>
      <c r="D39" s="2">
        <v>562</v>
      </c>
      <c r="E39" s="2">
        <v>96</v>
      </c>
      <c r="F39" s="2"/>
      <c r="G39" s="2"/>
      <c r="H39" s="2"/>
      <c r="I39" s="2"/>
      <c r="J39" s="202"/>
      <c r="K39" s="373">
        <f t="shared" si="0"/>
        <v>658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</row>
    <row r="40" spans="1:980" s="372" customFormat="1" x14ac:dyDescent="0.2">
      <c r="A40" s="14">
        <v>2022</v>
      </c>
      <c r="B40" s="14" t="s">
        <v>1257</v>
      </c>
      <c r="C40" s="373" t="s">
        <v>1648</v>
      </c>
      <c r="D40" s="2">
        <v>58</v>
      </c>
      <c r="E40" s="2">
        <v>2</v>
      </c>
      <c r="F40" s="2"/>
      <c r="G40" s="2">
        <v>4</v>
      </c>
      <c r="H40" s="2"/>
      <c r="I40" s="2"/>
      <c r="J40" s="202"/>
      <c r="K40" s="373">
        <f t="shared" si="0"/>
        <v>64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</row>
    <row r="41" spans="1:980" s="372" customFormat="1" x14ac:dyDescent="0.2">
      <c r="A41" s="14">
        <v>2022</v>
      </c>
      <c r="B41" s="14" t="s">
        <v>1257</v>
      </c>
      <c r="C41" s="373" t="s">
        <v>1050</v>
      </c>
      <c r="D41" s="2"/>
      <c r="E41" s="2"/>
      <c r="F41" s="2"/>
      <c r="G41" s="2"/>
      <c r="H41" s="2"/>
      <c r="I41" s="2"/>
      <c r="J41" s="202"/>
      <c r="K41" s="373">
        <f t="shared" si="0"/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</row>
    <row r="42" spans="1:980" s="14" customFormat="1" x14ac:dyDescent="0.2">
      <c r="A42" s="14">
        <v>2022</v>
      </c>
      <c r="B42" s="14" t="s">
        <v>1257</v>
      </c>
      <c r="C42" s="373" t="s">
        <v>1652</v>
      </c>
      <c r="D42" s="2">
        <v>3</v>
      </c>
      <c r="E42" s="2">
        <v>1</v>
      </c>
      <c r="F42" s="2"/>
      <c r="G42" s="2"/>
      <c r="H42" s="2"/>
      <c r="I42" s="2"/>
      <c r="J42" s="202"/>
      <c r="K42" s="373">
        <f t="shared" si="0"/>
        <v>4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</row>
    <row r="43" spans="1:980" ht="15" customHeight="1" x14ac:dyDescent="0.2">
      <c r="A43" s="372">
        <v>2021</v>
      </c>
      <c r="B43" t="s">
        <v>1242</v>
      </c>
      <c r="C43" s="373" t="s">
        <v>1242</v>
      </c>
      <c r="D43" s="2">
        <v>17</v>
      </c>
      <c r="G43" s="2"/>
      <c r="H43" s="2"/>
      <c r="I43" s="2"/>
      <c r="J43" s="202"/>
      <c r="K43" s="373">
        <f t="shared" si="0"/>
        <v>17</v>
      </c>
      <c r="L43" s="14"/>
    </row>
    <row r="44" spans="1:980" x14ac:dyDescent="0.2">
      <c r="A44" s="372">
        <v>2021</v>
      </c>
      <c r="B44" t="s">
        <v>1051</v>
      </c>
      <c r="C44" s="373" t="s">
        <v>1647</v>
      </c>
      <c r="E44" s="2">
        <v>29</v>
      </c>
      <c r="G44" s="2"/>
      <c r="H44" s="2"/>
      <c r="I44" s="2"/>
      <c r="J44" s="202"/>
      <c r="K44" s="373">
        <f t="shared" si="0"/>
        <v>29</v>
      </c>
      <c r="L44" s="14"/>
    </row>
    <row r="45" spans="1:980" x14ac:dyDescent="0.2">
      <c r="A45" s="372">
        <v>2021</v>
      </c>
      <c r="B45" t="s">
        <v>1051</v>
      </c>
      <c r="C45" s="373" t="s">
        <v>1253</v>
      </c>
      <c r="D45" s="2">
        <v>7</v>
      </c>
      <c r="E45" s="2">
        <v>88</v>
      </c>
      <c r="F45" s="2">
        <v>22</v>
      </c>
      <c r="G45" s="2"/>
      <c r="H45" s="2"/>
      <c r="I45" s="2"/>
      <c r="J45" s="202"/>
      <c r="K45" s="373">
        <f t="shared" si="0"/>
        <v>117</v>
      </c>
      <c r="L45" s="14"/>
    </row>
    <row r="46" spans="1:980" x14ac:dyDescent="0.2">
      <c r="A46" s="372">
        <v>2021</v>
      </c>
      <c r="B46" t="s">
        <v>1051</v>
      </c>
      <c r="C46" s="373" t="s">
        <v>1254</v>
      </c>
      <c r="D46" s="2">
        <v>3</v>
      </c>
      <c r="E46" s="2">
        <v>21</v>
      </c>
      <c r="G46" s="2">
        <v>4</v>
      </c>
      <c r="H46" s="2"/>
      <c r="I46" s="2"/>
      <c r="J46" s="202"/>
      <c r="K46" s="373">
        <f t="shared" si="0"/>
        <v>28</v>
      </c>
      <c r="L46" s="14"/>
    </row>
    <row r="47" spans="1:980" ht="13.5" customHeight="1" x14ac:dyDescent="0.2">
      <c r="A47" s="372">
        <v>2021</v>
      </c>
      <c r="B47" t="s">
        <v>1051</v>
      </c>
      <c r="C47" s="373" t="s">
        <v>1255</v>
      </c>
      <c r="D47" s="2">
        <v>679</v>
      </c>
      <c r="E47" s="2">
        <v>120</v>
      </c>
      <c r="F47" s="2">
        <v>10</v>
      </c>
      <c r="G47" s="2">
        <v>527</v>
      </c>
      <c r="H47" s="2"/>
      <c r="I47" s="2"/>
      <c r="J47" s="202"/>
      <c r="K47" s="373">
        <f t="shared" si="0"/>
        <v>1336</v>
      </c>
    </row>
    <row r="48" spans="1:980" x14ac:dyDescent="0.2">
      <c r="A48" s="372">
        <v>2021</v>
      </c>
      <c r="B48" t="s">
        <v>30</v>
      </c>
      <c r="C48" s="373" t="s">
        <v>1259</v>
      </c>
      <c r="D48" s="2">
        <v>54</v>
      </c>
      <c r="E48" s="2">
        <v>151</v>
      </c>
      <c r="G48" s="2"/>
      <c r="H48" s="2"/>
      <c r="I48" s="2"/>
      <c r="J48" s="202"/>
      <c r="K48" s="373">
        <f t="shared" si="0"/>
        <v>205</v>
      </c>
    </row>
    <row r="49" spans="1:11" x14ac:dyDescent="0.2">
      <c r="A49" s="372">
        <v>2021</v>
      </c>
      <c r="B49" t="s">
        <v>30</v>
      </c>
      <c r="C49" s="373" t="s">
        <v>30</v>
      </c>
      <c r="D49" s="2">
        <v>141</v>
      </c>
      <c r="E49" s="2">
        <v>76</v>
      </c>
      <c r="G49" s="2">
        <v>9553</v>
      </c>
      <c r="H49" s="2"/>
      <c r="I49" s="2"/>
      <c r="J49" s="202"/>
      <c r="K49" s="373">
        <f t="shared" si="0"/>
        <v>9770</v>
      </c>
    </row>
    <row r="50" spans="1:11" x14ac:dyDescent="0.2">
      <c r="A50" s="372">
        <v>2021</v>
      </c>
      <c r="B50" t="s">
        <v>30</v>
      </c>
      <c r="C50" s="373" t="s">
        <v>1122</v>
      </c>
      <c r="D50" s="2">
        <v>134</v>
      </c>
      <c r="E50" s="2">
        <v>132</v>
      </c>
      <c r="G50" s="2">
        <v>48530</v>
      </c>
      <c r="H50" s="2"/>
      <c r="I50" s="2"/>
      <c r="J50" s="202"/>
      <c r="K50" s="373">
        <f t="shared" si="0"/>
        <v>48796</v>
      </c>
    </row>
    <row r="51" spans="1:11" x14ac:dyDescent="0.2">
      <c r="A51" s="372">
        <v>2021</v>
      </c>
      <c r="B51" t="s">
        <v>1127</v>
      </c>
      <c r="C51" s="373" t="s">
        <v>1651</v>
      </c>
      <c r="D51" s="2">
        <v>54</v>
      </c>
      <c r="G51" s="2"/>
      <c r="H51" s="2"/>
      <c r="I51" s="2"/>
      <c r="J51" s="202"/>
      <c r="K51" s="373">
        <f t="shared" si="0"/>
        <v>54</v>
      </c>
    </row>
    <row r="52" spans="1:11" x14ac:dyDescent="0.2">
      <c r="A52" s="372">
        <v>2021</v>
      </c>
      <c r="B52" t="s">
        <v>1127</v>
      </c>
      <c r="C52" s="373" t="s">
        <v>1653</v>
      </c>
      <c r="D52" s="2">
        <v>25</v>
      </c>
      <c r="E52" s="2">
        <v>1</v>
      </c>
      <c r="G52" s="2"/>
      <c r="H52" s="2"/>
      <c r="I52" s="2"/>
      <c r="J52" s="202"/>
      <c r="K52" s="373">
        <f t="shared" si="0"/>
        <v>26</v>
      </c>
    </row>
    <row r="53" spans="1:11" x14ac:dyDescent="0.2">
      <c r="A53" s="372">
        <v>2021</v>
      </c>
      <c r="B53" t="s">
        <v>1049</v>
      </c>
      <c r="C53" s="373" t="s">
        <v>1654</v>
      </c>
      <c r="D53" s="2">
        <v>1286</v>
      </c>
      <c r="E53" s="2">
        <v>202</v>
      </c>
      <c r="G53" s="2"/>
      <c r="H53" s="2"/>
      <c r="I53" s="2"/>
      <c r="J53" s="202"/>
      <c r="K53" s="373">
        <f t="shared" si="0"/>
        <v>1488</v>
      </c>
    </row>
    <row r="54" spans="1:11" x14ac:dyDescent="0.2">
      <c r="A54" s="372">
        <v>2021</v>
      </c>
      <c r="B54" t="s">
        <v>1126</v>
      </c>
      <c r="C54" s="373" t="s">
        <v>1650</v>
      </c>
      <c r="E54" s="2">
        <v>6</v>
      </c>
      <c r="G54" s="2"/>
      <c r="H54" s="2"/>
      <c r="I54" s="2"/>
      <c r="J54" s="202"/>
      <c r="K54" s="373">
        <f t="shared" si="0"/>
        <v>6</v>
      </c>
    </row>
    <row r="55" spans="1:11" x14ac:dyDescent="0.2">
      <c r="A55" s="372">
        <v>2021</v>
      </c>
      <c r="B55" t="s">
        <v>1126</v>
      </c>
      <c r="C55" s="373" t="s">
        <v>1655</v>
      </c>
      <c r="D55" s="2">
        <v>248</v>
      </c>
      <c r="E55" s="2">
        <v>4</v>
      </c>
      <c r="G55" s="2"/>
      <c r="H55" s="2"/>
      <c r="I55" s="2"/>
      <c r="J55" s="202"/>
      <c r="K55" s="373">
        <f t="shared" si="0"/>
        <v>252</v>
      </c>
    </row>
    <row r="56" spans="1:11" x14ac:dyDescent="0.2">
      <c r="A56" s="372">
        <v>2021</v>
      </c>
      <c r="B56" t="s">
        <v>1126</v>
      </c>
      <c r="C56" s="373" t="s">
        <v>1126</v>
      </c>
      <c r="D56" s="2">
        <v>207</v>
      </c>
      <c r="E56" s="2">
        <v>62</v>
      </c>
      <c r="F56" s="2">
        <v>106</v>
      </c>
      <c r="G56" s="2"/>
      <c r="H56" s="2"/>
      <c r="I56" s="2"/>
      <c r="J56" s="202"/>
      <c r="K56" s="373">
        <f t="shared" si="0"/>
        <v>375</v>
      </c>
    </row>
    <row r="57" spans="1:11" x14ac:dyDescent="0.2">
      <c r="A57" s="372">
        <v>2021</v>
      </c>
      <c r="B57" t="s">
        <v>1126</v>
      </c>
      <c r="C57" s="373" t="s">
        <v>1251</v>
      </c>
      <c r="D57" s="2">
        <v>653</v>
      </c>
      <c r="E57" s="2">
        <v>11</v>
      </c>
      <c r="G57" s="2"/>
      <c r="H57" s="2"/>
      <c r="I57" s="2"/>
      <c r="J57" s="202"/>
      <c r="K57" s="373">
        <f t="shared" si="0"/>
        <v>664</v>
      </c>
    </row>
    <row r="58" spans="1:11" x14ac:dyDescent="0.2">
      <c r="A58" s="372">
        <v>2020</v>
      </c>
      <c r="B58" t="s">
        <v>1051</v>
      </c>
      <c r="C58" s="373" t="s">
        <v>1647</v>
      </c>
      <c r="E58" s="2">
        <v>20</v>
      </c>
      <c r="G58" s="2"/>
      <c r="H58" s="2"/>
      <c r="I58" s="2"/>
      <c r="J58" s="202"/>
      <c r="K58" s="373">
        <f t="shared" si="0"/>
        <v>20</v>
      </c>
    </row>
    <row r="59" spans="1:11" x14ac:dyDescent="0.2">
      <c r="A59" s="372">
        <v>2020</v>
      </c>
      <c r="B59" t="s">
        <v>1051</v>
      </c>
      <c r="C59" s="373" t="s">
        <v>1253</v>
      </c>
      <c r="D59" s="2">
        <v>2</v>
      </c>
      <c r="E59" s="2">
        <v>87</v>
      </c>
      <c r="F59" s="2">
        <v>2</v>
      </c>
      <c r="G59" s="2">
        <v>2</v>
      </c>
      <c r="H59" s="2"/>
      <c r="I59" s="2"/>
      <c r="J59" s="202"/>
      <c r="K59" s="373">
        <f t="shared" si="0"/>
        <v>93</v>
      </c>
    </row>
    <row r="60" spans="1:11" x14ac:dyDescent="0.2">
      <c r="A60" s="372">
        <v>2020</v>
      </c>
      <c r="B60" t="s">
        <v>1051</v>
      </c>
      <c r="C60" s="373" t="s">
        <v>1254</v>
      </c>
      <c r="D60" s="2">
        <v>9</v>
      </c>
      <c r="E60" s="2">
        <v>23</v>
      </c>
      <c r="G60" s="2">
        <v>3</v>
      </c>
      <c r="H60" s="2"/>
      <c r="I60" s="2"/>
      <c r="J60" s="202"/>
      <c r="K60" s="373">
        <f t="shared" si="0"/>
        <v>35</v>
      </c>
    </row>
    <row r="61" spans="1:11" x14ac:dyDescent="0.2">
      <c r="A61" s="372">
        <v>2020</v>
      </c>
      <c r="B61" t="s">
        <v>1051</v>
      </c>
      <c r="C61" s="373" t="s">
        <v>1255</v>
      </c>
      <c r="D61" s="2">
        <v>698</v>
      </c>
      <c r="E61" s="2">
        <v>94</v>
      </c>
      <c r="F61" s="2">
        <v>98</v>
      </c>
      <c r="G61" s="2">
        <v>6752</v>
      </c>
      <c r="H61" s="2">
        <v>7</v>
      </c>
      <c r="I61" s="2">
        <v>3</v>
      </c>
      <c r="J61" s="202"/>
      <c r="K61" s="373">
        <f t="shared" si="0"/>
        <v>7652</v>
      </c>
    </row>
    <row r="62" spans="1:11" x14ac:dyDescent="0.2">
      <c r="A62" s="372">
        <v>2020</v>
      </c>
      <c r="B62" t="s">
        <v>1052</v>
      </c>
      <c r="C62" s="373" t="s">
        <v>1649</v>
      </c>
      <c r="D62" s="2">
        <v>1319</v>
      </c>
      <c r="G62" s="2">
        <v>1567</v>
      </c>
      <c r="H62" s="2"/>
      <c r="I62" s="2"/>
      <c r="J62" s="202"/>
      <c r="K62" s="373">
        <f t="shared" si="0"/>
        <v>2886</v>
      </c>
    </row>
    <row r="63" spans="1:11" x14ac:dyDescent="0.2">
      <c r="A63" s="372">
        <v>2020</v>
      </c>
      <c r="B63" t="s">
        <v>1052</v>
      </c>
      <c r="C63" s="373" t="s">
        <v>1256</v>
      </c>
      <c r="D63" s="2">
        <v>148</v>
      </c>
      <c r="E63" s="2">
        <v>61</v>
      </c>
      <c r="F63" s="2">
        <v>7</v>
      </c>
      <c r="G63" s="2"/>
      <c r="H63" s="2"/>
      <c r="I63" s="2"/>
      <c r="J63" s="202"/>
      <c r="K63" s="373">
        <f t="shared" si="0"/>
        <v>216</v>
      </c>
    </row>
    <row r="64" spans="1:11" x14ac:dyDescent="0.2">
      <c r="A64" s="372">
        <v>2020</v>
      </c>
      <c r="B64" t="s">
        <v>1049</v>
      </c>
      <c r="C64" s="373" t="s">
        <v>1654</v>
      </c>
      <c r="D64" s="2">
        <v>1628</v>
      </c>
      <c r="E64" s="2">
        <v>274</v>
      </c>
      <c r="F64" s="2">
        <v>10</v>
      </c>
      <c r="G64" s="2"/>
      <c r="H64" s="2">
        <v>1</v>
      </c>
      <c r="I64" s="2"/>
      <c r="J64" s="202"/>
      <c r="K64" s="373">
        <f t="shared" si="0"/>
        <v>1913</v>
      </c>
    </row>
    <row r="65" spans="1:12" x14ac:dyDescent="0.2">
      <c r="A65" s="372">
        <v>2019</v>
      </c>
      <c r="B65" t="s">
        <v>1257</v>
      </c>
      <c r="C65" s="373" t="s">
        <v>1648</v>
      </c>
      <c r="D65" s="2">
        <v>184</v>
      </c>
      <c r="E65" s="2">
        <v>11</v>
      </c>
      <c r="G65" s="2">
        <v>138</v>
      </c>
      <c r="H65" s="2"/>
      <c r="I65" s="2"/>
      <c r="J65" s="202"/>
      <c r="K65" s="373">
        <f t="shared" si="0"/>
        <v>333</v>
      </c>
      <c r="L65" s="14"/>
    </row>
    <row r="66" spans="1:12" x14ac:dyDescent="0.2">
      <c r="A66" s="372">
        <v>2019</v>
      </c>
      <c r="B66" t="s">
        <v>1257</v>
      </c>
      <c r="C66" s="373" t="s">
        <v>1050</v>
      </c>
      <c r="D66" s="2">
        <v>3</v>
      </c>
      <c r="E66" s="2">
        <v>3</v>
      </c>
      <c r="G66" s="2"/>
      <c r="H66" s="2"/>
      <c r="I66" s="2"/>
      <c r="J66" s="202"/>
      <c r="K66" s="373">
        <f t="shared" si="0"/>
        <v>6</v>
      </c>
      <c r="L66" s="368"/>
    </row>
    <row r="67" spans="1:12" x14ac:dyDescent="0.2">
      <c r="A67" s="372">
        <v>2019</v>
      </c>
      <c r="B67" t="s">
        <v>1257</v>
      </c>
      <c r="C67" s="373" t="s">
        <v>1652</v>
      </c>
      <c r="D67" s="2">
        <v>15</v>
      </c>
      <c r="G67" s="2"/>
      <c r="H67" s="2"/>
      <c r="I67" s="2"/>
      <c r="J67" s="202"/>
      <c r="K67" s="373">
        <f t="shared" ref="K67:K98" si="1">SUM(D67:J67)</f>
        <v>15</v>
      </c>
      <c r="L67" s="368"/>
    </row>
    <row r="68" spans="1:12" x14ac:dyDescent="0.2">
      <c r="A68" s="372">
        <v>2019</v>
      </c>
      <c r="B68" t="s">
        <v>1051</v>
      </c>
      <c r="C68" s="373" t="s">
        <v>1647</v>
      </c>
      <c r="E68" s="2">
        <v>50</v>
      </c>
      <c r="G68" s="2"/>
      <c r="H68" s="2"/>
      <c r="I68" s="2"/>
      <c r="J68" s="202"/>
      <c r="K68" s="373">
        <f t="shared" si="1"/>
        <v>50</v>
      </c>
      <c r="L68" s="368"/>
    </row>
    <row r="69" spans="1:12" x14ac:dyDescent="0.2">
      <c r="A69" s="372">
        <v>2019</v>
      </c>
      <c r="B69" t="s">
        <v>1051</v>
      </c>
      <c r="C69" s="373" t="s">
        <v>1253</v>
      </c>
      <c r="D69" s="2">
        <v>15</v>
      </c>
      <c r="E69" s="2">
        <v>183</v>
      </c>
      <c r="G69" s="2">
        <v>3</v>
      </c>
      <c r="H69" s="2"/>
      <c r="I69" s="2"/>
      <c r="J69" s="202"/>
      <c r="K69" s="373">
        <f t="shared" si="1"/>
        <v>201</v>
      </c>
      <c r="L69" s="368"/>
    </row>
    <row r="70" spans="1:12" x14ac:dyDescent="0.2">
      <c r="A70" s="372">
        <v>2019</v>
      </c>
      <c r="B70" t="s">
        <v>1051</v>
      </c>
      <c r="C70" s="373" t="s">
        <v>1254</v>
      </c>
      <c r="D70" s="2">
        <v>13</v>
      </c>
      <c r="E70" s="2">
        <v>15</v>
      </c>
      <c r="G70" s="2">
        <v>2</v>
      </c>
      <c r="H70" s="2"/>
      <c r="I70" s="2"/>
      <c r="J70" s="202"/>
      <c r="K70" s="373">
        <f t="shared" si="1"/>
        <v>30</v>
      </c>
      <c r="L70" s="368"/>
    </row>
    <row r="71" spans="1:12" x14ac:dyDescent="0.2">
      <c r="A71" s="372">
        <v>2019</v>
      </c>
      <c r="B71" t="s">
        <v>1051</v>
      </c>
      <c r="C71" s="373" t="s">
        <v>1255</v>
      </c>
      <c r="D71" s="2">
        <v>701</v>
      </c>
      <c r="E71" s="2">
        <v>185</v>
      </c>
      <c r="F71" s="2">
        <v>63</v>
      </c>
      <c r="G71" s="2">
        <v>986</v>
      </c>
      <c r="H71" s="2"/>
      <c r="I71" s="2">
        <v>47</v>
      </c>
      <c r="J71" s="202"/>
      <c r="K71" s="373">
        <f t="shared" si="1"/>
        <v>1982</v>
      </c>
      <c r="L71" s="368"/>
    </row>
    <row r="72" spans="1:12" x14ac:dyDescent="0.2">
      <c r="A72" s="372">
        <v>2019</v>
      </c>
      <c r="B72" t="s">
        <v>1049</v>
      </c>
      <c r="C72" s="373" t="s">
        <v>1654</v>
      </c>
      <c r="D72" s="2">
        <v>1157</v>
      </c>
      <c r="E72" s="2">
        <v>267</v>
      </c>
      <c r="G72" s="2"/>
      <c r="H72" s="2">
        <v>5</v>
      </c>
      <c r="I72" s="2"/>
      <c r="J72" s="202"/>
      <c r="K72" s="373">
        <f t="shared" si="1"/>
        <v>1429</v>
      </c>
      <c r="L72" s="368"/>
    </row>
    <row r="73" spans="1:12" x14ac:dyDescent="0.2">
      <c r="A73" s="372">
        <v>2018</v>
      </c>
      <c r="B73" t="s">
        <v>1257</v>
      </c>
      <c r="C73" s="373" t="s">
        <v>1050</v>
      </c>
      <c r="D73" s="2">
        <v>3</v>
      </c>
      <c r="E73" s="2">
        <v>1</v>
      </c>
      <c r="G73" s="2"/>
      <c r="H73" s="2"/>
      <c r="I73" s="2"/>
      <c r="J73" s="202"/>
      <c r="K73" s="373">
        <f t="shared" si="1"/>
        <v>4</v>
      </c>
      <c r="L73" s="368"/>
    </row>
    <row r="74" spans="1:12" x14ac:dyDescent="0.2">
      <c r="A74" s="372">
        <v>2018</v>
      </c>
      <c r="B74" t="s">
        <v>1242</v>
      </c>
      <c r="C74" s="373" t="s">
        <v>1242</v>
      </c>
      <c r="D74" s="2">
        <v>16</v>
      </c>
      <c r="E74" s="2">
        <v>12</v>
      </c>
      <c r="G74" s="2"/>
      <c r="H74" s="2"/>
      <c r="I74" s="2"/>
      <c r="J74" s="202"/>
      <c r="K74" s="373">
        <f t="shared" si="1"/>
        <v>28</v>
      </c>
      <c r="L74" s="14"/>
    </row>
    <row r="75" spans="1:12" x14ac:dyDescent="0.2">
      <c r="A75" s="372">
        <v>2018</v>
      </c>
      <c r="B75" t="s">
        <v>1051</v>
      </c>
      <c r="C75" s="373" t="s">
        <v>1253</v>
      </c>
      <c r="D75" s="2">
        <v>6</v>
      </c>
      <c r="E75" s="2">
        <v>24</v>
      </c>
      <c r="F75" s="2">
        <v>1</v>
      </c>
      <c r="G75" s="2"/>
      <c r="H75" s="2"/>
      <c r="I75" s="2"/>
      <c r="J75" s="202"/>
      <c r="K75" s="373">
        <f t="shared" si="1"/>
        <v>31</v>
      </c>
      <c r="L75" s="368"/>
    </row>
    <row r="76" spans="1:12" x14ac:dyDescent="0.2">
      <c r="A76" s="372">
        <v>2018</v>
      </c>
      <c r="B76" t="s">
        <v>1051</v>
      </c>
      <c r="C76" s="373" t="s">
        <v>1254</v>
      </c>
      <c r="E76" s="2">
        <v>7</v>
      </c>
      <c r="G76" s="2"/>
      <c r="H76" s="2"/>
      <c r="I76" s="2"/>
      <c r="J76" s="202"/>
      <c r="K76" s="373">
        <f t="shared" si="1"/>
        <v>7</v>
      </c>
      <c r="L76" s="368"/>
    </row>
    <row r="77" spans="1:12" x14ac:dyDescent="0.2">
      <c r="A77" s="372">
        <v>2018</v>
      </c>
      <c r="B77" t="s">
        <v>1051</v>
      </c>
      <c r="C77" s="373" t="s">
        <v>1255</v>
      </c>
      <c r="D77" s="2">
        <v>5</v>
      </c>
      <c r="E77" s="2">
        <v>115</v>
      </c>
      <c r="G77" s="2"/>
      <c r="H77" s="2"/>
      <c r="I77" s="2"/>
      <c r="J77" s="202"/>
      <c r="K77" s="373">
        <f t="shared" si="1"/>
        <v>120</v>
      </c>
      <c r="L77" s="368"/>
    </row>
    <row r="78" spans="1:12" x14ac:dyDescent="0.2">
      <c r="A78" s="372">
        <v>2018</v>
      </c>
      <c r="B78" t="s">
        <v>30</v>
      </c>
      <c r="C78" s="373" t="s">
        <v>1259</v>
      </c>
      <c r="D78" s="2">
        <v>52</v>
      </c>
      <c r="E78" s="2">
        <v>19</v>
      </c>
      <c r="G78" s="2"/>
      <c r="H78" s="2"/>
      <c r="I78" s="2"/>
      <c r="J78" s="202"/>
      <c r="K78" s="373">
        <f t="shared" si="1"/>
        <v>71</v>
      </c>
      <c r="L78" s="368"/>
    </row>
    <row r="79" spans="1:12" x14ac:dyDescent="0.2">
      <c r="A79" s="372">
        <v>2018</v>
      </c>
      <c r="B79" t="s">
        <v>30</v>
      </c>
      <c r="C79" s="373" t="s">
        <v>30</v>
      </c>
      <c r="D79" s="2">
        <v>10621</v>
      </c>
      <c r="E79" s="2">
        <v>179</v>
      </c>
      <c r="G79" s="2">
        <v>867</v>
      </c>
      <c r="H79" s="2">
        <v>1</v>
      </c>
      <c r="I79" s="2"/>
      <c r="J79" s="202"/>
      <c r="K79" s="373">
        <f t="shared" si="1"/>
        <v>11668</v>
      </c>
      <c r="L79" s="368"/>
    </row>
    <row r="80" spans="1:12" x14ac:dyDescent="0.2">
      <c r="A80" s="372">
        <v>2018</v>
      </c>
      <c r="B80" t="s">
        <v>30</v>
      </c>
      <c r="C80" s="373" t="s">
        <v>1122</v>
      </c>
      <c r="D80" s="2">
        <v>2352</v>
      </c>
      <c r="E80" s="2">
        <v>344</v>
      </c>
      <c r="G80" s="2">
        <v>111</v>
      </c>
      <c r="H80" s="2"/>
      <c r="I80" s="2"/>
      <c r="J80" s="202"/>
      <c r="K80" s="373">
        <f t="shared" si="1"/>
        <v>2807</v>
      </c>
      <c r="L80" s="368"/>
    </row>
    <row r="81" spans="1:12" x14ac:dyDescent="0.2">
      <c r="A81" s="372">
        <v>2018</v>
      </c>
      <c r="B81" t="s">
        <v>1052</v>
      </c>
      <c r="C81" s="373" t="s">
        <v>1649</v>
      </c>
      <c r="D81" s="2">
        <v>134</v>
      </c>
      <c r="G81" s="2"/>
      <c r="H81" s="2"/>
      <c r="I81" s="2"/>
      <c r="J81" s="202"/>
      <c r="K81" s="373">
        <f t="shared" si="1"/>
        <v>134</v>
      </c>
      <c r="L81" s="368"/>
    </row>
    <row r="82" spans="1:12" x14ac:dyDescent="0.2">
      <c r="A82" s="372">
        <v>2018</v>
      </c>
      <c r="B82" t="s">
        <v>1052</v>
      </c>
      <c r="C82" s="373" t="s">
        <v>1256</v>
      </c>
      <c r="D82" s="2">
        <v>231</v>
      </c>
      <c r="E82" s="2">
        <v>137</v>
      </c>
      <c r="F82" s="2">
        <v>5</v>
      </c>
      <c r="G82" s="2"/>
      <c r="H82" s="2"/>
      <c r="I82" s="2"/>
      <c r="J82" s="202"/>
      <c r="K82" s="373">
        <f t="shared" si="1"/>
        <v>373</v>
      </c>
      <c r="L82" s="368"/>
    </row>
    <row r="83" spans="1:12" x14ac:dyDescent="0.2">
      <c r="A83" s="372">
        <v>2018</v>
      </c>
      <c r="B83" t="s">
        <v>1127</v>
      </c>
      <c r="C83" s="373" t="s">
        <v>1651</v>
      </c>
      <c r="D83" s="2">
        <v>136</v>
      </c>
      <c r="F83" s="2">
        <v>1</v>
      </c>
      <c r="G83" s="2"/>
      <c r="H83" s="2"/>
      <c r="I83" s="2"/>
      <c r="J83" s="202"/>
      <c r="K83" s="373">
        <f t="shared" si="1"/>
        <v>137</v>
      </c>
      <c r="L83" s="14"/>
    </row>
    <row r="84" spans="1:12" x14ac:dyDescent="0.2">
      <c r="A84" s="372">
        <v>2018</v>
      </c>
      <c r="B84" t="s">
        <v>1127</v>
      </c>
      <c r="C84" s="373" t="s">
        <v>1653</v>
      </c>
      <c r="D84" s="2">
        <v>44</v>
      </c>
      <c r="E84" s="2">
        <v>2</v>
      </c>
      <c r="G84" s="2"/>
      <c r="H84" s="2"/>
      <c r="I84" s="2"/>
      <c r="J84" s="202"/>
      <c r="K84" s="373">
        <f t="shared" si="1"/>
        <v>46</v>
      </c>
      <c r="L84" s="368"/>
    </row>
    <row r="85" spans="1:12" x14ac:dyDescent="0.2">
      <c r="A85" s="372">
        <v>2018</v>
      </c>
      <c r="B85" t="s">
        <v>1049</v>
      </c>
      <c r="C85" s="373" t="s">
        <v>1654</v>
      </c>
      <c r="D85" s="2">
        <v>563</v>
      </c>
      <c r="E85" s="2">
        <v>68</v>
      </c>
      <c r="F85" s="2">
        <v>25</v>
      </c>
      <c r="G85" s="2"/>
      <c r="H85" s="2"/>
      <c r="I85" s="2"/>
      <c r="J85" s="202"/>
      <c r="K85" s="373">
        <f t="shared" si="1"/>
        <v>656</v>
      </c>
      <c r="L85" s="368"/>
    </row>
    <row r="86" spans="1:12" x14ac:dyDescent="0.2">
      <c r="A86" s="372">
        <v>2018</v>
      </c>
      <c r="B86" t="s">
        <v>1126</v>
      </c>
      <c r="C86" s="373" t="s">
        <v>1650</v>
      </c>
      <c r="D86" s="2">
        <v>1</v>
      </c>
      <c r="E86" s="2">
        <v>1</v>
      </c>
      <c r="G86" s="2"/>
      <c r="H86" s="2"/>
      <c r="I86" s="2"/>
      <c r="J86" s="202"/>
      <c r="K86" s="373">
        <f t="shared" si="1"/>
        <v>2</v>
      </c>
      <c r="L86" s="368"/>
    </row>
    <row r="87" spans="1:12" x14ac:dyDescent="0.2">
      <c r="A87" s="372">
        <v>2018</v>
      </c>
      <c r="B87" t="s">
        <v>1126</v>
      </c>
      <c r="C87" s="373" t="s">
        <v>1655</v>
      </c>
      <c r="D87" s="2">
        <v>139</v>
      </c>
      <c r="F87" s="2">
        <v>3</v>
      </c>
      <c r="G87" s="2"/>
      <c r="H87" s="2"/>
      <c r="I87" s="2"/>
      <c r="J87" s="202"/>
      <c r="K87" s="373">
        <f t="shared" si="1"/>
        <v>142</v>
      </c>
      <c r="L87" s="14"/>
    </row>
    <row r="88" spans="1:12" x14ac:dyDescent="0.2">
      <c r="A88" s="372">
        <v>2018</v>
      </c>
      <c r="B88" t="s">
        <v>1126</v>
      </c>
      <c r="C88" s="373" t="s">
        <v>1656</v>
      </c>
      <c r="D88" s="2">
        <v>10</v>
      </c>
      <c r="G88" s="2"/>
      <c r="H88" s="2"/>
      <c r="I88" s="2"/>
      <c r="J88" s="202"/>
      <c r="K88" s="373">
        <f t="shared" si="1"/>
        <v>10</v>
      </c>
      <c r="L88" s="368"/>
    </row>
    <row r="89" spans="1:12" x14ac:dyDescent="0.2">
      <c r="A89" s="372">
        <v>2018</v>
      </c>
      <c r="B89" t="s">
        <v>1126</v>
      </c>
      <c r="C89" s="373" t="s">
        <v>1126</v>
      </c>
      <c r="D89" s="2">
        <v>290</v>
      </c>
      <c r="E89" s="2">
        <v>73</v>
      </c>
      <c r="F89" s="2">
        <v>69</v>
      </c>
      <c r="G89" s="2"/>
      <c r="H89" s="2"/>
      <c r="I89" s="2"/>
      <c r="J89" s="202"/>
      <c r="K89" s="373">
        <f t="shared" si="1"/>
        <v>432</v>
      </c>
      <c r="L89" s="368"/>
    </row>
    <row r="90" spans="1:12" x14ac:dyDescent="0.2">
      <c r="A90" s="372">
        <v>2018</v>
      </c>
      <c r="B90" t="s">
        <v>1126</v>
      </c>
      <c r="C90" s="373" t="s">
        <v>1251</v>
      </c>
      <c r="D90" s="2">
        <v>384</v>
      </c>
      <c r="E90" s="2">
        <v>8</v>
      </c>
      <c r="F90" s="2">
        <v>1</v>
      </c>
      <c r="G90" s="2"/>
      <c r="H90" s="2"/>
      <c r="I90" s="2"/>
      <c r="J90" s="202"/>
      <c r="K90" s="373">
        <f t="shared" si="1"/>
        <v>393</v>
      </c>
      <c r="L90" s="368"/>
    </row>
    <row r="91" spans="1:12" x14ac:dyDescent="0.2">
      <c r="A91" s="372">
        <v>2012</v>
      </c>
      <c r="B91" t="s">
        <v>1257</v>
      </c>
      <c r="C91" s="373" t="s">
        <v>1648</v>
      </c>
      <c r="D91" s="2">
        <v>275</v>
      </c>
      <c r="E91" s="2">
        <v>30</v>
      </c>
      <c r="G91" s="2">
        <v>240</v>
      </c>
      <c r="H91" s="2"/>
      <c r="I91" s="2"/>
      <c r="J91" s="202"/>
      <c r="K91" s="373">
        <f t="shared" si="1"/>
        <v>545</v>
      </c>
      <c r="L91" s="14"/>
    </row>
    <row r="92" spans="1:12" x14ac:dyDescent="0.2">
      <c r="A92" s="372">
        <v>2012</v>
      </c>
      <c r="B92" t="s">
        <v>1242</v>
      </c>
      <c r="C92" s="373" t="s">
        <v>1242</v>
      </c>
      <c r="D92" s="2">
        <v>30</v>
      </c>
      <c r="E92" s="2">
        <v>60</v>
      </c>
      <c r="G92" s="2"/>
      <c r="H92" s="2"/>
      <c r="I92" s="2"/>
      <c r="J92" s="202"/>
      <c r="K92" s="373">
        <f t="shared" si="1"/>
        <v>90</v>
      </c>
      <c r="L92" s="368"/>
    </row>
    <row r="93" spans="1:12" x14ac:dyDescent="0.2">
      <c r="A93" s="372">
        <v>2012</v>
      </c>
      <c r="B93" t="s">
        <v>1051</v>
      </c>
      <c r="C93" s="373" t="s">
        <v>1647</v>
      </c>
      <c r="E93" s="2">
        <v>80</v>
      </c>
      <c r="G93" s="2"/>
      <c r="H93" s="2"/>
      <c r="I93" s="2"/>
      <c r="J93" s="202"/>
      <c r="K93" s="373">
        <f t="shared" si="1"/>
        <v>80</v>
      </c>
      <c r="L93" s="368"/>
    </row>
    <row r="94" spans="1:12" x14ac:dyDescent="0.2">
      <c r="A94" s="372">
        <v>2012</v>
      </c>
      <c r="B94" t="s">
        <v>1051</v>
      </c>
      <c r="C94" s="373" t="s">
        <v>1253</v>
      </c>
      <c r="D94" s="2">
        <v>37</v>
      </c>
      <c r="E94" s="2">
        <v>218</v>
      </c>
      <c r="G94" s="2">
        <v>2</v>
      </c>
      <c r="H94" s="2"/>
      <c r="I94" s="2"/>
      <c r="J94" s="202"/>
      <c r="K94" s="373">
        <f t="shared" si="1"/>
        <v>257</v>
      </c>
      <c r="L94" s="368"/>
    </row>
    <row r="95" spans="1:12" x14ac:dyDescent="0.2">
      <c r="A95" s="372">
        <v>2012</v>
      </c>
      <c r="B95" t="s">
        <v>1051</v>
      </c>
      <c r="C95" s="373" t="s">
        <v>1254</v>
      </c>
      <c r="D95" s="2">
        <v>3</v>
      </c>
      <c r="E95" s="2">
        <v>52</v>
      </c>
      <c r="G95" s="2"/>
      <c r="H95" s="2"/>
      <c r="I95" s="2"/>
      <c r="J95" s="202"/>
      <c r="K95" s="373">
        <f t="shared" si="1"/>
        <v>55</v>
      </c>
      <c r="L95" s="368"/>
    </row>
    <row r="96" spans="1:12" x14ac:dyDescent="0.2">
      <c r="A96" s="372">
        <v>2012</v>
      </c>
      <c r="B96" t="s">
        <v>1051</v>
      </c>
      <c r="C96" s="373" t="s">
        <v>1255</v>
      </c>
      <c r="D96" s="2">
        <v>20</v>
      </c>
      <c r="E96" s="2">
        <v>19</v>
      </c>
      <c r="G96" s="2"/>
      <c r="H96" s="2"/>
      <c r="I96" s="2"/>
      <c r="J96" s="202"/>
      <c r="K96" s="373">
        <f t="shared" si="1"/>
        <v>39</v>
      </c>
      <c r="L96" s="368"/>
    </row>
    <row r="97" spans="1:12" x14ac:dyDescent="0.2">
      <c r="A97" s="372">
        <v>2012</v>
      </c>
      <c r="B97" t="s">
        <v>30</v>
      </c>
      <c r="C97" s="373" t="s">
        <v>1259</v>
      </c>
      <c r="D97" s="2">
        <v>86</v>
      </c>
      <c r="E97" s="2">
        <v>420</v>
      </c>
      <c r="G97" s="2"/>
      <c r="H97" s="2"/>
      <c r="I97" s="2"/>
      <c r="J97" s="202"/>
      <c r="K97" s="373">
        <f t="shared" si="1"/>
        <v>506</v>
      </c>
      <c r="L97" s="368"/>
    </row>
    <row r="98" spans="1:12" x14ac:dyDescent="0.2">
      <c r="A98" s="372">
        <v>2012</v>
      </c>
      <c r="B98" t="s">
        <v>30</v>
      </c>
      <c r="C98" s="373" t="s">
        <v>30</v>
      </c>
      <c r="D98" s="2">
        <v>259</v>
      </c>
      <c r="E98" s="2">
        <v>890</v>
      </c>
      <c r="G98" s="2"/>
      <c r="H98" s="2"/>
      <c r="I98" s="2"/>
      <c r="J98" s="202"/>
      <c r="K98" s="373">
        <f t="shared" si="1"/>
        <v>1149</v>
      </c>
      <c r="L98" s="368"/>
    </row>
    <row r="99" spans="1:12" x14ac:dyDescent="0.2">
      <c r="A99" s="372">
        <v>2012</v>
      </c>
      <c r="B99" t="s">
        <v>30</v>
      </c>
      <c r="C99" s="373" t="s">
        <v>1122</v>
      </c>
      <c r="E99" s="2">
        <v>2</v>
      </c>
      <c r="G99" s="2"/>
      <c r="H99" s="2"/>
      <c r="I99" s="2"/>
      <c r="J99" s="202"/>
      <c r="K99" s="373">
        <f t="shared" ref="K99:K108" si="2">SUM(D99:J99)</f>
        <v>2</v>
      </c>
      <c r="L99" s="14"/>
    </row>
    <row r="100" spans="1:12" x14ac:dyDescent="0.2">
      <c r="A100" s="372">
        <v>2012</v>
      </c>
      <c r="B100" t="s">
        <v>1052</v>
      </c>
      <c r="C100" s="373" t="s">
        <v>1649</v>
      </c>
      <c r="D100" s="2">
        <v>1839</v>
      </c>
      <c r="E100" s="2">
        <v>226</v>
      </c>
      <c r="F100" s="2">
        <v>22</v>
      </c>
      <c r="G100" s="2">
        <v>33</v>
      </c>
      <c r="H100" s="2"/>
      <c r="I100" s="2"/>
      <c r="J100" s="202"/>
      <c r="K100" s="373">
        <f t="shared" si="2"/>
        <v>2120</v>
      </c>
    </row>
    <row r="101" spans="1:12" x14ac:dyDescent="0.2">
      <c r="A101" s="372">
        <v>2012</v>
      </c>
      <c r="B101" t="s">
        <v>1052</v>
      </c>
      <c r="C101" s="373" t="s">
        <v>1256</v>
      </c>
      <c r="D101" s="2">
        <v>730</v>
      </c>
      <c r="E101" s="2">
        <v>275</v>
      </c>
      <c r="F101" s="2">
        <v>224</v>
      </c>
      <c r="G101" s="2"/>
      <c r="H101" s="2">
        <v>1</v>
      </c>
      <c r="I101" s="2"/>
      <c r="J101" s="202"/>
      <c r="K101" s="373">
        <f t="shared" si="2"/>
        <v>1230</v>
      </c>
    </row>
    <row r="102" spans="1:12" x14ac:dyDescent="0.2">
      <c r="A102" s="372">
        <v>2012</v>
      </c>
      <c r="B102" t="s">
        <v>1127</v>
      </c>
      <c r="C102" s="373" t="s">
        <v>1651</v>
      </c>
      <c r="D102" s="2">
        <v>453</v>
      </c>
      <c r="F102" s="2">
        <v>30</v>
      </c>
      <c r="G102" s="2"/>
      <c r="H102" s="2"/>
      <c r="I102" s="2"/>
      <c r="J102" s="202"/>
      <c r="K102" s="373">
        <f t="shared" si="2"/>
        <v>483</v>
      </c>
    </row>
    <row r="103" spans="1:12" x14ac:dyDescent="0.2">
      <c r="A103" s="372">
        <v>2012</v>
      </c>
      <c r="B103" t="s">
        <v>1127</v>
      </c>
      <c r="C103" s="373" t="s">
        <v>1653</v>
      </c>
      <c r="D103" s="2">
        <v>528</v>
      </c>
      <c r="E103" s="2">
        <v>16</v>
      </c>
      <c r="F103" s="2">
        <v>7</v>
      </c>
      <c r="G103" s="2"/>
      <c r="H103" s="2"/>
      <c r="I103" s="2"/>
      <c r="J103" s="202"/>
      <c r="K103" s="373">
        <f t="shared" si="2"/>
        <v>551</v>
      </c>
    </row>
    <row r="104" spans="1:12" x14ac:dyDescent="0.2">
      <c r="A104" s="372">
        <v>2012</v>
      </c>
      <c r="B104" t="s">
        <v>1049</v>
      </c>
      <c r="C104" s="373" t="s">
        <v>1654</v>
      </c>
      <c r="D104" s="2">
        <v>2240</v>
      </c>
      <c r="E104" s="2">
        <v>501</v>
      </c>
      <c r="F104" s="2">
        <v>61</v>
      </c>
      <c r="G104" s="2"/>
      <c r="H104" s="2">
        <v>1</v>
      </c>
      <c r="I104" s="2"/>
      <c r="J104" s="202"/>
      <c r="K104" s="373">
        <f t="shared" si="2"/>
        <v>2803</v>
      </c>
    </row>
    <row r="105" spans="1:12" x14ac:dyDescent="0.2">
      <c r="A105" s="372">
        <v>2012</v>
      </c>
      <c r="B105" t="s">
        <v>1126</v>
      </c>
      <c r="C105" s="373" t="s">
        <v>1650</v>
      </c>
      <c r="D105" s="2">
        <v>8</v>
      </c>
      <c r="E105" s="2">
        <v>23</v>
      </c>
      <c r="G105" s="2"/>
      <c r="H105" s="2"/>
      <c r="I105" s="2"/>
      <c r="J105" s="202"/>
      <c r="K105" s="373">
        <f t="shared" si="2"/>
        <v>31</v>
      </c>
    </row>
    <row r="106" spans="1:12" x14ac:dyDescent="0.2">
      <c r="A106" s="372">
        <v>2012</v>
      </c>
      <c r="B106" t="s">
        <v>1126</v>
      </c>
      <c r="C106" s="373" t="s">
        <v>1655</v>
      </c>
      <c r="D106" s="2">
        <v>1744</v>
      </c>
      <c r="E106" s="2">
        <v>9</v>
      </c>
      <c r="F106" s="2">
        <v>2085</v>
      </c>
      <c r="G106" s="2">
        <v>2</v>
      </c>
      <c r="H106" s="2">
        <v>1</v>
      </c>
      <c r="I106" s="2"/>
      <c r="J106" s="202"/>
      <c r="K106" s="373">
        <f t="shared" si="2"/>
        <v>3841</v>
      </c>
    </row>
    <row r="107" spans="1:12" x14ac:dyDescent="0.2">
      <c r="A107" s="372">
        <v>2012</v>
      </c>
      <c r="B107" t="s">
        <v>1126</v>
      </c>
      <c r="C107" s="373" t="s">
        <v>1126</v>
      </c>
      <c r="D107" s="2">
        <v>1764</v>
      </c>
      <c r="E107" s="2">
        <v>30106</v>
      </c>
      <c r="F107" s="2">
        <v>1713</v>
      </c>
      <c r="G107" s="2">
        <v>34</v>
      </c>
      <c r="H107" s="2">
        <v>37</v>
      </c>
      <c r="I107" s="2"/>
      <c r="J107" s="202"/>
      <c r="K107" s="373">
        <f t="shared" si="2"/>
        <v>33654</v>
      </c>
    </row>
    <row r="108" spans="1:12" x14ac:dyDescent="0.2">
      <c r="A108" s="374">
        <v>2012</v>
      </c>
      <c r="B108" s="209" t="s">
        <v>1126</v>
      </c>
      <c r="C108" s="375" t="s">
        <v>1251</v>
      </c>
      <c r="D108" s="158">
        <v>2753</v>
      </c>
      <c r="E108" s="158">
        <v>47</v>
      </c>
      <c r="F108" s="158">
        <v>8</v>
      </c>
      <c r="G108" s="158"/>
      <c r="H108" s="158"/>
      <c r="I108" s="158"/>
      <c r="J108" s="205"/>
      <c r="K108" s="585">
        <f t="shared" si="2"/>
        <v>2808</v>
      </c>
    </row>
    <row r="109" spans="1:12" x14ac:dyDescent="0.2">
      <c r="G109" s="2"/>
    </row>
    <row r="111" spans="1:12" x14ac:dyDescent="0.2">
      <c r="A111" s="14"/>
      <c r="C111"/>
      <c r="D111"/>
      <c r="E111"/>
      <c r="F111"/>
    </row>
    <row r="112" spans="1:12" ht="15" x14ac:dyDescent="0.25">
      <c r="A112" s="1" t="s">
        <v>1677</v>
      </c>
      <c r="C112"/>
      <c r="D112"/>
      <c r="E112"/>
      <c r="F112"/>
    </row>
    <row r="113" spans="1:9" ht="15" x14ac:dyDescent="0.25">
      <c r="A113" s="369" t="s">
        <v>0</v>
      </c>
      <c r="B113" s="369" t="s">
        <v>1515</v>
      </c>
      <c r="C113" s="370" t="s">
        <v>1645</v>
      </c>
      <c r="D113" s="193" t="s">
        <v>372</v>
      </c>
      <c r="E113" s="193" t="s">
        <v>923</v>
      </c>
      <c r="F113" s="370" t="s">
        <v>451</v>
      </c>
      <c r="G113" s="370" t="s">
        <v>473</v>
      </c>
      <c r="H113" s="371" t="s">
        <v>1646</v>
      </c>
      <c r="I113" s="371" t="s">
        <v>1758</v>
      </c>
    </row>
    <row r="114" spans="1:9" x14ac:dyDescent="0.2">
      <c r="A114" s="153" t="s">
        <v>1126</v>
      </c>
      <c r="B114" s="14">
        <v>2012</v>
      </c>
      <c r="C114" s="2">
        <v>6269</v>
      </c>
      <c r="D114" s="2">
        <v>30185</v>
      </c>
      <c r="E114" s="2">
        <v>3806</v>
      </c>
      <c r="F114" s="2">
        <v>36</v>
      </c>
      <c r="G114" s="2">
        <v>38</v>
      </c>
      <c r="H114" s="2"/>
      <c r="I114" s="202"/>
    </row>
    <row r="115" spans="1:9" x14ac:dyDescent="0.2">
      <c r="A115" s="153" t="s">
        <v>1126</v>
      </c>
      <c r="B115" s="14">
        <v>2018</v>
      </c>
      <c r="C115" s="2">
        <v>824</v>
      </c>
      <c r="D115" s="2">
        <v>82</v>
      </c>
      <c r="E115" s="2">
        <v>73</v>
      </c>
      <c r="G115" s="2"/>
      <c r="H115" s="2"/>
      <c r="I115" s="202"/>
    </row>
    <row r="116" spans="1:9" x14ac:dyDescent="0.2">
      <c r="A116" s="153" t="s">
        <v>1126</v>
      </c>
      <c r="B116" s="14">
        <v>2021</v>
      </c>
      <c r="C116" s="2">
        <v>1108</v>
      </c>
      <c r="D116" s="2">
        <v>83</v>
      </c>
      <c r="E116" s="2">
        <v>106</v>
      </c>
      <c r="G116" s="2"/>
      <c r="H116" s="2"/>
      <c r="I116" s="202"/>
    </row>
    <row r="117" spans="1:9" x14ac:dyDescent="0.2">
      <c r="A117" s="153" t="s">
        <v>1050</v>
      </c>
      <c r="B117" s="14">
        <v>2012</v>
      </c>
      <c r="C117" s="2">
        <v>275</v>
      </c>
      <c r="D117" s="2">
        <v>30</v>
      </c>
      <c r="F117" s="2">
        <v>240</v>
      </c>
      <c r="G117" s="2"/>
      <c r="H117" s="2"/>
      <c r="I117" s="202"/>
    </row>
    <row r="118" spans="1:9" x14ac:dyDescent="0.2">
      <c r="A118" s="153" t="s">
        <v>1050</v>
      </c>
      <c r="B118" s="14">
        <v>2018</v>
      </c>
      <c r="C118" s="2">
        <v>3</v>
      </c>
      <c r="D118" s="2">
        <v>1</v>
      </c>
      <c r="G118" s="2"/>
      <c r="H118" s="2"/>
      <c r="I118" s="202"/>
    </row>
    <row r="119" spans="1:9" x14ac:dyDescent="0.2">
      <c r="A119" s="153" t="s">
        <v>1050</v>
      </c>
      <c r="B119" s="14">
        <v>2019</v>
      </c>
      <c r="C119" s="2">
        <v>202</v>
      </c>
      <c r="D119" s="2">
        <v>14</v>
      </c>
      <c r="F119" s="2">
        <v>138</v>
      </c>
      <c r="G119" s="2"/>
      <c r="H119" s="2"/>
      <c r="I119" s="202"/>
    </row>
    <row r="120" spans="1:9" x14ac:dyDescent="0.2">
      <c r="A120" s="153" t="s">
        <v>1050</v>
      </c>
      <c r="B120" s="14">
        <v>2022</v>
      </c>
      <c r="C120" s="2">
        <v>61</v>
      </c>
      <c r="D120" s="2">
        <v>3</v>
      </c>
      <c r="F120" s="2">
        <v>4</v>
      </c>
      <c r="G120" s="2"/>
      <c r="H120" s="2"/>
      <c r="I120" s="202"/>
    </row>
    <row r="121" spans="1:9" x14ac:dyDescent="0.2">
      <c r="A121" s="153" t="s">
        <v>1242</v>
      </c>
      <c r="B121" s="14">
        <v>2012</v>
      </c>
      <c r="C121" s="2">
        <v>30</v>
      </c>
      <c r="D121" s="2">
        <v>60</v>
      </c>
      <c r="G121" s="2"/>
      <c r="H121" s="2"/>
      <c r="I121" s="202"/>
    </row>
    <row r="122" spans="1:9" x14ac:dyDescent="0.2">
      <c r="A122" s="153" t="s">
        <v>1242</v>
      </c>
      <c r="B122" s="14">
        <v>2018</v>
      </c>
      <c r="C122" s="2">
        <v>16</v>
      </c>
      <c r="D122" s="2">
        <v>12</v>
      </c>
      <c r="G122" s="2"/>
      <c r="H122" s="2"/>
      <c r="I122" s="202"/>
    </row>
    <row r="123" spans="1:9" x14ac:dyDescent="0.2">
      <c r="A123" s="153" t="s">
        <v>1242</v>
      </c>
      <c r="B123" s="14">
        <v>2021</v>
      </c>
      <c r="C123" s="2">
        <v>17</v>
      </c>
      <c r="G123" s="2"/>
      <c r="H123" s="2"/>
      <c r="I123" s="202"/>
    </row>
    <row r="124" spans="1:9" x14ac:dyDescent="0.2">
      <c r="A124" s="153" t="s">
        <v>1051</v>
      </c>
      <c r="B124" s="14">
        <v>2012</v>
      </c>
      <c r="C124" s="2">
        <v>60</v>
      </c>
      <c r="D124" s="2">
        <v>369</v>
      </c>
      <c r="F124" s="2">
        <v>2</v>
      </c>
      <c r="G124" s="2"/>
      <c r="H124" s="2"/>
      <c r="I124" s="202"/>
    </row>
    <row r="125" spans="1:9" x14ac:dyDescent="0.2">
      <c r="A125" s="153" t="s">
        <v>1051</v>
      </c>
      <c r="B125" s="14">
        <v>2018</v>
      </c>
      <c r="C125" s="2">
        <v>11</v>
      </c>
      <c r="D125" s="2">
        <v>146</v>
      </c>
      <c r="E125" s="2">
        <v>1</v>
      </c>
      <c r="G125" s="2"/>
      <c r="H125" s="2"/>
      <c r="I125" s="202"/>
    </row>
    <row r="126" spans="1:9" x14ac:dyDescent="0.2">
      <c r="A126" s="153" t="s">
        <v>1051</v>
      </c>
      <c r="B126" s="14">
        <v>2019</v>
      </c>
      <c r="C126" s="2">
        <v>729</v>
      </c>
      <c r="D126" s="2">
        <v>433</v>
      </c>
      <c r="E126" s="2">
        <v>63</v>
      </c>
      <c r="F126" s="2">
        <v>991</v>
      </c>
      <c r="G126" s="2"/>
      <c r="H126" s="2">
        <v>47</v>
      </c>
      <c r="I126" s="202"/>
    </row>
    <row r="127" spans="1:9" x14ac:dyDescent="0.2">
      <c r="A127" s="153" t="s">
        <v>1051</v>
      </c>
      <c r="B127" s="14">
        <v>2020</v>
      </c>
      <c r="C127" s="2">
        <v>709</v>
      </c>
      <c r="D127" s="2">
        <v>224</v>
      </c>
      <c r="E127" s="2">
        <v>100</v>
      </c>
      <c r="F127" s="2">
        <v>6757</v>
      </c>
      <c r="G127" s="2">
        <v>7</v>
      </c>
      <c r="H127" s="2">
        <v>3</v>
      </c>
      <c r="I127" s="202"/>
    </row>
    <row r="128" spans="1:9" x14ac:dyDescent="0.2">
      <c r="A128" s="153" t="s">
        <v>1051</v>
      </c>
      <c r="B128" s="14">
        <v>2021</v>
      </c>
      <c r="C128" s="2">
        <v>689</v>
      </c>
      <c r="D128" s="2">
        <v>258</v>
      </c>
      <c r="E128" s="2">
        <v>32</v>
      </c>
      <c r="F128" s="2">
        <v>531</v>
      </c>
      <c r="G128" s="2"/>
      <c r="H128" s="2"/>
      <c r="I128" s="202"/>
    </row>
    <row r="129" spans="1:9" x14ac:dyDescent="0.2">
      <c r="A129" s="153" t="s">
        <v>1051</v>
      </c>
      <c r="B129" s="14">
        <v>2022</v>
      </c>
      <c r="C129" s="2">
        <v>138</v>
      </c>
      <c r="D129" s="2">
        <v>125</v>
      </c>
      <c r="E129" s="2">
        <v>8</v>
      </c>
      <c r="F129" s="2">
        <v>471</v>
      </c>
      <c r="G129" s="2">
        <v>2</v>
      </c>
      <c r="H129" s="2"/>
      <c r="I129" s="202">
        <v>91</v>
      </c>
    </row>
    <row r="130" spans="1:9" x14ac:dyDescent="0.2">
      <c r="A130" s="153" t="s">
        <v>30</v>
      </c>
      <c r="B130" s="14">
        <v>2012</v>
      </c>
      <c r="C130" s="2">
        <v>345</v>
      </c>
      <c r="D130" s="2">
        <v>1312</v>
      </c>
      <c r="G130" s="2"/>
      <c r="H130" s="2"/>
      <c r="I130" s="202"/>
    </row>
    <row r="131" spans="1:9" x14ac:dyDescent="0.2">
      <c r="A131" s="153" t="s">
        <v>30</v>
      </c>
      <c r="B131" s="14">
        <v>2018</v>
      </c>
      <c r="C131" s="2">
        <v>13025</v>
      </c>
      <c r="D131" s="2">
        <v>542</v>
      </c>
      <c r="F131" s="2">
        <v>978</v>
      </c>
      <c r="G131" s="2">
        <v>1</v>
      </c>
      <c r="H131" s="2"/>
      <c r="I131" s="202"/>
    </row>
    <row r="132" spans="1:9" x14ac:dyDescent="0.2">
      <c r="A132" s="153" t="s">
        <v>30</v>
      </c>
      <c r="B132" s="14">
        <v>2021</v>
      </c>
      <c r="C132" s="2">
        <v>329</v>
      </c>
      <c r="D132" s="2">
        <v>359</v>
      </c>
      <c r="F132" s="2">
        <v>58083</v>
      </c>
      <c r="G132" s="2"/>
      <c r="H132" s="2"/>
      <c r="I132" s="202"/>
    </row>
    <row r="133" spans="1:9" x14ac:dyDescent="0.2">
      <c r="A133" s="153" t="s">
        <v>1052</v>
      </c>
      <c r="B133" s="14">
        <v>2012</v>
      </c>
      <c r="C133" s="2">
        <v>2569</v>
      </c>
      <c r="D133" s="2">
        <v>501</v>
      </c>
      <c r="E133" s="2">
        <v>246</v>
      </c>
      <c r="F133" s="2">
        <v>33</v>
      </c>
      <c r="G133" s="2">
        <v>1</v>
      </c>
      <c r="H133" s="2"/>
      <c r="I133" s="202"/>
    </row>
    <row r="134" spans="1:9" x14ac:dyDescent="0.2">
      <c r="A134" s="153" t="s">
        <v>1052</v>
      </c>
      <c r="B134" s="14">
        <v>2018</v>
      </c>
      <c r="C134" s="2">
        <v>365</v>
      </c>
      <c r="D134" s="2">
        <v>137</v>
      </c>
      <c r="E134" s="2">
        <v>5</v>
      </c>
      <c r="G134" s="2"/>
      <c r="H134" s="2"/>
      <c r="I134" s="202"/>
    </row>
    <row r="135" spans="1:9" x14ac:dyDescent="0.2">
      <c r="A135" s="153" t="s">
        <v>1052</v>
      </c>
      <c r="B135" s="14">
        <v>2020</v>
      </c>
      <c r="C135" s="2">
        <v>1467</v>
      </c>
      <c r="D135" s="2">
        <v>61</v>
      </c>
      <c r="E135" s="2">
        <v>7</v>
      </c>
      <c r="F135" s="2">
        <v>1567</v>
      </c>
      <c r="G135" s="2"/>
      <c r="H135" s="2"/>
      <c r="I135" s="202"/>
    </row>
    <row r="136" spans="1:9" x14ac:dyDescent="0.2">
      <c r="A136" s="153" t="s">
        <v>1127</v>
      </c>
      <c r="B136" s="14">
        <v>2012</v>
      </c>
      <c r="C136" s="2">
        <v>981</v>
      </c>
      <c r="D136" s="2">
        <v>16</v>
      </c>
      <c r="E136" s="2">
        <v>37</v>
      </c>
      <c r="G136" s="2"/>
      <c r="H136" s="2"/>
      <c r="I136" s="202"/>
    </row>
    <row r="137" spans="1:9" x14ac:dyDescent="0.2">
      <c r="A137" s="153" t="s">
        <v>1127</v>
      </c>
      <c r="B137" s="14">
        <v>2018</v>
      </c>
      <c r="C137" s="2">
        <v>180</v>
      </c>
      <c r="D137" s="2">
        <v>2</v>
      </c>
      <c r="E137" s="2">
        <v>1</v>
      </c>
      <c r="G137" s="2"/>
      <c r="H137" s="2"/>
      <c r="I137" s="202"/>
    </row>
    <row r="138" spans="1:9" x14ac:dyDescent="0.2">
      <c r="A138" s="153" t="s">
        <v>1127</v>
      </c>
      <c r="B138" s="14">
        <v>2021</v>
      </c>
      <c r="C138" s="2">
        <v>79</v>
      </c>
      <c r="D138" s="2">
        <v>1</v>
      </c>
      <c r="G138" s="2"/>
      <c r="H138" s="2"/>
      <c r="I138" s="202"/>
    </row>
    <row r="139" spans="1:9" x14ac:dyDescent="0.2">
      <c r="A139" s="153" t="s">
        <v>1049</v>
      </c>
      <c r="B139" s="14">
        <v>2012</v>
      </c>
      <c r="C139" s="2">
        <v>2240</v>
      </c>
      <c r="D139" s="2">
        <v>501</v>
      </c>
      <c r="E139" s="2">
        <v>61</v>
      </c>
      <c r="G139" s="2">
        <v>1</v>
      </c>
      <c r="H139" s="2"/>
      <c r="I139" s="202"/>
    </row>
    <row r="140" spans="1:9" x14ac:dyDescent="0.2">
      <c r="A140" s="153" t="s">
        <v>1049</v>
      </c>
      <c r="B140" s="14">
        <v>2018</v>
      </c>
      <c r="C140" s="2">
        <v>563</v>
      </c>
      <c r="D140" s="2">
        <v>68</v>
      </c>
      <c r="E140" s="2">
        <v>25</v>
      </c>
      <c r="G140" s="2"/>
      <c r="H140" s="2"/>
      <c r="I140" s="202"/>
    </row>
    <row r="141" spans="1:9" x14ac:dyDescent="0.2">
      <c r="A141" s="153" t="s">
        <v>1049</v>
      </c>
      <c r="B141" s="14">
        <v>2019</v>
      </c>
      <c r="C141" s="2">
        <v>1157</v>
      </c>
      <c r="D141" s="2">
        <v>267</v>
      </c>
      <c r="G141" s="2">
        <v>5</v>
      </c>
      <c r="H141" s="2"/>
      <c r="I141" s="202"/>
    </row>
    <row r="142" spans="1:9" x14ac:dyDescent="0.2">
      <c r="A142" s="153" t="s">
        <v>1049</v>
      </c>
      <c r="B142" s="14">
        <v>2020</v>
      </c>
      <c r="C142" s="2">
        <v>1628</v>
      </c>
      <c r="D142" s="2">
        <v>274</v>
      </c>
      <c r="E142" s="2">
        <v>10</v>
      </c>
      <c r="G142" s="2">
        <v>1</v>
      </c>
      <c r="H142" s="2"/>
      <c r="I142" s="202"/>
    </row>
    <row r="143" spans="1:9" x14ac:dyDescent="0.2">
      <c r="A143" s="2" t="s">
        <v>1049</v>
      </c>
      <c r="B143" s="14">
        <v>2021</v>
      </c>
      <c r="C143" s="2">
        <v>1286</v>
      </c>
      <c r="D143" s="2">
        <v>202</v>
      </c>
      <c r="G143" s="2"/>
      <c r="H143" s="2"/>
      <c r="I143" s="202"/>
    </row>
    <row r="144" spans="1:9" x14ac:dyDescent="0.2">
      <c r="A144" s="154" t="s">
        <v>1049</v>
      </c>
      <c r="B144" s="374">
        <v>2022</v>
      </c>
      <c r="C144" s="376">
        <v>562</v>
      </c>
      <c r="D144" s="158">
        <v>96</v>
      </c>
      <c r="E144" s="158"/>
      <c r="F144" s="158"/>
      <c r="G144" s="158"/>
      <c r="H144" s="158"/>
      <c r="I144" s="205"/>
    </row>
    <row r="145" spans="2:2" x14ac:dyDescent="0.2">
      <c r="B145" s="14"/>
    </row>
  </sheetData>
  <sortState ref="A32:J99">
    <sortCondition descending="1" ref="A32:A99"/>
    <sortCondition ref="B32:B99"/>
    <sortCondition ref="C32:C99"/>
  </sortState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70"/>
  <sheetViews>
    <sheetView zoomScale="85" zoomScaleNormal="85" workbookViewId="0">
      <selection activeCell="I40" sqref="I40"/>
    </sheetView>
  </sheetViews>
  <sheetFormatPr defaultRowHeight="14.25" x14ac:dyDescent="0.2"/>
  <cols>
    <col min="1" max="1" width="24.75" customWidth="1"/>
    <col min="2" max="2" width="28.875" bestFit="1" customWidth="1"/>
    <col min="3" max="3" width="32.75" bestFit="1" customWidth="1"/>
    <col min="4" max="4" width="15.25" customWidth="1"/>
    <col min="5" max="5" width="12.75" customWidth="1"/>
    <col min="6" max="6" width="25.75" bestFit="1" customWidth="1"/>
  </cols>
  <sheetData>
    <row r="1" spans="1:7" x14ac:dyDescent="0.2">
      <c r="A1" s="86" t="s">
        <v>1766</v>
      </c>
      <c r="B1" s="26"/>
      <c r="C1" s="26"/>
      <c r="D1" s="27"/>
      <c r="E1" s="27"/>
      <c r="F1" s="390"/>
    </row>
    <row r="2" spans="1:7" x14ac:dyDescent="0.2">
      <c r="A2" s="26" t="s">
        <v>1767</v>
      </c>
      <c r="B2" s="26"/>
      <c r="C2" s="26"/>
      <c r="D2" s="27"/>
      <c r="E2" s="27"/>
      <c r="F2" s="390"/>
    </row>
    <row r="3" spans="1:7" x14ac:dyDescent="0.2">
      <c r="A3" s="26" t="s">
        <v>1495</v>
      </c>
      <c r="B3" s="26"/>
      <c r="C3" s="26"/>
      <c r="D3" s="27"/>
      <c r="E3" s="27"/>
      <c r="F3" s="390"/>
    </row>
    <row r="4" spans="1:7" x14ac:dyDescent="0.2">
      <c r="A4" s="26"/>
      <c r="B4" s="26"/>
      <c r="C4" s="26"/>
      <c r="D4" s="639" t="s">
        <v>1458</v>
      </c>
      <c r="E4" s="639"/>
      <c r="F4" s="390"/>
    </row>
    <row r="5" spans="1:7" x14ac:dyDescent="0.2">
      <c r="A5" s="498" t="s">
        <v>1417</v>
      </c>
      <c r="B5" s="499" t="s">
        <v>1445</v>
      </c>
      <c r="C5" s="499" t="s">
        <v>1496</v>
      </c>
      <c r="D5" s="500" t="s">
        <v>1457</v>
      </c>
      <c r="E5" s="500" t="s">
        <v>402</v>
      </c>
      <c r="F5" s="501" t="s">
        <v>1692</v>
      </c>
      <c r="G5" s="90"/>
    </row>
    <row r="6" spans="1:7" x14ac:dyDescent="0.2">
      <c r="A6" s="266" t="s">
        <v>1759</v>
      </c>
      <c r="B6" s="14" t="s">
        <v>1779</v>
      </c>
      <c r="C6" s="87" t="s">
        <v>1786</v>
      </c>
      <c r="D6" s="27"/>
      <c r="E6" s="27">
        <v>1</v>
      </c>
      <c r="F6" s="267"/>
    </row>
    <row r="7" spans="1:7" x14ac:dyDescent="0.2">
      <c r="A7" s="266" t="s">
        <v>1759</v>
      </c>
      <c r="B7" s="14" t="s">
        <v>1780</v>
      </c>
      <c r="C7" s="87" t="s">
        <v>1785</v>
      </c>
      <c r="D7" s="27"/>
      <c r="E7" s="27">
        <v>1</v>
      </c>
      <c r="F7" s="267"/>
    </row>
    <row r="8" spans="1:7" x14ac:dyDescent="0.2">
      <c r="A8" s="266" t="s">
        <v>1759</v>
      </c>
      <c r="B8" s="14" t="s">
        <v>1776</v>
      </c>
      <c r="C8" s="87" t="s">
        <v>1775</v>
      </c>
      <c r="D8" s="27">
        <v>1</v>
      </c>
      <c r="E8" s="27"/>
      <c r="F8" s="267" t="s">
        <v>1659</v>
      </c>
    </row>
    <row r="9" spans="1:7" x14ac:dyDescent="0.2">
      <c r="A9" s="266" t="s">
        <v>1759</v>
      </c>
      <c r="B9" s="14" t="s">
        <v>1035</v>
      </c>
      <c r="C9" s="87" t="s">
        <v>1044</v>
      </c>
      <c r="D9" s="27"/>
      <c r="E9" s="27">
        <v>1</v>
      </c>
      <c r="F9" s="267" t="s">
        <v>1659</v>
      </c>
    </row>
    <row r="10" spans="1:7" x14ac:dyDescent="0.2">
      <c r="A10" s="266" t="s">
        <v>1759</v>
      </c>
      <c r="B10" s="14" t="s">
        <v>483</v>
      </c>
      <c r="C10" s="87" t="s">
        <v>521</v>
      </c>
      <c r="D10" s="27"/>
      <c r="E10" s="27">
        <v>4</v>
      </c>
      <c r="F10" s="267" t="s">
        <v>1659</v>
      </c>
    </row>
    <row r="11" spans="1:7" x14ac:dyDescent="0.2">
      <c r="A11" s="266" t="s">
        <v>1759</v>
      </c>
      <c r="B11" s="14" t="s">
        <v>1036</v>
      </c>
      <c r="C11" s="87" t="s">
        <v>1043</v>
      </c>
      <c r="D11" s="27"/>
      <c r="E11" s="27">
        <v>1</v>
      </c>
      <c r="F11" s="267" t="s">
        <v>1659</v>
      </c>
    </row>
    <row r="12" spans="1:7" x14ac:dyDescent="0.2">
      <c r="A12" s="266" t="s">
        <v>1759</v>
      </c>
      <c r="B12" s="14" t="s">
        <v>1076</v>
      </c>
      <c r="C12" s="87" t="s">
        <v>1119</v>
      </c>
      <c r="D12" s="27"/>
      <c r="E12" s="27">
        <v>2</v>
      </c>
      <c r="F12" s="267" t="s">
        <v>1659</v>
      </c>
    </row>
    <row r="13" spans="1:7" x14ac:dyDescent="0.2">
      <c r="A13" s="266" t="s">
        <v>1759</v>
      </c>
      <c r="B13" s="14" t="s">
        <v>832</v>
      </c>
      <c r="C13" s="87" t="s">
        <v>903</v>
      </c>
      <c r="D13" s="27"/>
      <c r="E13" s="27">
        <v>1</v>
      </c>
      <c r="F13" s="267" t="s">
        <v>1662</v>
      </c>
    </row>
    <row r="14" spans="1:7" x14ac:dyDescent="0.2">
      <c r="A14" s="266" t="s">
        <v>1759</v>
      </c>
      <c r="B14" s="14" t="s">
        <v>1453</v>
      </c>
      <c r="C14" s="87" t="s">
        <v>1436</v>
      </c>
      <c r="D14" s="27"/>
      <c r="E14" s="27">
        <v>2</v>
      </c>
      <c r="F14" s="267" t="s">
        <v>1659</v>
      </c>
    </row>
    <row r="15" spans="1:7" x14ac:dyDescent="0.2">
      <c r="A15" s="266" t="s">
        <v>1759</v>
      </c>
      <c r="B15" s="14" t="s">
        <v>1769</v>
      </c>
      <c r="C15" s="87" t="s">
        <v>1768</v>
      </c>
      <c r="D15" s="27"/>
      <c r="E15" s="27">
        <v>1</v>
      </c>
      <c r="F15" s="267" t="s">
        <v>1659</v>
      </c>
    </row>
    <row r="16" spans="1:7" x14ac:dyDescent="0.2">
      <c r="A16" s="266" t="s">
        <v>1759</v>
      </c>
      <c r="B16" s="14" t="s">
        <v>746</v>
      </c>
      <c r="C16" s="87" t="s">
        <v>778</v>
      </c>
      <c r="D16" s="27"/>
      <c r="E16" s="27">
        <v>2</v>
      </c>
      <c r="F16" s="267" t="s">
        <v>1659</v>
      </c>
    </row>
    <row r="17" spans="1:6" x14ac:dyDescent="0.2">
      <c r="A17" s="266" t="s">
        <v>1759</v>
      </c>
      <c r="B17" s="14" t="s">
        <v>1225</v>
      </c>
      <c r="C17" s="87" t="s">
        <v>1230</v>
      </c>
      <c r="D17" s="27"/>
      <c r="E17" s="27">
        <v>1</v>
      </c>
      <c r="F17" s="267" t="s">
        <v>1659</v>
      </c>
    </row>
    <row r="18" spans="1:6" x14ac:dyDescent="0.2">
      <c r="A18" s="266" t="s">
        <v>1759</v>
      </c>
      <c r="B18" s="14" t="s">
        <v>158</v>
      </c>
      <c r="C18" s="87" t="s">
        <v>370</v>
      </c>
      <c r="D18" s="27"/>
      <c r="E18" s="27">
        <v>1</v>
      </c>
      <c r="F18" s="267" t="s">
        <v>1659</v>
      </c>
    </row>
    <row r="19" spans="1:6" x14ac:dyDescent="0.2">
      <c r="A19" s="266" t="s">
        <v>1759</v>
      </c>
      <c r="B19" s="14" t="s">
        <v>192</v>
      </c>
      <c r="C19" s="87" t="s">
        <v>366</v>
      </c>
      <c r="D19" s="27"/>
      <c r="E19" s="27">
        <v>1</v>
      </c>
      <c r="F19" s="267" t="s">
        <v>1659</v>
      </c>
    </row>
    <row r="20" spans="1:6" x14ac:dyDescent="0.2">
      <c r="A20" s="266" t="s">
        <v>1759</v>
      </c>
      <c r="B20" s="14" t="s">
        <v>465</v>
      </c>
      <c r="C20" s="87" t="s">
        <v>460</v>
      </c>
      <c r="D20" s="27"/>
      <c r="E20" s="27">
        <v>1</v>
      </c>
      <c r="F20" s="267" t="s">
        <v>1659</v>
      </c>
    </row>
    <row r="21" spans="1:6" x14ac:dyDescent="0.2">
      <c r="A21" s="266" t="s">
        <v>1759</v>
      </c>
      <c r="B21" s="14" t="s">
        <v>471</v>
      </c>
      <c r="C21" s="87" t="s">
        <v>472</v>
      </c>
      <c r="D21" s="27">
        <v>2</v>
      </c>
      <c r="E21" s="27"/>
      <c r="F21" s="267"/>
    </row>
    <row r="22" spans="1:6" x14ac:dyDescent="0.2">
      <c r="A22" s="266" t="s">
        <v>1759</v>
      </c>
      <c r="B22" s="14" t="s">
        <v>500</v>
      </c>
      <c r="C22" s="87" t="s">
        <v>505</v>
      </c>
      <c r="D22" s="27"/>
      <c r="E22" s="27">
        <v>1</v>
      </c>
      <c r="F22" s="267" t="s">
        <v>1659</v>
      </c>
    </row>
    <row r="23" spans="1:6" x14ac:dyDescent="0.2">
      <c r="A23" s="266" t="s">
        <v>1050</v>
      </c>
      <c r="B23" s="14" t="s">
        <v>121</v>
      </c>
      <c r="C23" s="87" t="s">
        <v>317</v>
      </c>
      <c r="D23" s="27">
        <v>2</v>
      </c>
      <c r="E23" s="27"/>
      <c r="F23" s="267" t="s">
        <v>1663</v>
      </c>
    </row>
    <row r="24" spans="1:6" x14ac:dyDescent="0.2">
      <c r="A24" s="266" t="s">
        <v>1050</v>
      </c>
      <c r="B24" s="14" t="s">
        <v>710</v>
      </c>
      <c r="C24" s="87" t="s">
        <v>1439</v>
      </c>
      <c r="D24" s="27"/>
      <c r="E24" s="27">
        <v>1</v>
      </c>
      <c r="F24" s="267" t="s">
        <v>1659</v>
      </c>
    </row>
    <row r="25" spans="1:6" x14ac:dyDescent="0.2">
      <c r="A25" s="266" t="s">
        <v>1050</v>
      </c>
      <c r="B25" s="14" t="s">
        <v>1340</v>
      </c>
      <c r="C25" s="87" t="s">
        <v>1354</v>
      </c>
      <c r="D25" s="27"/>
      <c r="E25" s="27">
        <v>1</v>
      </c>
      <c r="F25" s="267" t="s">
        <v>1659</v>
      </c>
    </row>
    <row r="26" spans="1:6" x14ac:dyDescent="0.2">
      <c r="A26" s="266" t="s">
        <v>1050</v>
      </c>
      <c r="B26" s="14" t="s">
        <v>316</v>
      </c>
      <c r="C26" s="87" t="s">
        <v>549</v>
      </c>
      <c r="D26" s="27"/>
      <c r="E26" s="27">
        <v>1</v>
      </c>
      <c r="F26" s="267" t="s">
        <v>1661</v>
      </c>
    </row>
    <row r="27" spans="1:6" x14ac:dyDescent="0.2">
      <c r="A27" s="266" t="s">
        <v>1050</v>
      </c>
      <c r="B27" s="14" t="s">
        <v>1442</v>
      </c>
      <c r="C27" s="87" t="s">
        <v>424</v>
      </c>
      <c r="D27" s="27"/>
      <c r="E27" s="27">
        <v>1</v>
      </c>
      <c r="F27" s="267" t="s">
        <v>1659</v>
      </c>
    </row>
    <row r="28" spans="1:6" x14ac:dyDescent="0.2">
      <c r="A28" s="266" t="s">
        <v>1050</v>
      </c>
      <c r="B28" s="14" t="s">
        <v>1317</v>
      </c>
      <c r="C28" s="87" t="s">
        <v>1326</v>
      </c>
      <c r="D28" s="27"/>
      <c r="E28" s="27">
        <v>1</v>
      </c>
      <c r="F28" s="267" t="s">
        <v>1659</v>
      </c>
    </row>
    <row r="29" spans="1:6" x14ac:dyDescent="0.2">
      <c r="A29" s="266" t="s">
        <v>1050</v>
      </c>
      <c r="B29" s="14" t="s">
        <v>577</v>
      </c>
      <c r="C29" s="87" t="s">
        <v>720</v>
      </c>
      <c r="D29" s="100"/>
      <c r="E29" s="100">
        <v>1</v>
      </c>
      <c r="F29" s="267" t="s">
        <v>1659</v>
      </c>
    </row>
    <row r="30" spans="1:6" x14ac:dyDescent="0.2">
      <c r="A30" s="266" t="s">
        <v>1050</v>
      </c>
      <c r="B30" s="14" t="s">
        <v>124</v>
      </c>
      <c r="C30" s="87" t="s">
        <v>1789</v>
      </c>
      <c r="D30" s="100">
        <v>1</v>
      </c>
      <c r="E30" s="100"/>
      <c r="F30" s="267" t="s">
        <v>1662</v>
      </c>
    </row>
    <row r="31" spans="1:6" x14ac:dyDescent="0.2">
      <c r="A31" s="266" t="s">
        <v>1050</v>
      </c>
      <c r="B31" s="14" t="s">
        <v>498</v>
      </c>
      <c r="C31" s="87" t="s">
        <v>510</v>
      </c>
      <c r="D31" s="100"/>
      <c r="E31" s="100">
        <v>3</v>
      </c>
      <c r="F31" s="267" t="s">
        <v>1659</v>
      </c>
    </row>
    <row r="32" spans="1:6" x14ac:dyDescent="0.2">
      <c r="A32" s="266" t="s">
        <v>1050</v>
      </c>
      <c r="B32" s="14" t="s">
        <v>586</v>
      </c>
      <c r="C32" s="87" t="s">
        <v>618</v>
      </c>
      <c r="D32" s="100"/>
      <c r="E32" s="100">
        <v>1</v>
      </c>
      <c r="F32" s="267" t="s">
        <v>1662</v>
      </c>
    </row>
    <row r="33" spans="1:7" x14ac:dyDescent="0.2">
      <c r="A33" s="266" t="s">
        <v>1050</v>
      </c>
      <c r="B33" s="14" t="s">
        <v>594</v>
      </c>
      <c r="C33" s="87" t="s">
        <v>609</v>
      </c>
      <c r="D33" s="100"/>
      <c r="E33" s="100">
        <v>1</v>
      </c>
      <c r="F33" s="267"/>
    </row>
    <row r="34" spans="1:7" x14ac:dyDescent="0.2">
      <c r="A34" s="266" t="s">
        <v>1681</v>
      </c>
      <c r="B34" s="14" t="s">
        <v>1779</v>
      </c>
      <c r="C34" s="87" t="s">
        <v>1786</v>
      </c>
      <c r="D34" s="100"/>
      <c r="E34" s="100">
        <v>2</v>
      </c>
      <c r="F34" s="267"/>
    </row>
    <row r="35" spans="1:7" x14ac:dyDescent="0.2">
      <c r="A35" s="266" t="s">
        <v>1681</v>
      </c>
      <c r="B35" s="14" t="s">
        <v>551</v>
      </c>
      <c r="C35" s="87" t="s">
        <v>656</v>
      </c>
      <c r="D35" s="100"/>
      <c r="E35" s="100">
        <v>1</v>
      </c>
      <c r="F35" s="267" t="s">
        <v>1659</v>
      </c>
    </row>
    <row r="36" spans="1:7" x14ac:dyDescent="0.2">
      <c r="A36" s="266" t="s">
        <v>1681</v>
      </c>
      <c r="B36" s="14" t="s">
        <v>1770</v>
      </c>
      <c r="C36" s="87" t="s">
        <v>1781</v>
      </c>
      <c r="D36" s="100"/>
      <c r="E36" s="100">
        <v>1</v>
      </c>
      <c r="F36" s="267" t="s">
        <v>1659</v>
      </c>
    </row>
    <row r="37" spans="1:7" x14ac:dyDescent="0.2">
      <c r="A37" s="266" t="s">
        <v>1681</v>
      </c>
      <c r="B37" s="14" t="s">
        <v>740</v>
      </c>
      <c r="C37" s="87" t="s">
        <v>775</v>
      </c>
      <c r="D37" s="87"/>
      <c r="E37" s="27">
        <v>1</v>
      </c>
      <c r="F37" s="267" t="s">
        <v>1659</v>
      </c>
    </row>
    <row r="38" spans="1:7" s="1" customFormat="1" ht="15" x14ac:dyDescent="0.25">
      <c r="A38" s="266" t="s">
        <v>1681</v>
      </c>
      <c r="B38" s="14" t="s">
        <v>555</v>
      </c>
      <c r="C38" s="87" t="s">
        <v>629</v>
      </c>
      <c r="D38" s="8"/>
      <c r="E38" s="2">
        <v>3</v>
      </c>
      <c r="F38" s="267" t="s">
        <v>1659</v>
      </c>
      <c r="G38"/>
    </row>
    <row r="39" spans="1:7" x14ac:dyDescent="0.2">
      <c r="A39" s="266" t="s">
        <v>1681</v>
      </c>
      <c r="B39" s="14" t="s">
        <v>741</v>
      </c>
      <c r="C39" s="87" t="s">
        <v>781</v>
      </c>
      <c r="D39" s="2"/>
      <c r="E39" s="100">
        <v>2</v>
      </c>
      <c r="F39" s="267" t="s">
        <v>1659</v>
      </c>
    </row>
    <row r="40" spans="1:7" x14ac:dyDescent="0.2">
      <c r="A40" s="266" t="s">
        <v>1681</v>
      </c>
      <c r="B40" s="14" t="s">
        <v>407</v>
      </c>
      <c r="C40" s="87" t="s">
        <v>419</v>
      </c>
      <c r="D40" s="2"/>
      <c r="E40" s="100">
        <v>4</v>
      </c>
      <c r="F40" s="267" t="s">
        <v>1659</v>
      </c>
    </row>
    <row r="41" spans="1:7" x14ac:dyDescent="0.2">
      <c r="A41" s="266" t="s">
        <v>1681</v>
      </c>
      <c r="B41" s="14" t="s">
        <v>559</v>
      </c>
      <c r="C41" s="87" t="s">
        <v>649</v>
      </c>
      <c r="D41" s="2"/>
      <c r="E41" s="100">
        <v>1</v>
      </c>
      <c r="F41" s="267" t="s">
        <v>1659</v>
      </c>
    </row>
    <row r="42" spans="1:7" x14ac:dyDescent="0.2">
      <c r="A42" s="266" t="s">
        <v>1681</v>
      </c>
      <c r="B42" s="14" t="s">
        <v>483</v>
      </c>
      <c r="C42" s="87" t="s">
        <v>521</v>
      </c>
      <c r="D42" s="2"/>
      <c r="E42" s="100">
        <v>7</v>
      </c>
      <c r="F42" s="267" t="s">
        <v>1659</v>
      </c>
    </row>
    <row r="43" spans="1:7" x14ac:dyDescent="0.2">
      <c r="A43" s="266" t="s">
        <v>1681</v>
      </c>
      <c r="B43" s="14" t="s">
        <v>828</v>
      </c>
      <c r="C43" s="87" t="s">
        <v>906</v>
      </c>
      <c r="D43" s="2"/>
      <c r="E43" s="100">
        <v>1</v>
      </c>
      <c r="F43" s="267" t="s">
        <v>1659</v>
      </c>
    </row>
    <row r="44" spans="1:7" x14ac:dyDescent="0.2">
      <c r="A44" s="266" t="s">
        <v>1681</v>
      </c>
      <c r="B44" s="14" t="s">
        <v>1339</v>
      </c>
      <c r="C44" s="87" t="s">
        <v>1614</v>
      </c>
      <c r="D44" s="2"/>
      <c r="E44" s="100">
        <v>1</v>
      </c>
      <c r="F44" s="267" t="s">
        <v>1659</v>
      </c>
    </row>
    <row r="45" spans="1:7" x14ac:dyDescent="0.2">
      <c r="A45" s="266" t="s">
        <v>1681</v>
      </c>
      <c r="B45" s="14" t="s">
        <v>1790</v>
      </c>
      <c r="C45" s="87" t="s">
        <v>1788</v>
      </c>
      <c r="E45" s="100">
        <v>1</v>
      </c>
      <c r="F45" s="267" t="s">
        <v>1659</v>
      </c>
    </row>
    <row r="46" spans="1:7" x14ac:dyDescent="0.2">
      <c r="A46" s="266" t="s">
        <v>1681</v>
      </c>
      <c r="B46" s="14" t="s">
        <v>1036</v>
      </c>
      <c r="C46" s="87" t="s">
        <v>1043</v>
      </c>
      <c r="E46" s="100">
        <v>2</v>
      </c>
      <c r="F46" s="267" t="s">
        <v>1659</v>
      </c>
    </row>
    <row r="47" spans="1:7" x14ac:dyDescent="0.2">
      <c r="A47" s="266" t="s">
        <v>1681</v>
      </c>
      <c r="B47" s="14" t="s">
        <v>485</v>
      </c>
      <c r="C47" s="87" t="s">
        <v>524</v>
      </c>
      <c r="E47" s="100">
        <v>1</v>
      </c>
      <c r="F47" s="267" t="s">
        <v>1659</v>
      </c>
    </row>
    <row r="48" spans="1:7" x14ac:dyDescent="0.2">
      <c r="A48" s="266" t="s">
        <v>1681</v>
      </c>
      <c r="B48" s="14" t="s">
        <v>315</v>
      </c>
      <c r="C48" s="87" t="s">
        <v>625</v>
      </c>
      <c r="E48" s="100">
        <v>4</v>
      </c>
      <c r="F48" s="267" t="s">
        <v>1659</v>
      </c>
    </row>
    <row r="49" spans="1:6" x14ac:dyDescent="0.2">
      <c r="A49" s="266" t="s">
        <v>1681</v>
      </c>
      <c r="B49" s="14" t="s">
        <v>832</v>
      </c>
      <c r="C49" s="87" t="s">
        <v>903</v>
      </c>
      <c r="E49" s="100">
        <v>3</v>
      </c>
      <c r="F49" s="267" t="s">
        <v>1662</v>
      </c>
    </row>
    <row r="50" spans="1:6" x14ac:dyDescent="0.2">
      <c r="A50" s="266" t="s">
        <v>1681</v>
      </c>
      <c r="B50" s="14" t="s">
        <v>1774</v>
      </c>
      <c r="C50" s="87" t="s">
        <v>1773</v>
      </c>
      <c r="E50" s="100">
        <v>1</v>
      </c>
      <c r="F50" s="267" t="s">
        <v>1659</v>
      </c>
    </row>
    <row r="51" spans="1:6" x14ac:dyDescent="0.2">
      <c r="A51" s="266" t="s">
        <v>1681</v>
      </c>
      <c r="B51" s="14" t="s">
        <v>1787</v>
      </c>
      <c r="C51" s="87" t="s">
        <v>46</v>
      </c>
      <c r="D51" s="27"/>
      <c r="E51" s="100">
        <v>1</v>
      </c>
      <c r="F51" s="267"/>
    </row>
    <row r="52" spans="1:6" x14ac:dyDescent="0.2">
      <c r="A52" s="266" t="s">
        <v>1681</v>
      </c>
      <c r="B52" s="14" t="s">
        <v>744</v>
      </c>
      <c r="C52" s="87" t="s">
        <v>779</v>
      </c>
      <c r="E52" s="100">
        <v>3</v>
      </c>
      <c r="F52" s="267" t="s">
        <v>1659</v>
      </c>
    </row>
    <row r="53" spans="1:6" x14ac:dyDescent="0.2">
      <c r="A53" s="266" t="s">
        <v>1681</v>
      </c>
      <c r="B53" s="14" t="s">
        <v>1442</v>
      </c>
      <c r="C53" s="87" t="s">
        <v>424</v>
      </c>
      <c r="E53" s="100">
        <v>3</v>
      </c>
      <c r="F53" s="267" t="s">
        <v>1659</v>
      </c>
    </row>
    <row r="54" spans="1:6" x14ac:dyDescent="0.2">
      <c r="A54" s="266" t="s">
        <v>1681</v>
      </c>
      <c r="B54" s="14" t="s">
        <v>1791</v>
      </c>
      <c r="C54" s="87" t="s">
        <v>1432</v>
      </c>
      <c r="E54" s="100">
        <v>1</v>
      </c>
      <c r="F54" s="267" t="s">
        <v>1659</v>
      </c>
    </row>
    <row r="55" spans="1:6" x14ac:dyDescent="0.2">
      <c r="A55" s="266" t="s">
        <v>1681</v>
      </c>
      <c r="B55" s="14" t="s">
        <v>688</v>
      </c>
      <c r="C55" s="87" t="s">
        <v>704</v>
      </c>
      <c r="E55" s="100">
        <v>1</v>
      </c>
      <c r="F55" s="267" t="s">
        <v>1659</v>
      </c>
    </row>
    <row r="56" spans="1:6" x14ac:dyDescent="0.2">
      <c r="A56" s="266" t="s">
        <v>1681</v>
      </c>
      <c r="B56" s="14" t="s">
        <v>1441</v>
      </c>
      <c r="C56" s="87" t="s">
        <v>1408</v>
      </c>
      <c r="E56" s="100">
        <v>3</v>
      </c>
      <c r="F56" s="267" t="s">
        <v>1659</v>
      </c>
    </row>
    <row r="57" spans="1:6" x14ac:dyDescent="0.2">
      <c r="A57" s="266" t="s">
        <v>1681</v>
      </c>
      <c r="B57" s="14" t="s">
        <v>577</v>
      </c>
      <c r="C57" s="87" t="s">
        <v>720</v>
      </c>
      <c r="E57" s="100">
        <v>1</v>
      </c>
      <c r="F57" s="267" t="s">
        <v>1659</v>
      </c>
    </row>
    <row r="58" spans="1:6" x14ac:dyDescent="0.2">
      <c r="A58" s="266" t="s">
        <v>1681</v>
      </c>
      <c r="B58" s="14" t="s">
        <v>1778</v>
      </c>
      <c r="C58" s="87" t="s">
        <v>1777</v>
      </c>
      <c r="E58" s="100">
        <v>1</v>
      </c>
      <c r="F58" s="267" t="s">
        <v>1659</v>
      </c>
    </row>
    <row r="59" spans="1:6" x14ac:dyDescent="0.2">
      <c r="A59" s="266" t="s">
        <v>1681</v>
      </c>
      <c r="B59" s="14" t="s">
        <v>541</v>
      </c>
      <c r="C59" s="87" t="s">
        <v>546</v>
      </c>
      <c r="E59" s="100">
        <v>1</v>
      </c>
      <c r="F59" s="267" t="s">
        <v>1662</v>
      </c>
    </row>
    <row r="60" spans="1:6" x14ac:dyDescent="0.2">
      <c r="A60" s="266" t="s">
        <v>1681</v>
      </c>
      <c r="B60" s="14" t="s">
        <v>1056</v>
      </c>
      <c r="C60" s="87" t="s">
        <v>1088</v>
      </c>
      <c r="E60" s="100">
        <v>1</v>
      </c>
      <c r="F60" s="267" t="s">
        <v>1659</v>
      </c>
    </row>
    <row r="61" spans="1:6" x14ac:dyDescent="0.2">
      <c r="A61" s="266" t="s">
        <v>1681</v>
      </c>
      <c r="B61" s="14" t="s">
        <v>998</v>
      </c>
      <c r="C61" s="87" t="s">
        <v>771</v>
      </c>
      <c r="E61" s="100">
        <v>1</v>
      </c>
      <c r="F61" s="267"/>
    </row>
    <row r="62" spans="1:6" x14ac:dyDescent="0.2">
      <c r="A62" s="266" t="s">
        <v>1681</v>
      </c>
      <c r="B62" s="14" t="s">
        <v>1054</v>
      </c>
      <c r="C62" s="87" t="s">
        <v>1096</v>
      </c>
      <c r="E62" s="100">
        <v>3</v>
      </c>
      <c r="F62" s="267" t="s">
        <v>1659</v>
      </c>
    </row>
    <row r="63" spans="1:6" x14ac:dyDescent="0.2">
      <c r="A63" s="266" t="s">
        <v>1681</v>
      </c>
      <c r="B63" s="14" t="s">
        <v>1792</v>
      </c>
      <c r="C63" s="87" t="s">
        <v>641</v>
      </c>
      <c r="E63" s="100">
        <v>1</v>
      </c>
      <c r="F63" s="267"/>
    </row>
    <row r="64" spans="1:6" x14ac:dyDescent="0.2">
      <c r="A64" s="266" t="s">
        <v>1681</v>
      </c>
      <c r="B64" s="14" t="s">
        <v>1772</v>
      </c>
      <c r="C64" s="87" t="s">
        <v>1771</v>
      </c>
      <c r="E64" s="100">
        <v>1</v>
      </c>
      <c r="F64" s="267" t="s">
        <v>1662</v>
      </c>
    </row>
    <row r="65" spans="1:6" x14ac:dyDescent="0.2">
      <c r="A65" s="266" t="s">
        <v>1681</v>
      </c>
      <c r="B65" s="14" t="s">
        <v>261</v>
      </c>
      <c r="C65" s="87" t="s">
        <v>660</v>
      </c>
      <c r="E65" s="100">
        <v>5</v>
      </c>
      <c r="F65" s="267" t="s">
        <v>1659</v>
      </c>
    </row>
    <row r="66" spans="1:6" x14ac:dyDescent="0.2">
      <c r="A66" s="266" t="s">
        <v>1681</v>
      </c>
      <c r="B66" s="14" t="s">
        <v>1346</v>
      </c>
      <c r="C66" s="87" t="s">
        <v>1348</v>
      </c>
      <c r="E66" s="100">
        <v>2</v>
      </c>
      <c r="F66" s="267" t="s">
        <v>1659</v>
      </c>
    </row>
    <row r="67" spans="1:6" x14ac:dyDescent="0.2">
      <c r="A67" s="266" t="s">
        <v>1681</v>
      </c>
      <c r="B67" s="14" t="s">
        <v>500</v>
      </c>
      <c r="C67" s="87" t="s">
        <v>505</v>
      </c>
      <c r="E67" s="100">
        <v>14</v>
      </c>
      <c r="F67" s="267" t="s">
        <v>1659</v>
      </c>
    </row>
    <row r="68" spans="1:6" x14ac:dyDescent="0.2">
      <c r="A68" s="266" t="s">
        <v>1681</v>
      </c>
      <c r="B68" s="14" t="s">
        <v>822</v>
      </c>
      <c r="C68" s="87" t="s">
        <v>848</v>
      </c>
      <c r="E68" s="100">
        <v>1</v>
      </c>
      <c r="F68" s="267"/>
    </row>
    <row r="69" spans="1:6" x14ac:dyDescent="0.2">
      <c r="A69" s="266" t="s">
        <v>1681</v>
      </c>
      <c r="B69" s="14" t="s">
        <v>413</v>
      </c>
      <c r="C69" s="87" t="s">
        <v>434</v>
      </c>
      <c r="E69" s="100">
        <v>3</v>
      </c>
      <c r="F69" s="267" t="s">
        <v>1659</v>
      </c>
    </row>
    <row r="70" spans="1:6" x14ac:dyDescent="0.2">
      <c r="A70" s="269" t="s">
        <v>1681</v>
      </c>
      <c r="B70" s="376" t="s">
        <v>600</v>
      </c>
      <c r="C70" s="270" t="s">
        <v>603</v>
      </c>
      <c r="D70" s="209"/>
      <c r="E70" s="158">
        <v>5</v>
      </c>
      <c r="F70" s="277" t="s">
        <v>1659</v>
      </c>
    </row>
  </sheetData>
  <sortState ref="A84:T103">
    <sortCondition ref="A84:A103"/>
  </sortState>
  <mergeCells count="1">
    <mergeCell ref="D4:E4"/>
  </mergeCells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K193"/>
  <sheetViews>
    <sheetView topLeftCell="A4" zoomScale="70" zoomScaleNormal="70" workbookViewId="0">
      <pane xSplit="1" topLeftCell="B1" activePane="topRight" state="frozen"/>
      <selection activeCell="A16" sqref="A16"/>
      <selection pane="topRight" activeCell="B1" sqref="B1"/>
    </sheetView>
  </sheetViews>
  <sheetFormatPr defaultRowHeight="14.25" x14ac:dyDescent="0.2"/>
  <cols>
    <col min="1" max="1" width="31.25" customWidth="1"/>
    <col min="2" max="2" width="28.875" bestFit="1" customWidth="1"/>
    <col min="3" max="3" width="24.75" customWidth="1"/>
    <col min="4" max="4" width="15.375" bestFit="1" customWidth="1"/>
    <col min="5" max="5" width="32.75" customWidth="1"/>
    <col min="6" max="6" width="22.5" bestFit="1" customWidth="1"/>
    <col min="7" max="7" width="13.5" bestFit="1" customWidth="1"/>
    <col min="8" max="8" width="16" customWidth="1"/>
    <col min="9" max="9" width="28" bestFit="1" customWidth="1"/>
    <col min="10" max="10" width="20.125" style="2" bestFit="1" customWidth="1"/>
    <col min="11" max="11" width="20.125" bestFit="1" customWidth="1"/>
    <col min="13" max="13" width="21.625" bestFit="1" customWidth="1"/>
    <col min="14" max="14" width="9" customWidth="1"/>
    <col min="56" max="56" width="8.75"/>
    <col min="58" max="58" width="8.75"/>
  </cols>
  <sheetData>
    <row r="1" spans="1:11" ht="15.75" thickBot="1" x14ac:dyDescent="0.3">
      <c r="A1" s="1" t="s">
        <v>1793</v>
      </c>
      <c r="F1" s="1" t="s">
        <v>1581</v>
      </c>
    </row>
    <row r="2" spans="1:11" ht="15" x14ac:dyDescent="0.25">
      <c r="A2" s="1"/>
      <c r="F2" s="552">
        <v>2</v>
      </c>
      <c r="G2" s="551" t="s">
        <v>1795</v>
      </c>
      <c r="H2" s="303"/>
    </row>
    <row r="3" spans="1:11" x14ac:dyDescent="0.2">
      <c r="A3" t="s">
        <v>1494</v>
      </c>
      <c r="F3" s="293" t="s">
        <v>1566</v>
      </c>
      <c r="G3" s="295" t="s">
        <v>1577</v>
      </c>
      <c r="H3" s="295"/>
    </row>
    <row r="4" spans="1:11" x14ac:dyDescent="0.2">
      <c r="A4" s="312" t="s">
        <v>1698</v>
      </c>
      <c r="F4" s="293" t="s">
        <v>1567</v>
      </c>
      <c r="G4" s="295" t="s">
        <v>1578</v>
      </c>
      <c r="H4" s="295"/>
    </row>
    <row r="5" spans="1:11" x14ac:dyDescent="0.2">
      <c r="A5" s="14"/>
      <c r="F5" s="293" t="s">
        <v>1568</v>
      </c>
      <c r="G5" s="295" t="s">
        <v>1579</v>
      </c>
      <c r="H5" s="295"/>
    </row>
    <row r="6" spans="1:11" ht="15" thickBot="1" x14ac:dyDescent="0.25">
      <c r="A6" s="14"/>
      <c r="F6" s="294" t="s">
        <v>1569</v>
      </c>
      <c r="G6" s="301" t="s">
        <v>1580</v>
      </c>
      <c r="H6" s="301"/>
    </row>
    <row r="7" spans="1:11" ht="15.75" thickBot="1" x14ac:dyDescent="0.3">
      <c r="A7" s="1"/>
      <c r="G7" s="642"/>
      <c r="H7" s="642"/>
      <c r="I7" s="642"/>
      <c r="J7" s="642"/>
    </row>
    <row r="8" spans="1:11" ht="15.75" thickBot="1" x14ac:dyDescent="0.3">
      <c r="A8" s="640" t="s">
        <v>1493</v>
      </c>
      <c r="B8" s="641"/>
      <c r="C8" s="299" t="s">
        <v>1561</v>
      </c>
      <c r="D8" s="299"/>
      <c r="E8" s="299"/>
      <c r="F8" s="299"/>
      <c r="G8" s="297" t="s">
        <v>1458</v>
      </c>
      <c r="H8" s="299"/>
      <c r="I8" s="299"/>
      <c r="J8" s="300"/>
      <c r="K8" s="298"/>
    </row>
    <row r="9" spans="1:11" s="1" customFormat="1" ht="30.75" thickBot="1" x14ac:dyDescent="0.3">
      <c r="A9" s="296" t="s">
        <v>1445</v>
      </c>
      <c r="B9" s="298" t="s">
        <v>1496</v>
      </c>
      <c r="C9" s="297" t="s">
        <v>1562</v>
      </c>
      <c r="D9" s="299" t="s">
        <v>1570</v>
      </c>
      <c r="E9" s="299" t="s">
        <v>1564</v>
      </c>
      <c r="F9" s="299" t="s">
        <v>1573</v>
      </c>
      <c r="G9" s="299" t="s">
        <v>1759</v>
      </c>
      <c r="H9" s="300" t="s">
        <v>1050</v>
      </c>
      <c r="I9" s="553" t="s">
        <v>1051</v>
      </c>
      <c r="J9" s="300" t="s">
        <v>1681</v>
      </c>
      <c r="K9" s="554" t="s">
        <v>1757</v>
      </c>
    </row>
    <row r="10" spans="1:11" x14ac:dyDescent="0.2">
      <c r="A10" s="293" t="s">
        <v>1014</v>
      </c>
      <c r="B10" s="7" t="s">
        <v>1026</v>
      </c>
      <c r="C10" s="293" t="s">
        <v>1574</v>
      </c>
      <c r="D10">
        <v>2</v>
      </c>
      <c r="E10" t="s">
        <v>1794</v>
      </c>
      <c r="F10" s="288"/>
      <c r="G10" s="2"/>
      <c r="H10" s="2"/>
      <c r="I10" s="2"/>
      <c r="J10" s="2">
        <v>1</v>
      </c>
      <c r="K10" s="288"/>
    </row>
    <row r="11" spans="1:11" x14ac:dyDescent="0.2">
      <c r="A11" s="293" t="s">
        <v>11</v>
      </c>
      <c r="B11" s="7" t="s">
        <v>47</v>
      </c>
      <c r="C11" s="293" t="s">
        <v>1562</v>
      </c>
      <c r="D11" t="s">
        <v>1567</v>
      </c>
      <c r="E11" t="s">
        <v>1563</v>
      </c>
      <c r="F11" s="288" t="s">
        <v>1572</v>
      </c>
      <c r="G11" s="558">
        <v>3</v>
      </c>
      <c r="H11" s="2">
        <v>9</v>
      </c>
      <c r="I11" s="2">
        <v>7</v>
      </c>
      <c r="J11" s="2">
        <v>9</v>
      </c>
      <c r="K11" s="288"/>
    </row>
    <row r="12" spans="1:11" x14ac:dyDescent="0.2">
      <c r="A12" s="293" t="s">
        <v>471</v>
      </c>
      <c r="B12" s="7" t="s">
        <v>472</v>
      </c>
      <c r="C12" s="293" t="s">
        <v>1571</v>
      </c>
      <c r="D12" t="s">
        <v>1567</v>
      </c>
      <c r="E12" t="s">
        <v>1563</v>
      </c>
      <c r="F12" s="288"/>
      <c r="G12" s="558">
        <v>1</v>
      </c>
      <c r="H12" s="2"/>
      <c r="I12" s="2"/>
      <c r="K12" s="288"/>
    </row>
    <row r="13" spans="1:11" x14ac:dyDescent="0.2">
      <c r="A13" s="293" t="s">
        <v>185</v>
      </c>
      <c r="B13" s="7" t="s">
        <v>380</v>
      </c>
      <c r="C13" s="293" t="s">
        <v>1562</v>
      </c>
      <c r="D13" t="s">
        <v>1566</v>
      </c>
      <c r="E13" t="s">
        <v>1563</v>
      </c>
      <c r="F13" s="288"/>
      <c r="G13" s="2"/>
      <c r="H13" s="2"/>
      <c r="I13" s="2"/>
      <c r="J13" s="2">
        <v>2</v>
      </c>
      <c r="K13" s="288"/>
    </row>
    <row r="14" spans="1:11" x14ac:dyDescent="0.2">
      <c r="A14" s="293" t="s">
        <v>474</v>
      </c>
      <c r="B14" s="7" t="s">
        <v>537</v>
      </c>
      <c r="C14" s="293" t="s">
        <v>1562</v>
      </c>
      <c r="D14" t="s">
        <v>1566</v>
      </c>
      <c r="E14" t="s">
        <v>1576</v>
      </c>
      <c r="F14" s="288" t="s">
        <v>1572</v>
      </c>
      <c r="G14" s="2"/>
      <c r="H14" s="2"/>
      <c r="I14" s="2">
        <v>1</v>
      </c>
      <c r="K14" s="288"/>
    </row>
    <row r="15" spans="1:11" ht="15" thickBot="1" x14ac:dyDescent="0.25">
      <c r="A15" s="294" t="s">
        <v>281</v>
      </c>
      <c r="B15" s="507" t="s">
        <v>871</v>
      </c>
      <c r="C15" s="294" t="s">
        <v>1562</v>
      </c>
      <c r="D15" s="292" t="s">
        <v>1567</v>
      </c>
      <c r="E15" s="292" t="s">
        <v>1794</v>
      </c>
      <c r="F15" s="289" t="s">
        <v>1572</v>
      </c>
      <c r="G15" s="315"/>
      <c r="H15" s="291"/>
      <c r="I15" s="291"/>
      <c r="J15" s="291">
        <v>1</v>
      </c>
      <c r="K15" s="289"/>
    </row>
    <row r="16" spans="1:11" ht="15" thickBot="1" x14ac:dyDescent="0.25">
      <c r="B16" s="7"/>
      <c r="C16" s="7"/>
      <c r="D16" s="7"/>
      <c r="E16" s="7"/>
      <c r="F16" s="7"/>
      <c r="G16" s="2"/>
      <c r="H16" s="2"/>
      <c r="K16" s="555"/>
    </row>
    <row r="17" spans="1:16" ht="15.75" thickBot="1" x14ac:dyDescent="0.3">
      <c r="A17" s="640" t="s">
        <v>1493</v>
      </c>
      <c r="B17" s="641"/>
      <c r="C17" s="299" t="s">
        <v>1561</v>
      </c>
      <c r="D17" s="299"/>
      <c r="E17" s="299"/>
      <c r="F17" s="299"/>
      <c r="G17" s="297" t="s">
        <v>1634</v>
      </c>
      <c r="H17" s="299"/>
      <c r="I17" s="299"/>
      <c r="J17" s="300"/>
      <c r="K17" s="298"/>
    </row>
    <row r="18" spans="1:16" ht="30.75" thickBot="1" x14ac:dyDescent="0.3">
      <c r="A18" s="296" t="s">
        <v>1445</v>
      </c>
      <c r="B18" s="298" t="s">
        <v>1496</v>
      </c>
      <c r="C18" s="297" t="s">
        <v>1562</v>
      </c>
      <c r="D18" s="299" t="s">
        <v>1570</v>
      </c>
      <c r="E18" s="299" t="s">
        <v>1564</v>
      </c>
      <c r="F18" s="299" t="s">
        <v>1573</v>
      </c>
      <c r="G18" s="299" t="s">
        <v>1759</v>
      </c>
      <c r="H18" s="300" t="s">
        <v>1050</v>
      </c>
      <c r="I18" s="553" t="s">
        <v>1051</v>
      </c>
      <c r="J18" s="300" t="s">
        <v>1681</v>
      </c>
      <c r="K18" s="554" t="s">
        <v>1757</v>
      </c>
    </row>
    <row r="19" spans="1:16" x14ac:dyDescent="0.2">
      <c r="A19" s="293" t="s">
        <v>1014</v>
      </c>
      <c r="B19" s="7" t="s">
        <v>1026</v>
      </c>
      <c r="C19" s="293" t="s">
        <v>1574</v>
      </c>
      <c r="D19" t="s">
        <v>1796</v>
      </c>
      <c r="E19" t="s">
        <v>1794</v>
      </c>
      <c r="F19" s="288"/>
      <c r="G19" s="316"/>
      <c r="H19" s="4"/>
      <c r="I19" s="4"/>
      <c r="J19" s="4">
        <v>3.8461538461538464E-3</v>
      </c>
      <c r="K19" s="317"/>
    </row>
    <row r="20" spans="1:16" s="1" customFormat="1" ht="15" x14ac:dyDescent="0.25">
      <c r="A20" s="293" t="s">
        <v>11</v>
      </c>
      <c r="B20" s="7" t="s">
        <v>47</v>
      </c>
      <c r="C20" s="293" t="s">
        <v>1562</v>
      </c>
      <c r="D20" t="s">
        <v>1567</v>
      </c>
      <c r="E20" t="s">
        <v>1563</v>
      </c>
      <c r="F20" s="288" t="s">
        <v>1572</v>
      </c>
      <c r="G20" s="3">
        <v>4.3</v>
      </c>
      <c r="H20" s="4">
        <v>4.91</v>
      </c>
      <c r="I20" s="4">
        <v>2.3879999999999999</v>
      </c>
      <c r="J20" s="4">
        <v>8.5</v>
      </c>
      <c r="K20" s="317"/>
    </row>
    <row r="21" spans="1:16" x14ac:dyDescent="0.2">
      <c r="A21" s="293" t="s">
        <v>471</v>
      </c>
      <c r="B21" s="7" t="s">
        <v>472</v>
      </c>
      <c r="C21" s="293" t="s">
        <v>1571</v>
      </c>
      <c r="D21" t="s">
        <v>1567</v>
      </c>
      <c r="E21" t="s">
        <v>1563</v>
      </c>
      <c r="F21" s="288"/>
      <c r="G21" s="3">
        <v>1.4285714285714287E-2</v>
      </c>
      <c r="H21" s="4"/>
      <c r="I21" s="4"/>
      <c r="J21" s="4"/>
      <c r="K21" s="317"/>
    </row>
    <row r="22" spans="1:16" x14ac:dyDescent="0.2">
      <c r="A22" s="293" t="s">
        <v>185</v>
      </c>
      <c r="B22" s="7" t="s">
        <v>380</v>
      </c>
      <c r="C22" s="293" t="s">
        <v>1562</v>
      </c>
      <c r="D22" t="s">
        <v>1566</v>
      </c>
      <c r="E22" t="s">
        <v>1563</v>
      </c>
      <c r="F22" s="288"/>
      <c r="G22" s="316"/>
      <c r="H22" s="4"/>
      <c r="I22" s="4"/>
      <c r="J22" s="4">
        <v>4.230769230769231E-2</v>
      </c>
      <c r="K22" s="317"/>
    </row>
    <row r="23" spans="1:16" x14ac:dyDescent="0.2">
      <c r="A23" s="293" t="s">
        <v>474</v>
      </c>
      <c r="B23" s="7" t="s">
        <v>537</v>
      </c>
      <c r="C23" s="293" t="s">
        <v>1562</v>
      </c>
      <c r="D23" t="s">
        <v>1566</v>
      </c>
      <c r="E23" t="s">
        <v>1576</v>
      </c>
      <c r="F23" s="288" t="s">
        <v>1572</v>
      </c>
      <c r="G23" s="316"/>
      <c r="H23" s="4"/>
      <c r="I23" s="4">
        <v>4.1666666666666666E-3</v>
      </c>
      <c r="J23" s="4"/>
      <c r="K23" s="317"/>
    </row>
    <row r="24" spans="1:16" ht="15" thickBot="1" x14ac:dyDescent="0.25">
      <c r="A24" s="294" t="s">
        <v>281</v>
      </c>
      <c r="B24" s="508" t="s">
        <v>871</v>
      </c>
      <c r="C24" s="294" t="s">
        <v>1562</v>
      </c>
      <c r="D24" s="292" t="s">
        <v>1567</v>
      </c>
      <c r="E24" s="292" t="s">
        <v>1794</v>
      </c>
      <c r="F24" s="289" t="s">
        <v>1572</v>
      </c>
      <c r="G24" s="318"/>
      <c r="H24" s="319"/>
      <c r="I24" s="319"/>
      <c r="J24" s="319">
        <v>3.8461538461538464E-3</v>
      </c>
      <c r="K24" s="320"/>
    </row>
    <row r="25" spans="1:16" x14ac:dyDescent="0.2">
      <c r="G25" s="7"/>
      <c r="H25" s="2"/>
      <c r="I25" s="2"/>
    </row>
    <row r="26" spans="1:16" x14ac:dyDescent="0.2">
      <c r="G26" s="7"/>
      <c r="H26" s="7"/>
      <c r="I26" s="7"/>
      <c r="J26" s="556"/>
      <c r="K26" s="7"/>
    </row>
    <row r="27" spans="1:16" ht="15" thickBot="1" x14ac:dyDescent="0.25">
      <c r="B27" s="7"/>
      <c r="C27" s="7"/>
      <c r="D27" s="7"/>
      <c r="E27" s="7"/>
      <c r="F27" s="7"/>
      <c r="G27" s="2"/>
      <c r="H27" s="2"/>
    </row>
    <row r="28" spans="1:16" ht="15.75" thickBot="1" x14ac:dyDescent="0.3">
      <c r="A28" s="640" t="s">
        <v>402</v>
      </c>
      <c r="B28" s="641"/>
      <c r="C28" s="299" t="s">
        <v>1561</v>
      </c>
      <c r="D28" s="302"/>
      <c r="E28" s="302"/>
      <c r="F28" s="302"/>
      <c r="G28" s="313" t="s">
        <v>1458</v>
      </c>
      <c r="H28" s="302"/>
      <c r="I28" s="302"/>
      <c r="J28" s="308"/>
      <c r="K28" s="314"/>
    </row>
    <row r="29" spans="1:16" ht="30.75" thickBot="1" x14ac:dyDescent="0.3">
      <c r="A29" s="297" t="s">
        <v>1445</v>
      </c>
      <c r="B29" s="297" t="s">
        <v>1496</v>
      </c>
      <c r="C29" s="297" t="s">
        <v>1562</v>
      </c>
      <c r="D29" s="299" t="s">
        <v>1570</v>
      </c>
      <c r="E29" s="299" t="s">
        <v>1564</v>
      </c>
      <c r="F29" s="298" t="s">
        <v>1573</v>
      </c>
      <c r="G29" s="299" t="s">
        <v>1759</v>
      </c>
      <c r="H29" s="300" t="s">
        <v>1050</v>
      </c>
      <c r="I29" s="553" t="s">
        <v>1051</v>
      </c>
      <c r="J29" s="300" t="s">
        <v>1681</v>
      </c>
      <c r="K29" s="554" t="s">
        <v>1757</v>
      </c>
    </row>
    <row r="30" spans="1:16" x14ac:dyDescent="0.2">
      <c r="A30" s="293" t="s">
        <v>1779</v>
      </c>
      <c r="B30" s="7" t="s">
        <v>1786</v>
      </c>
      <c r="C30" s="293" t="s">
        <v>1574</v>
      </c>
      <c r="D30" t="s">
        <v>1566</v>
      </c>
      <c r="E30" t="s">
        <v>1794</v>
      </c>
      <c r="F30" s="295"/>
      <c r="G30" s="324">
        <v>1</v>
      </c>
      <c r="H30" s="324"/>
      <c r="I30" s="324"/>
      <c r="J30" s="324">
        <v>2</v>
      </c>
      <c r="K30" s="325"/>
    </row>
    <row r="31" spans="1:16" x14ac:dyDescent="0.2">
      <c r="A31" s="293" t="s">
        <v>1780</v>
      </c>
      <c r="B31" s="7" t="s">
        <v>1785</v>
      </c>
      <c r="C31" s="293" t="s">
        <v>1562</v>
      </c>
      <c r="D31" t="s">
        <v>1566</v>
      </c>
      <c r="E31" t="s">
        <v>1794</v>
      </c>
      <c r="F31" s="288" t="s">
        <v>1572</v>
      </c>
      <c r="G31" s="2">
        <v>1</v>
      </c>
      <c r="H31" s="2"/>
      <c r="I31" s="2"/>
      <c r="K31" s="288"/>
    </row>
    <row r="32" spans="1:16" s="1" customFormat="1" ht="15" x14ac:dyDescent="0.25">
      <c r="A32" s="293" t="s">
        <v>248</v>
      </c>
      <c r="B32" s="7" t="s">
        <v>478</v>
      </c>
      <c r="C32" s="293" t="s">
        <v>1562</v>
      </c>
      <c r="D32" t="s">
        <v>1566</v>
      </c>
      <c r="E32" t="s">
        <v>1563</v>
      </c>
      <c r="F32" s="288"/>
      <c r="G32" s="2">
        <v>3</v>
      </c>
      <c r="H32" s="2"/>
      <c r="I32" s="2">
        <v>2</v>
      </c>
      <c r="J32" s="2"/>
      <c r="K32" s="288"/>
      <c r="L32"/>
      <c r="M32"/>
      <c r="N32"/>
      <c r="O32"/>
      <c r="P32"/>
    </row>
    <row r="33" spans="1:16" s="1" customFormat="1" ht="15" x14ac:dyDescent="0.25">
      <c r="A33" s="293" t="s">
        <v>552</v>
      </c>
      <c r="B33" s="7" t="s">
        <v>632</v>
      </c>
      <c r="C33" s="293" t="s">
        <v>1562</v>
      </c>
      <c r="D33" t="s">
        <v>1567</v>
      </c>
      <c r="E33" t="s">
        <v>1563</v>
      </c>
      <c r="F33" s="288" t="s">
        <v>1572</v>
      </c>
      <c r="G33" s="2"/>
      <c r="H33" s="2">
        <v>1</v>
      </c>
      <c r="I33" s="2"/>
      <c r="J33" s="2">
        <v>2</v>
      </c>
      <c r="K33" s="288"/>
      <c r="L33"/>
      <c r="M33"/>
      <c r="N33"/>
      <c r="O33"/>
      <c r="P33"/>
    </row>
    <row r="34" spans="1:16" ht="14.45" customHeight="1" x14ac:dyDescent="0.2">
      <c r="A34" s="293" t="s">
        <v>553</v>
      </c>
      <c r="B34" s="7" t="s">
        <v>1224</v>
      </c>
      <c r="C34" s="293" t="s">
        <v>1562</v>
      </c>
      <c r="D34" t="s">
        <v>1566</v>
      </c>
      <c r="E34" t="s">
        <v>1563</v>
      </c>
      <c r="F34" s="288"/>
      <c r="G34" s="2"/>
      <c r="H34" s="2"/>
      <c r="I34" s="2"/>
      <c r="J34" s="2">
        <v>6</v>
      </c>
      <c r="K34" s="288"/>
    </row>
    <row r="35" spans="1:16" ht="14.45" customHeight="1" x14ac:dyDescent="0.2">
      <c r="A35" s="293" t="s">
        <v>740</v>
      </c>
      <c r="B35" s="7" t="s">
        <v>775</v>
      </c>
      <c r="C35" s="293" t="s">
        <v>1571</v>
      </c>
      <c r="D35" t="s">
        <v>1566</v>
      </c>
      <c r="E35" t="s">
        <v>1794</v>
      </c>
      <c r="F35" s="288"/>
      <c r="G35" s="2"/>
      <c r="H35" s="2"/>
      <c r="I35" s="2"/>
      <c r="J35" s="2">
        <v>1</v>
      </c>
      <c r="K35" s="288"/>
    </row>
    <row r="36" spans="1:16" ht="14.45" customHeight="1" x14ac:dyDescent="0.2">
      <c r="A36" s="293" t="s">
        <v>818</v>
      </c>
      <c r="B36" s="7" t="s">
        <v>846</v>
      </c>
      <c r="C36" s="293" t="s">
        <v>1562</v>
      </c>
      <c r="D36" t="s">
        <v>1566</v>
      </c>
      <c r="E36" t="s">
        <v>1563</v>
      </c>
      <c r="F36" s="288"/>
      <c r="G36" s="2"/>
      <c r="H36" s="2"/>
      <c r="I36" s="2">
        <v>1</v>
      </c>
      <c r="K36" s="288"/>
    </row>
    <row r="37" spans="1:16" x14ac:dyDescent="0.2">
      <c r="A37" s="293" t="s">
        <v>1774</v>
      </c>
      <c r="B37" s="7" t="s">
        <v>1773</v>
      </c>
      <c r="C37" s="293" t="s">
        <v>1562</v>
      </c>
      <c r="D37" t="s">
        <v>1566</v>
      </c>
      <c r="E37" t="s">
        <v>1794</v>
      </c>
      <c r="F37" s="288"/>
      <c r="G37" s="2"/>
      <c r="H37" s="2"/>
      <c r="I37" s="2"/>
      <c r="J37" s="2">
        <v>1</v>
      </c>
      <c r="K37" s="288"/>
    </row>
    <row r="38" spans="1:16" ht="14.45" customHeight="1" x14ac:dyDescent="0.2">
      <c r="A38" s="293" t="s">
        <v>1787</v>
      </c>
      <c r="B38" s="7" t="s">
        <v>46</v>
      </c>
      <c r="C38" s="293" t="s">
        <v>1562</v>
      </c>
      <c r="D38" t="s">
        <v>1567</v>
      </c>
      <c r="E38" t="s">
        <v>1565</v>
      </c>
      <c r="F38" s="288" t="s">
        <v>1572</v>
      </c>
      <c r="G38" s="2"/>
      <c r="H38" s="2"/>
      <c r="I38" s="2"/>
      <c r="J38" s="2">
        <v>1</v>
      </c>
      <c r="K38" s="288"/>
    </row>
    <row r="39" spans="1:16" ht="14.45" customHeight="1" x14ac:dyDescent="0.2">
      <c r="A39" s="293" t="s">
        <v>668</v>
      </c>
      <c r="B39" s="7" t="s">
        <v>1186</v>
      </c>
      <c r="C39" s="293" t="s">
        <v>1562</v>
      </c>
      <c r="D39" t="s">
        <v>1566</v>
      </c>
      <c r="E39" t="s">
        <v>1794</v>
      </c>
      <c r="F39" s="288"/>
      <c r="G39" s="2"/>
      <c r="H39" s="2"/>
      <c r="I39" s="2"/>
      <c r="J39" s="2">
        <v>1</v>
      </c>
      <c r="K39" s="288"/>
    </row>
    <row r="40" spans="1:16" ht="14.45" customHeight="1" x14ac:dyDescent="0.2">
      <c r="A40" s="293" t="s">
        <v>1181</v>
      </c>
      <c r="B40" s="7" t="s">
        <v>1185</v>
      </c>
      <c r="C40" s="293" t="s">
        <v>1571</v>
      </c>
      <c r="D40" t="s">
        <v>1566</v>
      </c>
      <c r="E40" t="s">
        <v>1794</v>
      </c>
      <c r="F40" s="288"/>
      <c r="G40" s="2"/>
      <c r="H40" s="2"/>
      <c r="I40" s="2"/>
      <c r="J40" s="2">
        <v>1</v>
      </c>
      <c r="K40" s="288"/>
    </row>
    <row r="41" spans="1:16" ht="14.45" customHeight="1" x14ac:dyDescent="0.2">
      <c r="A41" s="293" t="s">
        <v>746</v>
      </c>
      <c r="B41" s="7" t="s">
        <v>778</v>
      </c>
      <c r="C41" s="293" t="s">
        <v>1562</v>
      </c>
      <c r="D41" t="s">
        <v>1566</v>
      </c>
      <c r="E41" t="s">
        <v>1563</v>
      </c>
      <c r="F41" s="288" t="s">
        <v>1572</v>
      </c>
      <c r="G41" s="2">
        <v>2</v>
      </c>
      <c r="H41" s="2"/>
      <c r="I41" s="2"/>
      <c r="K41" s="288"/>
    </row>
    <row r="42" spans="1:16" x14ac:dyDescent="0.2">
      <c r="A42" s="293" t="s">
        <v>185</v>
      </c>
      <c r="B42" s="7" t="s">
        <v>380</v>
      </c>
      <c r="C42" s="293" t="s">
        <v>1562</v>
      </c>
      <c r="D42" t="s">
        <v>1566</v>
      </c>
      <c r="E42" t="s">
        <v>1563</v>
      </c>
      <c r="F42" s="288"/>
      <c r="G42" s="2">
        <v>1</v>
      </c>
      <c r="H42" s="2"/>
      <c r="I42" s="2"/>
      <c r="J42" s="2">
        <v>3</v>
      </c>
      <c r="K42" s="288"/>
    </row>
    <row r="43" spans="1:16" x14ac:dyDescent="0.2">
      <c r="A43" s="293" t="s">
        <v>1317</v>
      </c>
      <c r="B43" s="7" t="s">
        <v>1326</v>
      </c>
      <c r="C43" s="293" t="s">
        <v>1562</v>
      </c>
      <c r="D43" t="s">
        <v>1566</v>
      </c>
      <c r="E43" t="s">
        <v>1563</v>
      </c>
      <c r="F43" s="288"/>
      <c r="G43" s="2"/>
      <c r="H43" s="2">
        <v>1</v>
      </c>
      <c r="I43" s="2"/>
      <c r="K43" s="288"/>
    </row>
    <row r="44" spans="1:16" x14ac:dyDescent="0.2">
      <c r="A44" s="293" t="s">
        <v>218</v>
      </c>
      <c r="B44" s="7" t="s">
        <v>445</v>
      </c>
      <c r="C44" s="293" t="s">
        <v>1571</v>
      </c>
      <c r="D44" t="s">
        <v>1566</v>
      </c>
      <c r="E44" t="s">
        <v>1563</v>
      </c>
      <c r="F44" s="288"/>
      <c r="G44" s="2"/>
      <c r="H44" s="2">
        <v>2</v>
      </c>
      <c r="I44" s="2">
        <v>3</v>
      </c>
      <c r="J44" s="2">
        <v>4</v>
      </c>
      <c r="K44" s="288"/>
    </row>
    <row r="45" spans="1:16" ht="14.45" customHeight="1" x14ac:dyDescent="0.2">
      <c r="A45" s="293" t="s">
        <v>669</v>
      </c>
      <c r="B45" s="7" t="s">
        <v>681</v>
      </c>
      <c r="C45" s="293" t="s">
        <v>1571</v>
      </c>
      <c r="D45" t="s">
        <v>1567</v>
      </c>
      <c r="E45" t="s">
        <v>1563</v>
      </c>
      <c r="F45" s="288"/>
      <c r="G45" s="2"/>
      <c r="H45" s="2"/>
      <c r="I45" s="2"/>
      <c r="J45" s="2">
        <v>2</v>
      </c>
      <c r="K45" s="288"/>
    </row>
    <row r="46" spans="1:16" ht="14.45" customHeight="1" x14ac:dyDescent="0.2">
      <c r="A46" s="293" t="s">
        <v>541</v>
      </c>
      <c r="B46" s="7" t="s">
        <v>546</v>
      </c>
      <c r="C46" s="293" t="s">
        <v>1574</v>
      </c>
      <c r="D46" t="s">
        <v>1566</v>
      </c>
      <c r="E46" t="s">
        <v>1563</v>
      </c>
      <c r="F46" s="288" t="s">
        <v>1575</v>
      </c>
      <c r="G46" s="2"/>
      <c r="H46" s="2"/>
      <c r="I46" s="2"/>
      <c r="J46" s="2">
        <v>1</v>
      </c>
      <c r="K46" s="288"/>
    </row>
    <row r="47" spans="1:16" x14ac:dyDescent="0.2">
      <c r="A47" s="293" t="s">
        <v>1056</v>
      </c>
      <c r="B47" s="7" t="s">
        <v>1088</v>
      </c>
      <c r="C47" s="293" t="s">
        <v>1562</v>
      </c>
      <c r="D47" t="s">
        <v>1566</v>
      </c>
      <c r="E47" t="s">
        <v>1563</v>
      </c>
      <c r="F47" s="288"/>
      <c r="G47" s="2"/>
      <c r="H47" s="2">
        <v>1</v>
      </c>
      <c r="I47" s="2"/>
      <c r="J47" s="2">
        <v>1</v>
      </c>
      <c r="K47" s="288"/>
    </row>
    <row r="48" spans="1:16" ht="14.45" customHeight="1" x14ac:dyDescent="0.2">
      <c r="A48" s="293" t="s">
        <v>998</v>
      </c>
      <c r="B48" s="7" t="s">
        <v>771</v>
      </c>
      <c r="C48" s="293" t="s">
        <v>1571</v>
      </c>
      <c r="D48" t="s">
        <v>1567</v>
      </c>
      <c r="E48" t="s">
        <v>1563</v>
      </c>
      <c r="F48" s="288"/>
      <c r="G48" s="2"/>
      <c r="H48" s="2"/>
      <c r="I48" s="2"/>
      <c r="J48" s="2">
        <v>1</v>
      </c>
      <c r="K48" s="288"/>
    </row>
    <row r="49" spans="1:11" x14ac:dyDescent="0.2">
      <c r="A49" s="293" t="s">
        <v>474</v>
      </c>
      <c r="B49" s="7" t="s">
        <v>537</v>
      </c>
      <c r="C49" s="293" t="s">
        <v>1562</v>
      </c>
      <c r="D49" t="s">
        <v>1566</v>
      </c>
      <c r="E49" t="s">
        <v>1576</v>
      </c>
      <c r="F49" s="288" t="s">
        <v>1572</v>
      </c>
      <c r="G49" s="2">
        <v>3</v>
      </c>
      <c r="H49" s="2"/>
      <c r="I49" s="2">
        <v>11</v>
      </c>
      <c r="K49" s="288"/>
    </row>
    <row r="50" spans="1:11" x14ac:dyDescent="0.2">
      <c r="A50" s="293" t="s">
        <v>1344</v>
      </c>
      <c r="B50" s="7" t="s">
        <v>1350</v>
      </c>
      <c r="C50" s="293" t="s">
        <v>1795</v>
      </c>
      <c r="D50" t="s">
        <v>1568</v>
      </c>
      <c r="E50" t="s">
        <v>1795</v>
      </c>
      <c r="F50" s="288"/>
      <c r="G50" s="2"/>
      <c r="H50" s="2"/>
      <c r="I50" s="2"/>
      <c r="J50" s="2">
        <v>1</v>
      </c>
      <c r="K50" s="288"/>
    </row>
    <row r="51" spans="1:11" ht="14.45" customHeight="1" x14ac:dyDescent="0.2">
      <c r="A51" s="293" t="s">
        <v>1792</v>
      </c>
      <c r="B51" s="7" t="s">
        <v>641</v>
      </c>
      <c r="C51" s="293" t="s">
        <v>1574</v>
      </c>
      <c r="D51" t="s">
        <v>1566</v>
      </c>
      <c r="E51" t="s">
        <v>1794</v>
      </c>
      <c r="F51" s="288"/>
      <c r="G51" s="2"/>
      <c r="H51" s="2"/>
      <c r="I51" s="2"/>
      <c r="J51" s="2">
        <v>1</v>
      </c>
      <c r="K51" s="288"/>
    </row>
    <row r="52" spans="1:11" ht="14.45" customHeight="1" x14ac:dyDescent="0.2">
      <c r="A52" s="293" t="s">
        <v>260</v>
      </c>
      <c r="B52" s="7" t="s">
        <v>787</v>
      </c>
      <c r="C52" s="293" t="s">
        <v>1571</v>
      </c>
      <c r="D52" t="s">
        <v>1566</v>
      </c>
      <c r="E52" t="s">
        <v>1563</v>
      </c>
      <c r="F52" s="288"/>
      <c r="G52" s="2">
        <v>3</v>
      </c>
      <c r="H52" s="2">
        <v>8</v>
      </c>
      <c r="I52" s="2"/>
      <c r="J52" s="2">
        <v>15</v>
      </c>
      <c r="K52" s="288"/>
    </row>
    <row r="53" spans="1:11" ht="14.45" customHeight="1" x14ac:dyDescent="0.2">
      <c r="A53" s="293" t="s">
        <v>822</v>
      </c>
      <c r="B53" s="7" t="s">
        <v>848</v>
      </c>
      <c r="C53" s="293" t="s">
        <v>1562</v>
      </c>
      <c r="D53" t="s">
        <v>1567</v>
      </c>
      <c r="E53" t="s">
        <v>1565</v>
      </c>
      <c r="F53" s="288" t="s">
        <v>1572</v>
      </c>
      <c r="G53" s="2"/>
      <c r="H53" s="2"/>
      <c r="I53" s="2"/>
      <c r="J53" s="2">
        <v>1</v>
      </c>
      <c r="K53" s="288"/>
    </row>
    <row r="54" spans="1:11" ht="14.45" customHeight="1" x14ac:dyDescent="0.2">
      <c r="A54" s="293" t="s">
        <v>594</v>
      </c>
      <c r="B54" s="7" t="s">
        <v>609</v>
      </c>
      <c r="C54" s="293" t="s">
        <v>1562</v>
      </c>
      <c r="D54" t="s">
        <v>1567</v>
      </c>
      <c r="E54" t="s">
        <v>1794</v>
      </c>
      <c r="F54" s="288"/>
      <c r="G54" s="2"/>
      <c r="H54" s="2">
        <v>1</v>
      </c>
      <c r="I54" s="2"/>
      <c r="K54" s="288"/>
    </row>
    <row r="55" spans="1:11" ht="14.45" customHeight="1" thickBot="1" x14ac:dyDescent="0.25">
      <c r="A55" s="294" t="s">
        <v>262</v>
      </c>
      <c r="B55" s="507" t="s">
        <v>389</v>
      </c>
      <c r="C55" s="294" t="s">
        <v>1574</v>
      </c>
      <c r="D55" s="292" t="s">
        <v>1566</v>
      </c>
      <c r="E55" s="292" t="s">
        <v>1563</v>
      </c>
      <c r="F55" s="301"/>
      <c r="G55" s="291">
        <v>3</v>
      </c>
      <c r="H55" s="291">
        <v>4</v>
      </c>
      <c r="I55" s="291">
        <v>7</v>
      </c>
      <c r="J55" s="291">
        <v>15</v>
      </c>
      <c r="K55" s="289">
        <v>2</v>
      </c>
    </row>
    <row r="56" spans="1:11" ht="15" thickBot="1" x14ac:dyDescent="0.25"/>
    <row r="57" spans="1:11" ht="15.75" thickBot="1" x14ac:dyDescent="0.3">
      <c r="A57" s="640" t="s">
        <v>402</v>
      </c>
      <c r="B57" s="641"/>
      <c r="C57" s="299" t="s">
        <v>1561</v>
      </c>
      <c r="D57" s="302"/>
      <c r="E57" s="302"/>
      <c r="F57" s="302"/>
      <c r="G57" s="313" t="s">
        <v>1634</v>
      </c>
      <c r="H57" s="302"/>
      <c r="I57" s="302"/>
      <c r="J57" s="308"/>
      <c r="K57" s="314"/>
    </row>
    <row r="58" spans="1:11" s="1" customFormat="1" ht="30.75" thickBot="1" x14ac:dyDescent="0.3">
      <c r="A58" s="297" t="s">
        <v>1445</v>
      </c>
      <c r="B58" s="297" t="s">
        <v>1496</v>
      </c>
      <c r="C58" s="297" t="s">
        <v>1562</v>
      </c>
      <c r="D58" s="299" t="s">
        <v>1570</v>
      </c>
      <c r="E58" s="299" t="s">
        <v>1564</v>
      </c>
      <c r="F58" s="298" t="s">
        <v>1573</v>
      </c>
      <c r="G58" s="299" t="s">
        <v>1759</v>
      </c>
      <c r="H58" s="300" t="s">
        <v>1050</v>
      </c>
      <c r="I58" s="553" t="s">
        <v>1051</v>
      </c>
      <c r="J58" s="300" t="s">
        <v>1681</v>
      </c>
      <c r="K58" s="554" t="s">
        <v>1757</v>
      </c>
    </row>
    <row r="59" spans="1:11" s="1" customFormat="1" ht="15" x14ac:dyDescent="0.25">
      <c r="A59" s="293" t="s">
        <v>1779</v>
      </c>
      <c r="B59" s="7" t="s">
        <v>1786</v>
      </c>
      <c r="C59" s="293" t="s">
        <v>1574</v>
      </c>
      <c r="D59" t="s">
        <v>1566</v>
      </c>
      <c r="E59" t="s">
        <v>1794</v>
      </c>
      <c r="F59" s="295"/>
      <c r="G59" s="321">
        <v>1.4285714285714287E-2</v>
      </c>
      <c r="H59" s="322"/>
      <c r="I59" s="322"/>
      <c r="J59" s="322">
        <v>8.0769230769230774E-2</v>
      </c>
      <c r="K59" s="323"/>
    </row>
    <row r="60" spans="1:11" x14ac:dyDescent="0.2">
      <c r="A60" s="293" t="s">
        <v>1780</v>
      </c>
      <c r="B60" s="7" t="s">
        <v>1785</v>
      </c>
      <c r="C60" s="293" t="s">
        <v>1562</v>
      </c>
      <c r="D60" t="s">
        <v>1566</v>
      </c>
      <c r="E60" t="s">
        <v>1794</v>
      </c>
      <c r="F60" s="288" t="s">
        <v>1572</v>
      </c>
      <c r="G60" s="316">
        <v>1.4285714285714286</v>
      </c>
      <c r="H60" s="4"/>
      <c r="I60" s="4"/>
      <c r="J60" s="4"/>
      <c r="K60" s="317"/>
    </row>
    <row r="61" spans="1:11" x14ac:dyDescent="0.2">
      <c r="A61" s="293" t="s">
        <v>248</v>
      </c>
      <c r="B61" s="7" t="s">
        <v>478</v>
      </c>
      <c r="C61" s="293" t="s">
        <v>1562</v>
      </c>
      <c r="D61" t="s">
        <v>1566</v>
      </c>
      <c r="E61" t="s">
        <v>1563</v>
      </c>
      <c r="F61" s="288"/>
      <c r="G61" s="316">
        <v>4.2857142857142858E-2</v>
      </c>
      <c r="H61" s="4"/>
      <c r="I61" s="4">
        <v>8.3333333333333332E-3</v>
      </c>
      <c r="J61" s="4"/>
      <c r="K61" s="317"/>
    </row>
    <row r="62" spans="1:11" x14ac:dyDescent="0.2">
      <c r="A62" s="293" t="s">
        <v>552</v>
      </c>
      <c r="B62" s="7" t="s">
        <v>632</v>
      </c>
      <c r="C62" s="293" t="s">
        <v>1562</v>
      </c>
      <c r="D62" t="s">
        <v>1567</v>
      </c>
      <c r="E62" t="s">
        <v>1563</v>
      </c>
      <c r="F62" s="288" t="s">
        <v>1572</v>
      </c>
      <c r="G62" s="316"/>
      <c r="H62" s="4">
        <v>5.0000000000000001E-3</v>
      </c>
      <c r="I62" s="4"/>
      <c r="J62" s="4">
        <v>0.38846153846153847</v>
      </c>
      <c r="K62" s="317"/>
    </row>
    <row r="63" spans="1:11" x14ac:dyDescent="0.2">
      <c r="A63" s="293" t="s">
        <v>553</v>
      </c>
      <c r="B63" s="7" t="s">
        <v>1224</v>
      </c>
      <c r="C63" s="293" t="s">
        <v>1562</v>
      </c>
      <c r="D63" t="s">
        <v>1566</v>
      </c>
      <c r="E63" t="s">
        <v>1563</v>
      </c>
      <c r="F63" s="288"/>
      <c r="G63" s="316"/>
      <c r="H63" s="4"/>
      <c r="I63" s="4"/>
      <c r="J63" s="4">
        <v>0.24615384615384617</v>
      </c>
      <c r="K63" s="317"/>
    </row>
    <row r="64" spans="1:11" x14ac:dyDescent="0.2">
      <c r="A64" s="293" t="s">
        <v>740</v>
      </c>
      <c r="B64" s="7" t="s">
        <v>775</v>
      </c>
      <c r="C64" s="293" t="s">
        <v>1571</v>
      </c>
      <c r="D64" t="s">
        <v>1566</v>
      </c>
      <c r="E64" t="s">
        <v>1794</v>
      </c>
      <c r="F64" s="288"/>
      <c r="G64" s="316"/>
      <c r="H64" s="4"/>
      <c r="I64" s="4"/>
      <c r="J64" s="4">
        <v>1.1538461538461537</v>
      </c>
      <c r="K64" s="317"/>
    </row>
    <row r="65" spans="1:11" x14ac:dyDescent="0.2">
      <c r="A65" s="293" t="s">
        <v>818</v>
      </c>
      <c r="B65" s="7" t="s">
        <v>846</v>
      </c>
      <c r="C65" s="293" t="s">
        <v>1562</v>
      </c>
      <c r="D65" t="s">
        <v>1566</v>
      </c>
      <c r="E65" t="s">
        <v>1563</v>
      </c>
      <c r="F65" s="288"/>
      <c r="G65" s="316"/>
      <c r="H65" s="4"/>
      <c r="I65" s="4">
        <v>4.1666666666666666E-3</v>
      </c>
      <c r="J65" s="4"/>
      <c r="K65" s="317"/>
    </row>
    <row r="66" spans="1:11" x14ac:dyDescent="0.2">
      <c r="A66" s="293" t="s">
        <v>1774</v>
      </c>
      <c r="B66" s="7" t="s">
        <v>1773</v>
      </c>
      <c r="C66" s="293" t="s">
        <v>1562</v>
      </c>
      <c r="D66" t="s">
        <v>1566</v>
      </c>
      <c r="E66" t="s">
        <v>1794</v>
      </c>
      <c r="F66" s="288"/>
      <c r="G66" s="316"/>
      <c r="H66" s="4"/>
      <c r="I66" s="4"/>
      <c r="J66" s="4">
        <v>3.8461538461538464E-3</v>
      </c>
      <c r="K66" s="317"/>
    </row>
    <row r="67" spans="1:11" x14ac:dyDescent="0.2">
      <c r="A67" s="293" t="s">
        <v>1787</v>
      </c>
      <c r="B67" s="7" t="s">
        <v>46</v>
      </c>
      <c r="C67" s="293" t="s">
        <v>1562</v>
      </c>
      <c r="D67" t="s">
        <v>1567</v>
      </c>
      <c r="E67" t="s">
        <v>1565</v>
      </c>
      <c r="F67" s="288" t="s">
        <v>1572</v>
      </c>
      <c r="G67" s="316"/>
      <c r="H67" s="4"/>
      <c r="I67" s="4"/>
      <c r="J67" s="4">
        <v>3.8461538461538464E-3</v>
      </c>
      <c r="K67" s="317"/>
    </row>
    <row r="68" spans="1:11" x14ac:dyDescent="0.2">
      <c r="A68" s="293" t="s">
        <v>668</v>
      </c>
      <c r="B68" s="7" t="s">
        <v>1186</v>
      </c>
      <c r="C68" s="293" t="s">
        <v>1562</v>
      </c>
      <c r="D68" t="s">
        <v>1566</v>
      </c>
      <c r="E68" t="s">
        <v>1794</v>
      </c>
      <c r="F68" s="288"/>
      <c r="G68" s="2"/>
      <c r="H68" s="2"/>
      <c r="I68" s="2"/>
      <c r="J68" s="4">
        <v>3.8461538461538464E-3</v>
      </c>
      <c r="K68" s="288"/>
    </row>
    <row r="69" spans="1:11" x14ac:dyDescent="0.2">
      <c r="A69" s="293" t="s">
        <v>1181</v>
      </c>
      <c r="B69" s="7" t="s">
        <v>1185</v>
      </c>
      <c r="C69" s="293" t="s">
        <v>1571</v>
      </c>
      <c r="D69" t="s">
        <v>1566</v>
      </c>
      <c r="E69" t="s">
        <v>1794</v>
      </c>
      <c r="F69" s="288"/>
      <c r="G69" s="316"/>
      <c r="H69" s="4"/>
      <c r="I69" s="4"/>
      <c r="J69" s="4">
        <v>3.8461538461538464E-3</v>
      </c>
      <c r="K69" s="317"/>
    </row>
    <row r="70" spans="1:11" x14ac:dyDescent="0.2">
      <c r="A70" s="293" t="s">
        <v>746</v>
      </c>
      <c r="B70" s="7" t="s">
        <v>778</v>
      </c>
      <c r="C70" s="293" t="s">
        <v>1562</v>
      </c>
      <c r="D70" t="s">
        <v>1566</v>
      </c>
      <c r="E70" t="s">
        <v>1563</v>
      </c>
      <c r="F70" s="288" t="s">
        <v>1572</v>
      </c>
      <c r="G70" s="316">
        <v>3.1428571428571428</v>
      </c>
      <c r="H70" s="4"/>
      <c r="I70" s="4"/>
      <c r="J70" s="4"/>
      <c r="K70" s="317"/>
    </row>
    <row r="71" spans="1:11" x14ac:dyDescent="0.2">
      <c r="A71" s="293" t="s">
        <v>185</v>
      </c>
      <c r="B71" s="7" t="s">
        <v>380</v>
      </c>
      <c r="C71" s="293" t="s">
        <v>1562</v>
      </c>
      <c r="D71" t="s">
        <v>1566</v>
      </c>
      <c r="E71" t="s">
        <v>1563</v>
      </c>
      <c r="F71" s="288"/>
      <c r="G71" s="316">
        <v>1.4285714285714287E-2</v>
      </c>
      <c r="H71" s="4"/>
      <c r="I71" s="4"/>
      <c r="J71" s="4">
        <v>1.1538461538461537E-2</v>
      </c>
      <c r="K71" s="317"/>
    </row>
    <row r="72" spans="1:11" x14ac:dyDescent="0.2">
      <c r="A72" s="293" t="s">
        <v>1317</v>
      </c>
      <c r="B72" s="7" t="s">
        <v>1326</v>
      </c>
      <c r="C72" s="293" t="s">
        <v>1562</v>
      </c>
      <c r="D72" t="s">
        <v>1566</v>
      </c>
      <c r="E72" t="s">
        <v>1563</v>
      </c>
      <c r="F72" s="288"/>
      <c r="G72" s="316"/>
      <c r="H72" s="4">
        <v>5.0000000000000001E-3</v>
      </c>
      <c r="I72" s="4"/>
      <c r="J72" s="4"/>
      <c r="K72" s="317"/>
    </row>
    <row r="73" spans="1:11" x14ac:dyDescent="0.2">
      <c r="A73" s="293" t="s">
        <v>218</v>
      </c>
      <c r="B73" s="7" t="s">
        <v>445</v>
      </c>
      <c r="C73" s="293" t="s">
        <v>1571</v>
      </c>
      <c r="D73" t="s">
        <v>1566</v>
      </c>
      <c r="E73" t="s">
        <v>1563</v>
      </c>
      <c r="F73" s="288"/>
      <c r="G73" s="316"/>
      <c r="H73" s="4">
        <v>0.01</v>
      </c>
      <c r="I73" s="4">
        <v>1.2499999999999999E-2</v>
      </c>
      <c r="J73" s="4">
        <v>0.39615384615384619</v>
      </c>
      <c r="K73" s="317"/>
    </row>
    <row r="74" spans="1:11" x14ac:dyDescent="0.2">
      <c r="A74" s="293" t="s">
        <v>669</v>
      </c>
      <c r="B74" s="7" t="s">
        <v>681</v>
      </c>
      <c r="C74" s="293" t="s">
        <v>1571</v>
      </c>
      <c r="D74" t="s">
        <v>1567</v>
      </c>
      <c r="E74" t="s">
        <v>1563</v>
      </c>
      <c r="F74" s="288"/>
      <c r="G74" s="316"/>
      <c r="H74" s="4"/>
      <c r="I74" s="4"/>
      <c r="J74" s="4">
        <v>7.6923076923076927E-3</v>
      </c>
      <c r="K74" s="317"/>
    </row>
    <row r="75" spans="1:11" x14ac:dyDescent="0.2">
      <c r="A75" s="293" t="s">
        <v>541</v>
      </c>
      <c r="B75" s="7" t="s">
        <v>546</v>
      </c>
      <c r="C75" s="293" t="s">
        <v>1574</v>
      </c>
      <c r="D75" t="s">
        <v>1566</v>
      </c>
      <c r="E75" t="s">
        <v>1563</v>
      </c>
      <c r="F75" s="288" t="s">
        <v>1575</v>
      </c>
      <c r="G75" s="316"/>
      <c r="H75" s="4"/>
      <c r="I75" s="4"/>
      <c r="J75" s="4">
        <v>3.8461538461538464E-2</v>
      </c>
      <c r="K75" s="317"/>
    </row>
    <row r="76" spans="1:11" x14ac:dyDescent="0.2">
      <c r="A76" s="293" t="s">
        <v>1056</v>
      </c>
      <c r="B76" s="7" t="s">
        <v>1088</v>
      </c>
      <c r="C76" s="293" t="s">
        <v>1562</v>
      </c>
      <c r="D76" t="s">
        <v>1566</v>
      </c>
      <c r="E76" t="s">
        <v>1563</v>
      </c>
      <c r="F76" s="288"/>
      <c r="G76" s="316"/>
      <c r="H76" s="4">
        <v>5.0000000000000001E-3</v>
      </c>
      <c r="I76" s="4"/>
      <c r="J76" s="4"/>
      <c r="K76" s="317"/>
    </row>
    <row r="77" spans="1:11" x14ac:dyDescent="0.2">
      <c r="A77" s="293" t="s">
        <v>998</v>
      </c>
      <c r="B77" s="7" t="s">
        <v>771</v>
      </c>
      <c r="C77" s="293" t="s">
        <v>1571</v>
      </c>
      <c r="D77" t="s">
        <v>1567</v>
      </c>
      <c r="E77" t="s">
        <v>1563</v>
      </c>
      <c r="F77" s="288"/>
      <c r="G77" s="316"/>
      <c r="H77" s="4"/>
      <c r="I77" s="4"/>
      <c r="J77" s="4">
        <v>3.8461538461538464E-3</v>
      </c>
      <c r="K77" s="317"/>
    </row>
    <row r="78" spans="1:11" x14ac:dyDescent="0.2">
      <c r="A78" s="293" t="s">
        <v>474</v>
      </c>
      <c r="B78" s="7" t="s">
        <v>537</v>
      </c>
      <c r="C78" s="293" t="s">
        <v>1562</v>
      </c>
      <c r="D78" t="s">
        <v>1566</v>
      </c>
      <c r="E78" t="s">
        <v>1576</v>
      </c>
      <c r="F78" s="288" t="s">
        <v>1572</v>
      </c>
      <c r="G78" s="316">
        <v>0.17142857142857143</v>
      </c>
      <c r="H78" s="4"/>
      <c r="I78" s="4">
        <v>2.0958333333333332</v>
      </c>
      <c r="J78" s="4"/>
      <c r="K78" s="317"/>
    </row>
    <row r="79" spans="1:11" x14ac:dyDescent="0.2">
      <c r="A79" s="293" t="s">
        <v>1344</v>
      </c>
      <c r="B79" s="7" t="s">
        <v>1350</v>
      </c>
      <c r="C79" s="293" t="s">
        <v>1795</v>
      </c>
      <c r="D79" t="s">
        <v>1568</v>
      </c>
      <c r="E79" t="s">
        <v>1795</v>
      </c>
      <c r="F79" s="288"/>
      <c r="G79" s="316"/>
      <c r="H79" s="4"/>
      <c r="I79" s="4"/>
      <c r="J79" s="4">
        <v>3.8461538461538464E-3</v>
      </c>
      <c r="K79" s="317"/>
    </row>
    <row r="80" spans="1:11" x14ac:dyDescent="0.2">
      <c r="A80" s="293" t="s">
        <v>1792</v>
      </c>
      <c r="B80" s="7" t="s">
        <v>641</v>
      </c>
      <c r="C80" s="293" t="s">
        <v>1574</v>
      </c>
      <c r="D80" t="s">
        <v>1566</v>
      </c>
      <c r="E80" t="s">
        <v>1794</v>
      </c>
      <c r="F80" s="288"/>
      <c r="G80" s="316"/>
      <c r="H80" s="4"/>
      <c r="I80" s="4"/>
      <c r="J80" s="4">
        <v>3.8461538461538464E-2</v>
      </c>
      <c r="K80" s="317"/>
    </row>
    <row r="81" spans="1:63" x14ac:dyDescent="0.2">
      <c r="A81" s="293" t="s">
        <v>260</v>
      </c>
      <c r="B81" s="7" t="s">
        <v>787</v>
      </c>
      <c r="C81" s="293" t="s">
        <v>1571</v>
      </c>
      <c r="D81" t="s">
        <v>1566</v>
      </c>
      <c r="E81" t="s">
        <v>1563</v>
      </c>
      <c r="F81" s="288"/>
      <c r="G81" s="316">
        <v>0.17142857142857143</v>
      </c>
      <c r="H81" s="4">
        <v>0.04</v>
      </c>
      <c r="I81" s="4"/>
      <c r="J81" s="4">
        <v>3.9269230769230767</v>
      </c>
      <c r="K81" s="317"/>
    </row>
    <row r="82" spans="1:63" x14ac:dyDescent="0.2">
      <c r="A82" s="293" t="s">
        <v>822</v>
      </c>
      <c r="B82" s="7" t="s">
        <v>848</v>
      </c>
      <c r="C82" s="293" t="s">
        <v>1562</v>
      </c>
      <c r="D82" t="s">
        <v>1567</v>
      </c>
      <c r="E82" t="s">
        <v>1565</v>
      </c>
      <c r="F82" s="288" t="s">
        <v>1572</v>
      </c>
      <c r="G82" s="2"/>
      <c r="H82" s="2"/>
      <c r="I82" s="2"/>
      <c r="J82" s="4">
        <v>3.8461538461538464E-3</v>
      </c>
      <c r="K82" s="288"/>
    </row>
    <row r="83" spans="1:63" x14ac:dyDescent="0.2">
      <c r="A83" s="293" t="s">
        <v>594</v>
      </c>
      <c r="B83" s="7" t="s">
        <v>609</v>
      </c>
      <c r="C83" s="293" t="s">
        <v>1562</v>
      </c>
      <c r="D83" t="s">
        <v>1567</v>
      </c>
      <c r="E83" t="s">
        <v>1794</v>
      </c>
      <c r="F83" s="288"/>
      <c r="G83" s="316"/>
      <c r="H83" s="4">
        <v>5.0000000000000001E-3</v>
      </c>
      <c r="I83" s="4"/>
      <c r="J83" s="4"/>
      <c r="K83" s="317"/>
    </row>
    <row r="84" spans="1:63" ht="15" thickBot="1" x14ac:dyDescent="0.25">
      <c r="A84" s="294" t="s">
        <v>262</v>
      </c>
      <c r="B84" s="507" t="s">
        <v>389</v>
      </c>
      <c r="C84" s="294" t="s">
        <v>1574</v>
      </c>
      <c r="D84" s="292" t="s">
        <v>1566</v>
      </c>
      <c r="E84" s="292" t="s">
        <v>1563</v>
      </c>
      <c r="F84" s="301"/>
      <c r="G84" s="319">
        <v>0.17142857142857143</v>
      </c>
      <c r="H84" s="319">
        <v>0.02</v>
      </c>
      <c r="I84" s="319">
        <v>2.9166666666666671E-2</v>
      </c>
      <c r="J84" s="319">
        <v>0.12692307692307692</v>
      </c>
      <c r="K84" s="320">
        <v>3.3333333333333333E-2</v>
      </c>
      <c r="BC84" t="s">
        <v>1051</v>
      </c>
      <c r="BE84" t="s">
        <v>1050</v>
      </c>
      <c r="BG84" t="s">
        <v>1681</v>
      </c>
      <c r="BI84" t="s">
        <v>1759</v>
      </c>
      <c r="BK84" t="s">
        <v>1799</v>
      </c>
    </row>
    <row r="85" spans="1:63" x14ac:dyDescent="0.2">
      <c r="BB85" t="s">
        <v>1699</v>
      </c>
    </row>
    <row r="86" spans="1:63" x14ac:dyDescent="0.2">
      <c r="BB86" t="s">
        <v>1414</v>
      </c>
      <c r="BC86" t="s">
        <v>1696</v>
      </c>
      <c r="BD86" t="s">
        <v>474</v>
      </c>
      <c r="BE86" t="s">
        <v>1696</v>
      </c>
      <c r="BF86" t="s">
        <v>474</v>
      </c>
      <c r="BG86" t="s">
        <v>1696</v>
      </c>
      <c r="BH86" t="s">
        <v>474</v>
      </c>
      <c r="BI86" t="s">
        <v>474</v>
      </c>
      <c r="BJ86" t="s">
        <v>1797</v>
      </c>
      <c r="BK86" t="s">
        <v>1797</v>
      </c>
    </row>
    <row r="87" spans="1:63" x14ac:dyDescent="0.2">
      <c r="BB87">
        <v>2005</v>
      </c>
      <c r="BC87" s="512"/>
      <c r="BD87" s="512"/>
      <c r="BE87" s="512"/>
      <c r="BF87" s="512"/>
      <c r="BG87" s="512"/>
      <c r="BH87" s="512"/>
    </row>
    <row r="88" spans="1:63" x14ac:dyDescent="0.2">
      <c r="A88" t="s">
        <v>1458</v>
      </c>
      <c r="B88" t="s">
        <v>1696</v>
      </c>
      <c r="G88" t="s">
        <v>1699</v>
      </c>
      <c r="H88" t="s">
        <v>1696</v>
      </c>
      <c r="BB88">
        <v>2006</v>
      </c>
      <c r="BC88" s="512"/>
      <c r="BD88" s="512"/>
      <c r="BE88" s="512"/>
      <c r="BF88" s="512"/>
      <c r="BG88" s="512"/>
      <c r="BH88" s="512"/>
    </row>
    <row r="89" spans="1:63" x14ac:dyDescent="0.2">
      <c r="A89" t="s">
        <v>1414</v>
      </c>
      <c r="B89" t="s">
        <v>1051</v>
      </c>
      <c r="C89" t="s">
        <v>1050</v>
      </c>
      <c r="D89" t="s">
        <v>1681</v>
      </c>
      <c r="G89" t="s">
        <v>1414</v>
      </c>
      <c r="H89" t="s">
        <v>1051</v>
      </c>
      <c r="I89" t="s">
        <v>1050</v>
      </c>
      <c r="J89" s="2" t="s">
        <v>1681</v>
      </c>
      <c r="BB89">
        <v>2007</v>
      </c>
      <c r="BC89" s="512"/>
      <c r="BD89" s="512"/>
      <c r="BE89" s="512"/>
      <c r="BF89" s="512"/>
      <c r="BG89" s="512"/>
      <c r="BH89" s="512"/>
    </row>
    <row r="90" spans="1:63" x14ac:dyDescent="0.2">
      <c r="A90">
        <v>2005</v>
      </c>
      <c r="G90">
        <v>2005</v>
      </c>
      <c r="H90" s="512"/>
      <c r="I90" s="512"/>
      <c r="J90" s="557"/>
      <c r="K90" s="512"/>
      <c r="BB90">
        <v>2008</v>
      </c>
      <c r="BC90" s="512"/>
      <c r="BD90" s="512"/>
      <c r="BE90" s="512"/>
      <c r="BF90" s="512"/>
      <c r="BG90" s="512"/>
      <c r="BH90" s="512"/>
    </row>
    <row r="91" spans="1:63" x14ac:dyDescent="0.2">
      <c r="A91">
        <v>2006</v>
      </c>
      <c r="G91">
        <v>2006</v>
      </c>
      <c r="H91" s="512"/>
      <c r="I91" s="512"/>
      <c r="J91" s="557"/>
      <c r="K91" s="512"/>
      <c r="BB91">
        <v>2009</v>
      </c>
      <c r="BC91" s="512"/>
      <c r="BD91" s="512"/>
      <c r="BE91" s="512"/>
      <c r="BF91" s="512"/>
      <c r="BG91" s="512"/>
      <c r="BH91" s="512"/>
    </row>
    <row r="92" spans="1:63" x14ac:dyDescent="0.2">
      <c r="A92">
        <v>2007</v>
      </c>
      <c r="G92">
        <v>2007</v>
      </c>
      <c r="H92" s="512"/>
      <c r="I92" s="512"/>
      <c r="J92" s="557"/>
      <c r="K92" s="512"/>
      <c r="BB92">
        <v>2010</v>
      </c>
      <c r="BC92" s="512"/>
      <c r="BD92" s="512"/>
      <c r="BE92" s="512"/>
      <c r="BF92" s="512"/>
      <c r="BG92" s="512"/>
      <c r="BH92" s="512"/>
    </row>
    <row r="93" spans="1:63" x14ac:dyDescent="0.2">
      <c r="A93">
        <v>2008</v>
      </c>
      <c r="B93" s="27"/>
      <c r="G93">
        <v>2008</v>
      </c>
      <c r="H93" s="512"/>
      <c r="I93" s="512"/>
      <c r="J93" s="557"/>
      <c r="K93" s="512"/>
      <c r="BB93">
        <v>2011</v>
      </c>
      <c r="BC93" s="512"/>
      <c r="BD93" s="512"/>
      <c r="BE93" s="512"/>
      <c r="BF93" s="512"/>
      <c r="BG93" s="512"/>
      <c r="BH93" s="512"/>
    </row>
    <row r="94" spans="1:63" x14ac:dyDescent="0.2">
      <c r="A94">
        <v>2009</v>
      </c>
      <c r="B94" s="27"/>
      <c r="G94">
        <v>2009</v>
      </c>
      <c r="H94" s="512"/>
      <c r="I94" s="512"/>
      <c r="J94" s="557"/>
      <c r="K94" s="512"/>
      <c r="BB94">
        <v>2012</v>
      </c>
      <c r="BC94" s="512"/>
      <c r="BD94" s="512">
        <v>0.19230769230769232</v>
      </c>
      <c r="BE94" s="512"/>
      <c r="BF94" s="512"/>
      <c r="BG94" s="512"/>
      <c r="BH94" s="512"/>
    </row>
    <row r="95" spans="1:63" x14ac:dyDescent="0.2">
      <c r="A95">
        <v>2010</v>
      </c>
      <c r="B95" s="27"/>
      <c r="G95">
        <v>2010</v>
      </c>
      <c r="H95" s="512"/>
      <c r="I95" s="512"/>
      <c r="J95" s="557"/>
      <c r="K95" s="512"/>
      <c r="BB95">
        <v>2013</v>
      </c>
      <c r="BC95" s="512"/>
      <c r="BD95" s="512"/>
      <c r="BE95" s="512"/>
      <c r="BF95" s="512"/>
      <c r="BG95" s="512"/>
      <c r="BH95" s="512"/>
    </row>
    <row r="96" spans="1:63" x14ac:dyDescent="0.2">
      <c r="A96">
        <v>2011</v>
      </c>
      <c r="B96" s="27"/>
      <c r="G96">
        <v>2011</v>
      </c>
      <c r="H96" s="512"/>
      <c r="I96" s="512"/>
      <c r="J96" s="557"/>
      <c r="K96" s="512"/>
      <c r="BB96">
        <v>2014</v>
      </c>
      <c r="BC96" s="512"/>
      <c r="BD96" s="512"/>
      <c r="BE96" s="512"/>
      <c r="BF96" s="512"/>
      <c r="BG96" s="512"/>
      <c r="BH96" s="512"/>
    </row>
    <row r="97" spans="1:63" x14ac:dyDescent="0.2">
      <c r="A97">
        <v>2012</v>
      </c>
      <c r="B97" s="27"/>
      <c r="E97" s="27"/>
      <c r="G97">
        <v>2012</v>
      </c>
      <c r="H97" s="512"/>
      <c r="I97" s="512"/>
      <c r="J97" s="557"/>
      <c r="K97" s="512"/>
      <c r="BB97">
        <v>2015</v>
      </c>
      <c r="BC97" s="512">
        <v>0.11538461538461539</v>
      </c>
      <c r="BD97" s="512">
        <v>0.23076923076923078</v>
      </c>
      <c r="BE97" s="512"/>
      <c r="BF97" s="512"/>
      <c r="BG97" s="512"/>
      <c r="BH97" s="512"/>
    </row>
    <row r="98" spans="1:63" x14ac:dyDescent="0.2">
      <c r="A98">
        <v>2013</v>
      </c>
      <c r="B98" s="27"/>
      <c r="E98" s="27"/>
      <c r="G98">
        <v>2013</v>
      </c>
      <c r="H98" s="512"/>
      <c r="I98" s="512"/>
      <c r="J98" s="557"/>
      <c r="K98" s="512"/>
      <c r="BB98">
        <v>2016</v>
      </c>
      <c r="BC98" s="512"/>
      <c r="BD98" s="512"/>
      <c r="BE98" s="512">
        <v>0.35</v>
      </c>
      <c r="BF98" s="512"/>
      <c r="BG98" s="512">
        <v>0.25</v>
      </c>
      <c r="BH98" s="512"/>
    </row>
    <row r="99" spans="1:63" x14ac:dyDescent="0.2">
      <c r="A99">
        <v>2014</v>
      </c>
      <c r="B99" s="27"/>
      <c r="E99" s="27"/>
      <c r="G99">
        <v>2014</v>
      </c>
      <c r="H99" s="512"/>
      <c r="I99" s="512"/>
      <c r="J99" s="557"/>
      <c r="K99" s="512"/>
      <c r="BB99">
        <v>2017</v>
      </c>
      <c r="BC99" s="512">
        <v>0.28000000000000003</v>
      </c>
      <c r="BD99" s="512">
        <v>0.48</v>
      </c>
      <c r="BE99" s="512"/>
      <c r="BF99" s="512"/>
      <c r="BG99" s="512"/>
      <c r="BH99" s="512"/>
      <c r="BI99" s="559">
        <v>0.5714285714285714</v>
      </c>
    </row>
    <row r="100" spans="1:63" x14ac:dyDescent="0.2">
      <c r="A100">
        <v>2015</v>
      </c>
      <c r="B100" s="27">
        <v>3</v>
      </c>
      <c r="C100" s="27"/>
      <c r="E100" s="27"/>
      <c r="G100">
        <v>2015</v>
      </c>
      <c r="H100" s="512">
        <v>0.11538461538461539</v>
      </c>
      <c r="I100" s="512"/>
      <c r="J100" s="557"/>
      <c r="K100" s="512"/>
      <c r="BB100">
        <v>2018</v>
      </c>
      <c r="BC100" s="512">
        <v>0.45833333333333331</v>
      </c>
      <c r="BD100" s="512">
        <v>0.5</v>
      </c>
      <c r="BE100" s="512">
        <v>0.35714285714285715</v>
      </c>
      <c r="BF100" s="512"/>
      <c r="BG100" s="512">
        <v>0.5</v>
      </c>
      <c r="BH100" s="512"/>
      <c r="BI100" s="559"/>
    </row>
    <row r="101" spans="1:63" x14ac:dyDescent="0.2">
      <c r="A101">
        <v>2016</v>
      </c>
      <c r="B101" s="27"/>
      <c r="C101" s="27"/>
      <c r="E101" s="27"/>
      <c r="G101">
        <v>2016</v>
      </c>
      <c r="H101" s="512"/>
      <c r="I101" s="512"/>
      <c r="J101" s="557"/>
      <c r="K101" s="512"/>
      <c r="BB101">
        <v>2019</v>
      </c>
      <c r="BC101" s="512">
        <v>0.29166666666666669</v>
      </c>
      <c r="BD101" s="512">
        <v>0.54166666666666663</v>
      </c>
      <c r="BE101" s="512"/>
      <c r="BF101" s="512"/>
      <c r="BG101" s="512"/>
      <c r="BH101" s="512"/>
      <c r="BI101" s="559">
        <v>0.7142857142857143</v>
      </c>
    </row>
    <row r="102" spans="1:63" x14ac:dyDescent="0.2">
      <c r="A102">
        <v>2017</v>
      </c>
      <c r="B102" s="27">
        <v>7</v>
      </c>
      <c r="C102" s="27">
        <v>5</v>
      </c>
      <c r="D102">
        <v>2</v>
      </c>
      <c r="E102" s="27"/>
      <c r="G102">
        <v>2017</v>
      </c>
      <c r="H102" s="512">
        <v>0.28000000000000003</v>
      </c>
      <c r="I102" s="512">
        <f>5/21</f>
        <v>0.23809523809523808</v>
      </c>
      <c r="J102" s="557">
        <f>2/26</f>
        <v>7.6923076923076927E-2</v>
      </c>
      <c r="K102" s="512"/>
      <c r="BB102">
        <v>2020</v>
      </c>
      <c r="BC102" s="512">
        <v>0.20833333333333334</v>
      </c>
      <c r="BD102" s="512">
        <v>0.54166666666666663</v>
      </c>
      <c r="BE102" s="512"/>
      <c r="BF102" s="512"/>
      <c r="BG102" s="512"/>
      <c r="BH102" s="512"/>
      <c r="BI102" s="559"/>
      <c r="BK102" s="559">
        <v>0.16666666666666666</v>
      </c>
    </row>
    <row r="103" spans="1:63" x14ac:dyDescent="0.2">
      <c r="A103">
        <v>2018</v>
      </c>
      <c r="B103" s="27">
        <v>11</v>
      </c>
      <c r="C103" s="27"/>
      <c r="E103" s="27"/>
      <c r="G103">
        <v>2018</v>
      </c>
      <c r="H103" s="512">
        <v>0.45833333333333331</v>
      </c>
      <c r="I103" s="512"/>
      <c r="J103" s="557"/>
      <c r="K103" s="512"/>
      <c r="BB103">
        <v>2021</v>
      </c>
      <c r="BC103" s="512">
        <v>0.20833333333333334</v>
      </c>
      <c r="BD103" s="512">
        <v>0.58333333333333337</v>
      </c>
      <c r="BE103" s="512">
        <v>0.6097560975609756</v>
      </c>
      <c r="BF103" s="512"/>
      <c r="BG103" s="512">
        <v>0.59090909090909094</v>
      </c>
      <c r="BH103" s="512"/>
      <c r="BI103" s="559"/>
      <c r="BK103" s="559">
        <v>0.16666666666666666</v>
      </c>
    </row>
    <row r="104" spans="1:63" x14ac:dyDescent="0.2">
      <c r="A104">
        <v>2019</v>
      </c>
      <c r="B104" s="27">
        <v>7</v>
      </c>
      <c r="C104" s="27">
        <v>2</v>
      </c>
      <c r="D104">
        <v>2</v>
      </c>
      <c r="E104" s="27"/>
      <c r="G104">
        <v>2019</v>
      </c>
      <c r="H104" s="512">
        <v>0.29166666666666669</v>
      </c>
      <c r="I104" s="512">
        <f>2/20</f>
        <v>0.1</v>
      </c>
      <c r="J104" s="557">
        <f>2/26</f>
        <v>7.6923076923076927E-2</v>
      </c>
      <c r="K104" s="512"/>
      <c r="BB104">
        <v>2022</v>
      </c>
      <c r="BC104" s="559">
        <v>0.12</v>
      </c>
      <c r="BD104" s="560">
        <f>11/25</f>
        <v>0.44</v>
      </c>
      <c r="BE104" s="559">
        <v>0.1</v>
      </c>
      <c r="BG104" s="559">
        <v>0.15384615384615385</v>
      </c>
      <c r="BI104" s="559">
        <v>0.42857142857142855</v>
      </c>
      <c r="BJ104" s="559">
        <v>0.42857142857142855</v>
      </c>
    </row>
    <row r="105" spans="1:63" x14ac:dyDescent="0.2">
      <c r="A105">
        <v>2020</v>
      </c>
      <c r="B105" s="27">
        <v>5</v>
      </c>
      <c r="C105" s="27"/>
      <c r="E105" s="27"/>
      <c r="G105">
        <v>2020</v>
      </c>
      <c r="H105" s="512">
        <v>0.20833333333333334</v>
      </c>
      <c r="I105" s="512"/>
      <c r="J105" s="557"/>
      <c r="K105" s="512"/>
    </row>
    <row r="106" spans="1:63" x14ac:dyDescent="0.2">
      <c r="A106">
        <v>2021</v>
      </c>
      <c r="B106" s="27">
        <v>5</v>
      </c>
      <c r="C106" s="27"/>
      <c r="E106" s="27"/>
      <c r="G106">
        <v>2021</v>
      </c>
      <c r="H106" s="512">
        <v>0.20833333333333334</v>
      </c>
      <c r="I106" s="512"/>
      <c r="J106" s="557"/>
      <c r="K106" s="512"/>
    </row>
    <row r="107" spans="1:63" x14ac:dyDescent="0.2">
      <c r="A107">
        <v>2022</v>
      </c>
      <c r="B107" s="27">
        <v>3</v>
      </c>
      <c r="C107" s="27">
        <v>2</v>
      </c>
      <c r="D107">
        <v>4</v>
      </c>
      <c r="E107" s="27"/>
      <c r="G107">
        <v>2022</v>
      </c>
      <c r="H107" s="512">
        <f>3/24</f>
        <v>0.125</v>
      </c>
      <c r="I107" s="512">
        <f>2/20</f>
        <v>0.1</v>
      </c>
      <c r="J107" s="557">
        <f>4/26</f>
        <v>0.15384615384615385</v>
      </c>
      <c r="K107" s="512"/>
    </row>
    <row r="108" spans="1:63" x14ac:dyDescent="0.2">
      <c r="C108" s="27"/>
      <c r="BC108" s="512"/>
      <c r="BD108" s="512"/>
      <c r="BE108" s="512"/>
      <c r="BF108" s="512"/>
      <c r="BG108" s="512"/>
    </row>
    <row r="109" spans="1:63" x14ac:dyDescent="0.2">
      <c r="A109" t="s">
        <v>1458</v>
      </c>
      <c r="B109" t="s">
        <v>474</v>
      </c>
      <c r="C109" s="27"/>
      <c r="G109" t="s">
        <v>1699</v>
      </c>
      <c r="H109" t="s">
        <v>474</v>
      </c>
      <c r="BC109" s="512"/>
      <c r="BD109" s="512"/>
      <c r="BE109" s="512"/>
      <c r="BF109" s="512"/>
      <c r="BG109" s="512"/>
    </row>
    <row r="110" spans="1:63" x14ac:dyDescent="0.2">
      <c r="A110" t="s">
        <v>1414</v>
      </c>
      <c r="B110" t="s">
        <v>1051</v>
      </c>
      <c r="C110" t="s">
        <v>1759</v>
      </c>
      <c r="G110" t="s">
        <v>1414</v>
      </c>
      <c r="H110" t="s">
        <v>1051</v>
      </c>
      <c r="I110" t="s">
        <v>1759</v>
      </c>
      <c r="BC110" s="512"/>
      <c r="BD110" s="512"/>
      <c r="BE110" s="512"/>
      <c r="BF110" s="512"/>
      <c r="BG110" s="512"/>
    </row>
    <row r="111" spans="1:63" x14ac:dyDescent="0.2">
      <c r="A111">
        <v>2005</v>
      </c>
      <c r="G111">
        <v>2005</v>
      </c>
      <c r="H111" s="512"/>
      <c r="I111" s="512"/>
      <c r="J111" s="557"/>
      <c r="BC111" s="512"/>
      <c r="BD111" s="512"/>
      <c r="BE111" s="512"/>
      <c r="BF111" s="512"/>
      <c r="BG111" s="512"/>
    </row>
    <row r="112" spans="1:63" x14ac:dyDescent="0.2">
      <c r="A112">
        <v>2006</v>
      </c>
      <c r="G112">
        <v>2006</v>
      </c>
      <c r="H112" s="512"/>
      <c r="I112" s="512"/>
      <c r="J112" s="557"/>
      <c r="BC112" s="512"/>
      <c r="BD112" s="512"/>
      <c r="BE112" s="512"/>
      <c r="BF112" s="512"/>
      <c r="BG112" s="512"/>
    </row>
    <row r="113" spans="1:59" x14ac:dyDescent="0.2">
      <c r="A113">
        <v>2007</v>
      </c>
      <c r="G113">
        <v>2007</v>
      </c>
      <c r="H113" s="512"/>
      <c r="I113" s="512"/>
      <c r="J113" s="557"/>
      <c r="BC113" s="512"/>
      <c r="BD113" s="512"/>
      <c r="BE113" s="512"/>
      <c r="BF113" s="512"/>
      <c r="BG113" s="512"/>
    </row>
    <row r="114" spans="1:59" x14ac:dyDescent="0.2">
      <c r="A114">
        <v>2008</v>
      </c>
      <c r="G114">
        <v>2008</v>
      </c>
      <c r="H114" s="512"/>
      <c r="I114" s="512"/>
      <c r="J114" s="557"/>
      <c r="BC114" s="512"/>
      <c r="BD114" s="512"/>
      <c r="BE114" s="512"/>
      <c r="BF114" s="512"/>
      <c r="BG114" s="512"/>
    </row>
    <row r="115" spans="1:59" x14ac:dyDescent="0.2">
      <c r="A115">
        <v>2009</v>
      </c>
      <c r="G115">
        <v>2009</v>
      </c>
      <c r="H115" s="512"/>
      <c r="I115" s="512"/>
      <c r="J115" s="557"/>
      <c r="BC115" s="512"/>
      <c r="BD115" s="512"/>
      <c r="BE115" s="512"/>
      <c r="BF115" s="512"/>
      <c r="BG115" s="512"/>
    </row>
    <row r="116" spans="1:59" x14ac:dyDescent="0.2">
      <c r="A116">
        <v>2010</v>
      </c>
      <c r="G116">
        <v>2010</v>
      </c>
      <c r="H116" s="512"/>
      <c r="I116" s="512"/>
      <c r="J116" s="557"/>
      <c r="BC116" s="512"/>
      <c r="BD116" s="512"/>
      <c r="BE116" s="512"/>
      <c r="BF116" s="512"/>
      <c r="BG116" s="512"/>
    </row>
    <row r="117" spans="1:59" x14ac:dyDescent="0.2">
      <c r="A117">
        <v>2011</v>
      </c>
      <c r="G117">
        <v>2011</v>
      </c>
      <c r="H117" s="512"/>
      <c r="I117" s="512"/>
      <c r="J117" s="557"/>
      <c r="BC117" s="512"/>
      <c r="BD117" s="512"/>
      <c r="BE117" s="512"/>
      <c r="BF117" s="512"/>
      <c r="BG117" s="512"/>
    </row>
    <row r="118" spans="1:59" x14ac:dyDescent="0.2">
      <c r="A118">
        <v>2012</v>
      </c>
      <c r="B118" s="27">
        <v>5</v>
      </c>
      <c r="G118">
        <v>2012</v>
      </c>
      <c r="H118" s="512">
        <v>0.19230769230769232</v>
      </c>
      <c r="I118" s="512"/>
      <c r="J118" s="557"/>
      <c r="BC118" s="512"/>
      <c r="BD118" s="512"/>
      <c r="BE118" s="512"/>
      <c r="BF118" s="512"/>
      <c r="BG118" s="512"/>
    </row>
    <row r="119" spans="1:59" x14ac:dyDescent="0.2">
      <c r="A119">
        <v>2013</v>
      </c>
      <c r="G119">
        <v>2013</v>
      </c>
      <c r="H119" s="512"/>
      <c r="I119" s="512"/>
      <c r="J119" s="557"/>
      <c r="BC119" s="512"/>
      <c r="BD119" s="512"/>
      <c r="BE119" s="512"/>
      <c r="BF119" s="512"/>
      <c r="BG119" s="512"/>
    </row>
    <row r="120" spans="1:59" x14ac:dyDescent="0.2">
      <c r="A120">
        <v>2014</v>
      </c>
      <c r="G120">
        <v>2014</v>
      </c>
      <c r="H120" s="512"/>
      <c r="I120" s="512"/>
      <c r="J120" s="557"/>
      <c r="BC120" s="512"/>
      <c r="BD120" s="512"/>
      <c r="BE120" s="512"/>
      <c r="BF120" s="512"/>
      <c r="BG120" s="512"/>
    </row>
    <row r="121" spans="1:59" x14ac:dyDescent="0.2">
      <c r="A121">
        <v>2015</v>
      </c>
      <c r="B121" s="27">
        <v>6</v>
      </c>
      <c r="G121">
        <v>2015</v>
      </c>
      <c r="H121" s="512">
        <v>0.23076923076923078</v>
      </c>
      <c r="I121" s="512"/>
      <c r="J121" s="557"/>
      <c r="BC121" s="512"/>
      <c r="BD121" s="512"/>
      <c r="BE121" s="512"/>
      <c r="BF121" s="512"/>
      <c r="BG121" s="512"/>
    </row>
    <row r="122" spans="1:59" x14ac:dyDescent="0.2">
      <c r="A122">
        <v>2016</v>
      </c>
      <c r="B122" s="2"/>
      <c r="G122">
        <v>2016</v>
      </c>
      <c r="H122" s="512"/>
      <c r="I122" s="512"/>
      <c r="J122" s="557"/>
      <c r="BC122" s="512"/>
      <c r="BD122" s="512"/>
      <c r="BE122" s="512"/>
      <c r="BF122" s="512"/>
      <c r="BG122" s="512"/>
    </row>
    <row r="123" spans="1:59" x14ac:dyDescent="0.2">
      <c r="A123">
        <v>2017</v>
      </c>
      <c r="B123" s="2">
        <v>12</v>
      </c>
      <c r="C123">
        <v>4</v>
      </c>
      <c r="G123">
        <v>2017</v>
      </c>
      <c r="H123" s="512">
        <v>0.48</v>
      </c>
      <c r="I123" s="512">
        <f>4/7</f>
        <v>0.5714285714285714</v>
      </c>
      <c r="J123" s="557"/>
      <c r="BC123" s="512"/>
      <c r="BD123" s="512"/>
      <c r="BE123" s="512"/>
      <c r="BF123" s="512"/>
      <c r="BG123" s="512"/>
    </row>
    <row r="124" spans="1:59" x14ac:dyDescent="0.2">
      <c r="A124">
        <v>2018</v>
      </c>
      <c r="B124" s="2">
        <v>12</v>
      </c>
      <c r="G124">
        <v>2018</v>
      </c>
      <c r="H124" s="512">
        <v>0.5</v>
      </c>
      <c r="I124" s="512"/>
      <c r="J124" s="557"/>
      <c r="BC124" s="512"/>
      <c r="BD124" s="512"/>
      <c r="BE124" s="512"/>
      <c r="BF124" s="512"/>
      <c r="BG124" s="512"/>
    </row>
    <row r="125" spans="1:59" x14ac:dyDescent="0.2">
      <c r="A125">
        <v>2019</v>
      </c>
      <c r="B125" s="27">
        <v>13</v>
      </c>
      <c r="C125">
        <v>5</v>
      </c>
      <c r="G125">
        <v>2019</v>
      </c>
      <c r="H125" s="512">
        <v>0.54166666666666663</v>
      </c>
      <c r="I125" s="512">
        <f>5/7</f>
        <v>0.7142857142857143</v>
      </c>
      <c r="J125" s="557"/>
    </row>
    <row r="126" spans="1:59" x14ac:dyDescent="0.2">
      <c r="A126">
        <v>2020</v>
      </c>
      <c r="B126" s="27">
        <v>13</v>
      </c>
      <c r="G126">
        <v>2020</v>
      </c>
      <c r="H126" s="512">
        <v>0.54166666666666663</v>
      </c>
      <c r="I126" s="512"/>
      <c r="J126" s="557"/>
    </row>
    <row r="127" spans="1:59" x14ac:dyDescent="0.2">
      <c r="A127">
        <v>2021</v>
      </c>
      <c r="B127" s="27">
        <v>14</v>
      </c>
      <c r="G127">
        <v>2021</v>
      </c>
      <c r="H127" s="512">
        <v>0.58333333333333337</v>
      </c>
      <c r="I127" s="512"/>
      <c r="J127" s="557"/>
    </row>
    <row r="128" spans="1:59" x14ac:dyDescent="0.2">
      <c r="A128">
        <v>2022</v>
      </c>
      <c r="B128" s="27">
        <v>11</v>
      </c>
      <c r="C128">
        <v>3</v>
      </c>
      <c r="G128">
        <v>2022</v>
      </c>
      <c r="H128" s="560">
        <f>11/24</f>
        <v>0.45833333333333331</v>
      </c>
      <c r="I128" s="560">
        <f>3/7</f>
        <v>0.42857142857142855</v>
      </c>
      <c r="J128" s="561"/>
    </row>
    <row r="130" spans="1:12" x14ac:dyDescent="0.2">
      <c r="A130" t="s">
        <v>1458</v>
      </c>
      <c r="B130" t="s">
        <v>1798</v>
      </c>
      <c r="G130" t="s">
        <v>1699</v>
      </c>
      <c r="H130" t="s">
        <v>1798</v>
      </c>
    </row>
    <row r="131" spans="1:12" x14ac:dyDescent="0.2">
      <c r="A131" t="s">
        <v>1414</v>
      </c>
      <c r="B131" t="s">
        <v>1759</v>
      </c>
      <c r="C131" t="s">
        <v>1757</v>
      </c>
      <c r="G131" t="s">
        <v>1414</v>
      </c>
      <c r="H131" t="s">
        <v>1759</v>
      </c>
      <c r="I131" t="s">
        <v>1757</v>
      </c>
      <c r="K131" s="2"/>
      <c r="L131" s="2"/>
    </row>
    <row r="132" spans="1:12" x14ac:dyDescent="0.2">
      <c r="A132">
        <v>2005</v>
      </c>
      <c r="G132">
        <v>2005</v>
      </c>
      <c r="H132" s="512"/>
      <c r="I132" s="512"/>
      <c r="K132" s="2"/>
      <c r="L132" s="2"/>
    </row>
    <row r="133" spans="1:12" x14ac:dyDescent="0.2">
      <c r="A133">
        <v>2006</v>
      </c>
      <c r="G133">
        <v>2006</v>
      </c>
      <c r="H133" s="512"/>
      <c r="I133" s="512"/>
      <c r="K133" s="2"/>
      <c r="L133" s="2"/>
    </row>
    <row r="134" spans="1:12" x14ac:dyDescent="0.2">
      <c r="A134">
        <v>2007</v>
      </c>
      <c r="G134">
        <v>2007</v>
      </c>
      <c r="H134" s="512"/>
      <c r="I134" s="512"/>
      <c r="K134" s="2"/>
      <c r="L134" s="2"/>
    </row>
    <row r="135" spans="1:12" x14ac:dyDescent="0.2">
      <c r="A135">
        <v>2008</v>
      </c>
      <c r="G135">
        <v>2008</v>
      </c>
      <c r="H135" s="512"/>
      <c r="I135" s="512"/>
      <c r="K135" s="2"/>
      <c r="L135" s="2"/>
    </row>
    <row r="136" spans="1:12" x14ac:dyDescent="0.2">
      <c r="A136">
        <v>2009</v>
      </c>
      <c r="G136">
        <v>2009</v>
      </c>
      <c r="H136" s="512"/>
      <c r="I136" s="512"/>
      <c r="K136" s="2"/>
      <c r="L136" s="2"/>
    </row>
    <row r="137" spans="1:12" ht="15" x14ac:dyDescent="0.25">
      <c r="A137">
        <v>2010</v>
      </c>
      <c r="E137" s="327"/>
      <c r="F137" s="327"/>
      <c r="G137">
        <v>2010</v>
      </c>
      <c r="H137" s="512"/>
      <c r="I137" s="512"/>
      <c r="K137" s="2"/>
      <c r="L137" s="2"/>
    </row>
    <row r="138" spans="1:12" ht="15" x14ac:dyDescent="0.25">
      <c r="A138">
        <v>2011</v>
      </c>
      <c r="E138" s="327"/>
      <c r="F138" s="327"/>
      <c r="G138">
        <v>2011</v>
      </c>
      <c r="H138" s="512"/>
      <c r="I138" s="512"/>
      <c r="K138" s="2"/>
      <c r="L138" s="2"/>
    </row>
    <row r="139" spans="1:12" ht="15" x14ac:dyDescent="0.25">
      <c r="A139">
        <v>2012</v>
      </c>
      <c r="E139" s="327"/>
      <c r="F139" s="327"/>
      <c r="G139">
        <v>2012</v>
      </c>
      <c r="H139" s="512"/>
      <c r="I139" s="512"/>
      <c r="K139" s="2"/>
      <c r="L139" s="2"/>
    </row>
    <row r="140" spans="1:12" ht="15" x14ac:dyDescent="0.25">
      <c r="A140">
        <v>2013</v>
      </c>
      <c r="E140" s="327"/>
      <c r="F140" s="327"/>
      <c r="G140">
        <v>2013</v>
      </c>
      <c r="H140" s="512"/>
      <c r="I140" s="512"/>
      <c r="K140" s="2"/>
      <c r="L140" s="2"/>
    </row>
    <row r="141" spans="1:12" ht="15" x14ac:dyDescent="0.25">
      <c r="A141">
        <v>2014</v>
      </c>
      <c r="E141" s="327"/>
      <c r="F141" s="327"/>
      <c r="G141">
        <v>2014</v>
      </c>
      <c r="H141" s="512"/>
      <c r="I141" s="512"/>
      <c r="K141" s="2"/>
      <c r="L141" s="2"/>
    </row>
    <row r="142" spans="1:12" ht="15" x14ac:dyDescent="0.25">
      <c r="A142">
        <v>2015</v>
      </c>
      <c r="E142" s="327"/>
      <c r="F142" s="327"/>
      <c r="G142">
        <v>2015</v>
      </c>
      <c r="H142" s="512"/>
      <c r="I142" s="512"/>
      <c r="K142" s="2"/>
      <c r="L142" s="2"/>
    </row>
    <row r="143" spans="1:12" ht="15" x14ac:dyDescent="0.25">
      <c r="A143">
        <v>2016</v>
      </c>
      <c r="E143" s="327"/>
      <c r="F143" s="327"/>
      <c r="G143">
        <v>2016</v>
      </c>
      <c r="H143" s="512"/>
      <c r="I143" s="512"/>
      <c r="K143" s="2"/>
      <c r="L143" s="2"/>
    </row>
    <row r="144" spans="1:12" ht="15" x14ac:dyDescent="0.25">
      <c r="A144">
        <v>2017</v>
      </c>
      <c r="E144" s="327"/>
      <c r="F144" s="327"/>
      <c r="G144">
        <v>2017</v>
      </c>
      <c r="H144" s="512"/>
      <c r="I144" s="512"/>
      <c r="K144" s="2"/>
      <c r="L144" s="2"/>
    </row>
    <row r="145" spans="1:12" ht="15" x14ac:dyDescent="0.25">
      <c r="A145">
        <v>2018</v>
      </c>
      <c r="E145" s="327"/>
      <c r="F145" s="327"/>
      <c r="G145">
        <v>2018</v>
      </c>
      <c r="H145" s="512"/>
      <c r="I145" s="512"/>
      <c r="K145" s="2"/>
      <c r="L145" s="2"/>
    </row>
    <row r="146" spans="1:12" ht="15" x14ac:dyDescent="0.25">
      <c r="A146">
        <v>2019</v>
      </c>
      <c r="E146" s="327"/>
      <c r="F146" s="327"/>
      <c r="G146">
        <v>2019</v>
      </c>
      <c r="H146" s="512"/>
      <c r="I146" s="512"/>
      <c r="K146" s="2"/>
      <c r="L146" s="2"/>
    </row>
    <row r="147" spans="1:12" ht="15" x14ac:dyDescent="0.25">
      <c r="A147">
        <v>2020</v>
      </c>
      <c r="C147">
        <v>1</v>
      </c>
      <c r="E147" s="327"/>
      <c r="F147" s="327"/>
      <c r="G147">
        <v>2020</v>
      </c>
      <c r="H147" s="512"/>
      <c r="I147" s="512">
        <v>0.16666666666666666</v>
      </c>
      <c r="K147" s="2"/>
      <c r="L147" s="2"/>
    </row>
    <row r="148" spans="1:12" ht="15" x14ac:dyDescent="0.25">
      <c r="A148">
        <v>2021</v>
      </c>
      <c r="C148">
        <v>1</v>
      </c>
      <c r="E148" s="327"/>
      <c r="F148" s="327"/>
      <c r="G148">
        <v>2021</v>
      </c>
      <c r="H148" s="512"/>
      <c r="I148" s="512">
        <v>0.16666666666666666</v>
      </c>
      <c r="K148" s="2"/>
      <c r="L148" s="2"/>
    </row>
    <row r="149" spans="1:12" ht="15" x14ac:dyDescent="0.25">
      <c r="A149">
        <v>2022</v>
      </c>
      <c r="B149">
        <v>3</v>
      </c>
      <c r="E149" s="327"/>
      <c r="F149" s="327"/>
      <c r="G149">
        <v>2022</v>
      </c>
      <c r="H149" s="560">
        <v>0.42857142857142855</v>
      </c>
      <c r="I149" s="560"/>
      <c r="K149" s="2"/>
      <c r="L149" s="2"/>
    </row>
    <row r="150" spans="1:12" ht="15" x14ac:dyDescent="0.25">
      <c r="E150" s="327"/>
      <c r="F150" s="327"/>
      <c r="K150" s="2"/>
      <c r="L150" s="2"/>
    </row>
    <row r="151" spans="1:12" x14ac:dyDescent="0.2">
      <c r="K151" s="2"/>
      <c r="L151" s="2"/>
    </row>
    <row r="152" spans="1:12" x14ac:dyDescent="0.2">
      <c r="A152" t="s">
        <v>1458</v>
      </c>
      <c r="B152" t="s">
        <v>11</v>
      </c>
      <c r="G152" t="s">
        <v>1699</v>
      </c>
      <c r="H152" t="s">
        <v>11</v>
      </c>
      <c r="K152" s="2"/>
      <c r="L152" s="2"/>
    </row>
    <row r="153" spans="1:12" x14ac:dyDescent="0.2">
      <c r="A153" t="s">
        <v>1414</v>
      </c>
      <c r="B153" t="s">
        <v>1051</v>
      </c>
      <c r="C153" t="s">
        <v>1050</v>
      </c>
      <c r="D153" t="s">
        <v>1759</v>
      </c>
      <c r="E153" t="s">
        <v>1681</v>
      </c>
      <c r="G153" t="s">
        <v>1414</v>
      </c>
      <c r="H153" t="s">
        <v>1051</v>
      </c>
      <c r="I153" t="s">
        <v>1050</v>
      </c>
      <c r="J153" t="s">
        <v>1759</v>
      </c>
      <c r="K153" s="2" t="s">
        <v>1681</v>
      </c>
      <c r="L153" s="2"/>
    </row>
    <row r="154" spans="1:12" x14ac:dyDescent="0.2">
      <c r="A154">
        <v>2005</v>
      </c>
      <c r="G154">
        <v>2005</v>
      </c>
      <c r="H154" s="512"/>
    </row>
    <row r="155" spans="1:12" x14ac:dyDescent="0.2">
      <c r="A155">
        <v>2006</v>
      </c>
      <c r="D155" s="562"/>
      <c r="G155">
        <v>2006</v>
      </c>
      <c r="H155" s="512"/>
    </row>
    <row r="156" spans="1:12" x14ac:dyDescent="0.2">
      <c r="A156">
        <v>2007</v>
      </c>
      <c r="D156" s="562">
        <v>3</v>
      </c>
      <c r="E156" s="562">
        <v>1</v>
      </c>
      <c r="G156">
        <v>2007</v>
      </c>
      <c r="H156" s="512"/>
      <c r="J156" s="512">
        <v>0.5</v>
      </c>
      <c r="K156" s="512">
        <f>E156/24</f>
        <v>4.1666666666666664E-2</v>
      </c>
    </row>
    <row r="157" spans="1:12" x14ac:dyDescent="0.2">
      <c r="A157">
        <v>2008</v>
      </c>
      <c r="D157" s="562">
        <v>3</v>
      </c>
      <c r="E157" s="562">
        <v>5</v>
      </c>
      <c r="G157">
        <v>2008</v>
      </c>
      <c r="H157" s="512"/>
      <c r="J157" s="512">
        <v>0.6</v>
      </c>
      <c r="K157" s="512">
        <f>E157/25</f>
        <v>0.2</v>
      </c>
    </row>
    <row r="158" spans="1:12" x14ac:dyDescent="0.2">
      <c r="A158">
        <v>2009</v>
      </c>
      <c r="C158" s="562">
        <v>1</v>
      </c>
      <c r="D158" s="562">
        <v>3</v>
      </c>
      <c r="E158" s="562">
        <v>5</v>
      </c>
      <c r="G158">
        <v>2009</v>
      </c>
      <c r="H158" s="512"/>
      <c r="I158" s="512">
        <v>0.05</v>
      </c>
      <c r="J158" s="512">
        <v>0.5</v>
      </c>
      <c r="K158" s="512">
        <f t="shared" ref="K158:K171" si="0">E158/26</f>
        <v>0.19230769230769232</v>
      </c>
    </row>
    <row r="159" spans="1:12" x14ac:dyDescent="0.2">
      <c r="A159">
        <v>2010</v>
      </c>
      <c r="C159" s="562"/>
      <c r="D159" s="562">
        <v>2</v>
      </c>
      <c r="E159" s="562">
        <v>9</v>
      </c>
      <c r="G159">
        <v>2010</v>
      </c>
      <c r="H159" s="512"/>
      <c r="I159" s="512"/>
      <c r="J159" s="512">
        <v>0.4</v>
      </c>
      <c r="K159" s="512">
        <f>E159/24</f>
        <v>0.375</v>
      </c>
    </row>
    <row r="160" spans="1:12" x14ac:dyDescent="0.2">
      <c r="A160">
        <v>2011</v>
      </c>
      <c r="B160" s="562"/>
      <c r="C160" s="562">
        <v>7</v>
      </c>
      <c r="D160" s="562">
        <v>1</v>
      </c>
      <c r="E160" s="562">
        <v>15</v>
      </c>
      <c r="G160">
        <v>2011</v>
      </c>
      <c r="H160" s="512"/>
      <c r="I160" s="512">
        <v>0.35</v>
      </c>
      <c r="J160" s="512">
        <v>0.16666666666666666</v>
      </c>
      <c r="K160" s="512">
        <f t="shared" si="0"/>
        <v>0.57692307692307687</v>
      </c>
    </row>
    <row r="161" spans="1:11" x14ac:dyDescent="0.2">
      <c r="A161">
        <v>2012</v>
      </c>
      <c r="B161" s="563">
        <v>2</v>
      </c>
      <c r="C161" s="562"/>
      <c r="D161" s="562"/>
      <c r="E161" s="562"/>
      <c r="G161">
        <v>2012</v>
      </c>
      <c r="H161" s="512">
        <v>7.6923076923076927E-2</v>
      </c>
      <c r="I161" s="512"/>
      <c r="J161" s="512"/>
      <c r="K161" s="512"/>
    </row>
    <row r="162" spans="1:11" x14ac:dyDescent="0.2">
      <c r="A162">
        <v>2013</v>
      </c>
      <c r="B162" s="563"/>
      <c r="C162" s="562"/>
      <c r="D162" s="562"/>
      <c r="E162" s="562"/>
      <c r="G162">
        <v>2013</v>
      </c>
      <c r="H162" s="512"/>
      <c r="I162" s="512"/>
      <c r="J162" s="512"/>
      <c r="K162" s="512"/>
    </row>
    <row r="163" spans="1:11" x14ac:dyDescent="0.2">
      <c r="A163">
        <v>2014</v>
      </c>
      <c r="B163" s="563"/>
      <c r="C163" s="562">
        <v>10</v>
      </c>
      <c r="D163" s="562">
        <v>5</v>
      </c>
      <c r="E163" s="562">
        <v>9</v>
      </c>
      <c r="G163">
        <v>2014</v>
      </c>
      <c r="H163" s="512"/>
      <c r="I163" s="512">
        <v>0.5</v>
      </c>
      <c r="J163" s="512">
        <v>0.83333333333333337</v>
      </c>
      <c r="K163" s="512">
        <f t="shared" si="0"/>
        <v>0.34615384615384615</v>
      </c>
    </row>
    <row r="164" spans="1:11" x14ac:dyDescent="0.2">
      <c r="A164">
        <v>2015</v>
      </c>
      <c r="B164" s="563">
        <v>3</v>
      </c>
      <c r="C164" s="562"/>
      <c r="D164" s="562"/>
      <c r="E164" s="562"/>
      <c r="G164">
        <v>2015</v>
      </c>
      <c r="H164" s="512">
        <v>0.11538461538461539</v>
      </c>
      <c r="I164" s="512"/>
      <c r="J164" s="512"/>
      <c r="K164" s="512"/>
    </row>
    <row r="165" spans="1:11" x14ac:dyDescent="0.2">
      <c r="A165">
        <v>2016</v>
      </c>
      <c r="B165" s="563"/>
      <c r="C165" s="562"/>
      <c r="D165" s="562"/>
      <c r="E165" s="562"/>
      <c r="G165">
        <v>2016</v>
      </c>
      <c r="H165" s="512"/>
      <c r="I165" s="512"/>
      <c r="J165" s="512"/>
      <c r="K165" s="512"/>
    </row>
    <row r="166" spans="1:11" x14ac:dyDescent="0.2">
      <c r="A166">
        <v>2017</v>
      </c>
      <c r="B166" s="563">
        <v>7</v>
      </c>
      <c r="C166" s="562">
        <v>12</v>
      </c>
      <c r="D166" s="562">
        <v>6</v>
      </c>
      <c r="E166" s="562">
        <v>14</v>
      </c>
      <c r="G166">
        <v>2017</v>
      </c>
      <c r="H166" s="512">
        <v>0.28000000000000003</v>
      </c>
      <c r="I166" s="512">
        <v>0.6</v>
      </c>
      <c r="J166" s="512">
        <v>1</v>
      </c>
      <c r="K166" s="512">
        <f t="shared" si="0"/>
        <v>0.53846153846153844</v>
      </c>
    </row>
    <row r="167" spans="1:11" x14ac:dyDescent="0.2">
      <c r="A167">
        <v>2018</v>
      </c>
      <c r="B167" s="562">
        <v>10</v>
      </c>
      <c r="C167" s="562"/>
      <c r="E167" s="562"/>
      <c r="G167">
        <v>2018</v>
      </c>
      <c r="H167" s="512">
        <v>0.41666666666666669</v>
      </c>
      <c r="I167" s="512"/>
      <c r="J167" s="512"/>
      <c r="K167" s="512"/>
    </row>
    <row r="168" spans="1:11" x14ac:dyDescent="0.2">
      <c r="A168">
        <v>2019</v>
      </c>
      <c r="B168" s="563">
        <v>9</v>
      </c>
      <c r="C168">
        <v>7</v>
      </c>
      <c r="D168">
        <v>5</v>
      </c>
      <c r="E168" s="562">
        <v>7</v>
      </c>
      <c r="G168">
        <v>2019</v>
      </c>
      <c r="H168" s="512">
        <v>0.375</v>
      </c>
      <c r="I168" s="512">
        <v>0.35</v>
      </c>
      <c r="J168" s="512">
        <v>0.7142857142857143</v>
      </c>
      <c r="K168" s="512">
        <f t="shared" si="0"/>
        <v>0.26923076923076922</v>
      </c>
    </row>
    <row r="169" spans="1:11" x14ac:dyDescent="0.2">
      <c r="A169">
        <v>2020</v>
      </c>
      <c r="B169" s="563">
        <v>8</v>
      </c>
      <c r="G169">
        <v>2020</v>
      </c>
      <c r="H169" s="512">
        <v>0.33333333333333331</v>
      </c>
      <c r="I169" s="512"/>
      <c r="J169" s="512"/>
      <c r="K169" s="512"/>
    </row>
    <row r="170" spans="1:11" x14ac:dyDescent="0.2">
      <c r="A170">
        <v>2021</v>
      </c>
      <c r="B170" s="563">
        <v>5</v>
      </c>
      <c r="G170">
        <v>2021</v>
      </c>
      <c r="H170" s="512">
        <v>0.20833333333333334</v>
      </c>
      <c r="I170" s="512"/>
      <c r="J170" s="512"/>
      <c r="K170" s="512"/>
    </row>
    <row r="171" spans="1:11" x14ac:dyDescent="0.2">
      <c r="A171">
        <v>2022</v>
      </c>
      <c r="B171">
        <v>7</v>
      </c>
      <c r="C171">
        <v>9</v>
      </c>
      <c r="D171">
        <v>3</v>
      </c>
      <c r="E171">
        <v>9</v>
      </c>
      <c r="G171">
        <v>2022</v>
      </c>
      <c r="H171" s="560">
        <f>7/24</f>
        <v>0.29166666666666669</v>
      </c>
      <c r="I171" s="560">
        <v>0.45</v>
      </c>
      <c r="J171" s="560">
        <v>0.42857142857142855</v>
      </c>
      <c r="K171" s="512">
        <f t="shared" si="0"/>
        <v>0.34615384615384615</v>
      </c>
    </row>
    <row r="172" spans="1:11" x14ac:dyDescent="0.2">
      <c r="K172" s="90"/>
    </row>
    <row r="173" spans="1:11" x14ac:dyDescent="0.2">
      <c r="K173" s="90"/>
    </row>
    <row r="176" spans="1:11" x14ac:dyDescent="0.2">
      <c r="H176" s="512"/>
      <c r="I176" s="512"/>
    </row>
    <row r="177" spans="8:11" x14ac:dyDescent="0.2">
      <c r="H177" s="512"/>
      <c r="I177" s="512"/>
    </row>
    <row r="178" spans="8:11" x14ac:dyDescent="0.2">
      <c r="H178" s="512"/>
      <c r="I178" s="512"/>
    </row>
    <row r="179" spans="8:11" x14ac:dyDescent="0.2">
      <c r="H179" s="512"/>
      <c r="I179" s="512"/>
    </row>
    <row r="180" spans="8:11" x14ac:dyDescent="0.2">
      <c r="H180" s="512"/>
      <c r="I180" s="512"/>
    </row>
    <row r="181" spans="8:11" x14ac:dyDescent="0.2">
      <c r="H181" s="512"/>
      <c r="I181" s="512"/>
    </row>
    <row r="182" spans="8:11" x14ac:dyDescent="0.2">
      <c r="H182" s="512"/>
      <c r="I182" s="512"/>
    </row>
    <row r="183" spans="8:11" x14ac:dyDescent="0.2">
      <c r="H183" s="512"/>
      <c r="I183" s="512"/>
    </row>
    <row r="184" spans="8:11" x14ac:dyDescent="0.2">
      <c r="H184" s="512"/>
      <c r="I184" s="512"/>
    </row>
    <row r="185" spans="8:11" x14ac:dyDescent="0.2">
      <c r="H185" s="512"/>
      <c r="I185" s="512"/>
    </row>
    <row r="186" spans="8:11" x14ac:dyDescent="0.2">
      <c r="H186" s="512"/>
      <c r="I186" s="512"/>
      <c r="K186" s="90"/>
    </row>
    <row r="187" spans="8:11" x14ac:dyDescent="0.2">
      <c r="H187" s="512"/>
      <c r="I187" s="512"/>
      <c r="K187" s="90"/>
    </row>
    <row r="188" spans="8:11" x14ac:dyDescent="0.2">
      <c r="H188" s="512"/>
      <c r="I188" s="512"/>
      <c r="K188" s="90"/>
    </row>
    <row r="189" spans="8:11" x14ac:dyDescent="0.2">
      <c r="H189" s="512"/>
      <c r="I189" s="512"/>
      <c r="K189" s="90"/>
    </row>
    <row r="190" spans="8:11" x14ac:dyDescent="0.2">
      <c r="H190" s="512"/>
      <c r="I190" s="512"/>
      <c r="K190" s="90"/>
    </row>
    <row r="191" spans="8:11" x14ac:dyDescent="0.2">
      <c r="H191" s="512"/>
      <c r="I191" s="512"/>
      <c r="K191" s="90"/>
    </row>
    <row r="192" spans="8:11" x14ac:dyDescent="0.2">
      <c r="H192" s="512"/>
      <c r="I192" s="512"/>
      <c r="K192" s="90"/>
    </row>
    <row r="193" spans="8:11" x14ac:dyDescent="0.2">
      <c r="H193" s="560"/>
      <c r="I193" s="560"/>
      <c r="K193" s="90"/>
    </row>
  </sheetData>
  <mergeCells count="5">
    <mergeCell ref="A57:B57"/>
    <mergeCell ref="A28:B28"/>
    <mergeCell ref="A8:B8"/>
    <mergeCell ref="G7:J7"/>
    <mergeCell ref="A17:B1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4419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53</vt:i4>
      </vt:variant>
    </vt:vector>
  </HeadingPairs>
  <TitlesOfParts>
    <vt:vector size="53" baseType="lpstr">
      <vt:lpstr>Verantwoording</vt:lpstr>
      <vt:lpstr>Inhoudsopgave</vt:lpstr>
      <vt:lpstr>1 - Toetsresultaten KRW</vt:lpstr>
      <vt:lpstr>2 - Trends soorten</vt:lpstr>
      <vt:lpstr>3 - Trends groeiwijzen</vt:lpstr>
      <vt:lpstr>4 - Trends groeivormen</vt:lpstr>
      <vt:lpstr>5 - Biezen</vt:lpstr>
      <vt:lpstr>6 - Nieuwe soorten</vt:lpstr>
      <vt:lpstr>7 - Exoten</vt:lpstr>
      <vt:lpstr>NL92_IJsselmeer</vt:lpstr>
      <vt:lpstr>NL92_Markermeer</vt:lpstr>
      <vt:lpstr>NL92_Zwarte_Meer</vt:lpstr>
      <vt:lpstr>NL92_Ketelmeer_Vossemeer</vt:lpstr>
      <vt:lpstr>NL92_Randmeren_Oost</vt:lpstr>
      <vt:lpstr>NL92_Randmeren_Zuid</vt:lpstr>
      <vt:lpstr>NL89_Volkerak</vt:lpstr>
      <vt:lpstr>NL89_Zoommedt</vt:lpstr>
      <vt:lpstr>NL93_8 (Bovenrijn, Waal)</vt:lpstr>
      <vt:lpstr>NL93_7 (Nederrijn, Lek)</vt:lpstr>
      <vt:lpstr>NL93_IJssel</vt:lpstr>
      <vt:lpstr>NL94_4 (Oude Maas)</vt:lpstr>
      <vt:lpstr>8 - Fytobenthos</vt:lpstr>
      <vt:lpstr>NL90_1 (Brab.kanalen) </vt:lpstr>
      <vt:lpstr>NL91BM (Bedijkte Maas) </vt:lpstr>
      <vt:lpstr>NL91BOM (Bovenmaas) </vt:lpstr>
      <vt:lpstr>NL91GM (Grensmaas) </vt:lpstr>
      <vt:lpstr>NL91ZM (Zandmaas) </vt:lpstr>
      <vt:lpstr>NL93_IJssel </vt:lpstr>
      <vt:lpstr>NL93_Twentekanalen </vt:lpstr>
      <vt:lpstr>NL93_7 (Nederrijn, Lek) </vt:lpstr>
      <vt:lpstr>NL93_8 (Bovenrijn, Waal) </vt:lpstr>
      <vt:lpstr>NL94_4 (Oude Maas) </vt:lpstr>
      <vt:lpstr>NL94_1 (Haringvliet-Oost) </vt:lpstr>
      <vt:lpstr>NL94_2 (Dordtse Biesbosch)</vt:lpstr>
      <vt:lpstr>NL94_10 (Brabantse Biesbosch)</vt:lpstr>
      <vt:lpstr>Noordwaard</vt:lpstr>
      <vt:lpstr>NL94_1 (Haringvliet-Oost)</vt:lpstr>
      <vt:lpstr>NL94_11 (Haringvliet west)</vt:lpstr>
      <vt:lpstr>NL91BOM (Bovenmaas)</vt:lpstr>
      <vt:lpstr>NL91GM (Grensmaas)</vt:lpstr>
      <vt:lpstr>NL91ZM (Zandmaas)</vt:lpstr>
      <vt:lpstr>NL91BM (Bedijkte Maas)</vt:lpstr>
      <vt:lpstr>NL94-5 (Beneden-Maas)</vt:lpstr>
      <vt:lpstr>NL94-6 (Bergsche Maas)</vt:lpstr>
      <vt:lpstr>NL94_3 (Boven-, Beneden Merw.)</vt:lpstr>
      <vt:lpstr>NL94-5 (Beneden-Maas) </vt:lpstr>
      <vt:lpstr>NL94-6 (Bergsche Maas) </vt:lpstr>
      <vt:lpstr>NL94_7 (Hollandsche IJssel)</vt:lpstr>
      <vt:lpstr>NL94_10 (Brabantse Biesbosch</vt:lpstr>
      <vt:lpstr>NL94_11 (Haringvliet west) </vt:lpstr>
      <vt:lpstr>NL99_VechtZwarteWater</vt:lpstr>
      <vt:lpstr>NL93_Twentekanalen</vt:lpstr>
      <vt:lpstr>NL90_1 (Brab.kanalen)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Coops</dc:creator>
  <cp:lastModifiedBy>Bannenberg, Pauline (CD)</cp:lastModifiedBy>
  <cp:revision>92</cp:revision>
  <cp:lastPrinted>2018-12-18T09:34:43Z</cp:lastPrinted>
  <dcterms:created xsi:type="dcterms:W3CDTF">2012-11-28T13:00:44Z</dcterms:created>
  <dcterms:modified xsi:type="dcterms:W3CDTF">2023-06-23T08:08:36Z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a543571-9408-4177-b9fc-8aa89b201ffe_Enabled">
    <vt:lpwstr>true</vt:lpwstr>
  </property>
  <property fmtid="{D5CDD505-2E9C-101B-9397-08002B2CF9AE}" pid="3" name="MSIP_Label_2a543571-9408-4177-b9fc-8aa89b201ffe_SetDate">
    <vt:lpwstr>2023-02-16T10:10:29Z</vt:lpwstr>
  </property>
  <property fmtid="{D5CDD505-2E9C-101B-9397-08002B2CF9AE}" pid="4" name="MSIP_Label_2a543571-9408-4177-b9fc-8aa89b201ffe_Method">
    <vt:lpwstr>Privileged</vt:lpwstr>
  </property>
  <property fmtid="{D5CDD505-2E9C-101B-9397-08002B2CF9AE}" pid="5" name="MSIP_Label_2a543571-9408-4177-b9fc-8aa89b201ffe_Name">
    <vt:lpwstr>Eurofins Internal</vt:lpwstr>
  </property>
  <property fmtid="{D5CDD505-2E9C-101B-9397-08002B2CF9AE}" pid="6" name="MSIP_Label_2a543571-9408-4177-b9fc-8aa89b201ffe_SiteId">
    <vt:lpwstr>c94e2732-29d6-41d6-89d9-08c9798a6601</vt:lpwstr>
  </property>
  <property fmtid="{D5CDD505-2E9C-101B-9397-08002B2CF9AE}" pid="7" name="MSIP_Label_2a543571-9408-4177-b9fc-8aa89b201ffe_ActionId">
    <vt:lpwstr>86e79f98-8216-48c5-95b1-4f535b553c75</vt:lpwstr>
  </property>
  <property fmtid="{D5CDD505-2E9C-101B-9397-08002B2CF9AE}" pid="8" name="MSIP_Label_2a543571-9408-4177-b9fc-8aa89b201ffe_ContentBits">
    <vt:lpwstr>0</vt:lpwstr>
  </property>
</Properties>
</file>